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charts/chart13.xml" ContentType="application/vnd.openxmlformats-officedocument.drawingml.chart+xml"/>
  <Override PartName="/xl/charts/style12.xml" ContentType="application/vnd.ms-office.chartstyle+xml"/>
  <Override PartName="/xl/charts/colors12.xml" ContentType="application/vnd.ms-office.chartcolorstyle+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S:\IEVIEŠANAS UZRAUDZĪBA\ZIŅOJUMI\MK_zinojumi\2024.gads\Divmenesu zinojumi\3_novembris-decembris_iesn_MK_lidz_31.12.2024\"/>
    </mc:Choice>
  </mc:AlternateContent>
  <xr:revisionPtr revIDLastSave="0" documentId="13_ncr:1_{D22ECCF6-C3CA-4C0B-8EE4-30134D3DABBB}" xr6:coauthVersionLast="47" xr6:coauthVersionMax="47" xr10:uidLastSave="{00000000-0000-0000-0000-000000000000}"/>
  <bookViews>
    <workbookView xWindow="-28920" yWindow="-120" windowWidth="29040" windowHeight="15720" tabRatio="752" xr2:uid="{00000000-000D-0000-FFFF-FFFF00000000}"/>
  </bookViews>
  <sheets>
    <sheet name="Pasākumi_kārtas" sheetId="1" r:id="rId1"/>
    <sheet name="GRAFIKI II" sheetId="13" state="hidden" r:id="rId2"/>
  </sheets>
  <definedNames>
    <definedName name="_xlnm._FilterDatabase" localSheetId="0" hidden="1">Pasākumi_kārtas!$A$9:$X$245</definedName>
    <definedName name="_ftn1" localSheetId="0">Pasākumi_kārtas!#REF!</definedName>
    <definedName name="_ftn2" localSheetId="0">Pasākumi_kārtas!#REF!</definedName>
    <definedName name="_ftnref1" localSheetId="0">Pasākumi_kārtas!#REF!</definedName>
    <definedName name="_ftnref2" localSheetId="0">Pasākumi_kārtas!#REF!</definedName>
    <definedName name="_xlnm.Print_Area" localSheetId="0">Pasākumi_kārtas!$A$1:$X$248</definedName>
    <definedName name="_xlnm.Print_Titles" localSheetId="0">Pasākumi_kārtas!$8:$9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6" i="1" l="1"/>
  <c r="O45" i="1"/>
  <c r="P45" i="1"/>
  <c r="Q45" i="1"/>
  <c r="N45" i="1"/>
  <c r="O23" i="1"/>
  <c r="P23" i="1"/>
  <c r="Q23" i="1"/>
  <c r="N23" i="1"/>
  <c r="O56" i="1"/>
  <c r="P56" i="1"/>
  <c r="Q56" i="1"/>
  <c r="N11" i="1"/>
  <c r="P11" i="1"/>
  <c r="Q11" i="1"/>
  <c r="O11" i="1"/>
  <c r="N235" i="1" l="1"/>
  <c r="N75" i="1" s="1"/>
  <c r="Q235" i="1" l="1"/>
  <c r="Q75" i="1" s="1"/>
  <c r="D32" i="13"/>
  <c r="E198" i="13"/>
  <c r="E199" i="13" s="1"/>
  <c r="E200" i="13" s="1"/>
  <c r="E201" i="13" s="1"/>
  <c r="E202" i="13" s="1"/>
  <c r="E203" i="13" s="1"/>
  <c r="E204" i="13" s="1"/>
  <c r="E205" i="13" s="1"/>
  <c r="E206" i="13" s="1"/>
  <c r="E207" i="13" s="1"/>
  <c r="E208" i="13" s="1"/>
  <c r="E209" i="13" s="1"/>
  <c r="E210" i="13" s="1"/>
  <c r="E211" i="13" s="1"/>
  <c r="E212" i="13" s="1"/>
  <c r="E213" i="13" s="1"/>
  <c r="E214" i="13" s="1"/>
  <c r="E215" i="13" s="1"/>
  <c r="E216" i="13" s="1"/>
  <c r="E217" i="13" s="1"/>
  <c r="E218" i="13" s="1"/>
  <c r="O196" i="13"/>
  <c r="C193" i="13"/>
  <c r="C192" i="13"/>
  <c r="C191" i="13"/>
  <c r="C190" i="13"/>
  <c r="C189" i="13"/>
  <c r="C188" i="13"/>
  <c r="C187" i="13"/>
  <c r="C186" i="13"/>
  <c r="C185" i="13"/>
  <c r="F176" i="13"/>
  <c r="AB171" i="13"/>
  <c r="AA171" i="13"/>
  <c r="Z171" i="13"/>
  <c r="Y171" i="13"/>
  <c r="X171" i="13"/>
  <c r="W171" i="13"/>
  <c r="U171" i="13"/>
  <c r="T171" i="13"/>
  <c r="S171" i="13"/>
  <c r="R171" i="13"/>
  <c r="Q171" i="13"/>
  <c r="M171" i="13"/>
  <c r="L171" i="13"/>
  <c r="K171" i="13"/>
  <c r="J171" i="13"/>
  <c r="I171" i="13"/>
  <c r="H171" i="13"/>
  <c r="F171" i="13"/>
  <c r="E171" i="13"/>
  <c r="D171" i="13"/>
  <c r="C171" i="13"/>
  <c r="B171" i="13"/>
  <c r="AB170" i="13"/>
  <c r="AA170" i="13"/>
  <c r="Z170" i="13"/>
  <c r="Y170" i="13"/>
  <c r="X170" i="13"/>
  <c r="W170" i="13"/>
  <c r="V170" i="13"/>
  <c r="U170" i="13"/>
  <c r="T170" i="13"/>
  <c r="S170" i="13"/>
  <c r="R170" i="13"/>
  <c r="Q170" i="13"/>
  <c r="M170" i="13"/>
  <c r="L170" i="13"/>
  <c r="K170" i="13"/>
  <c r="J170" i="13"/>
  <c r="I170" i="13"/>
  <c r="H170" i="13"/>
  <c r="G170" i="13"/>
  <c r="F170" i="13"/>
  <c r="E170" i="13"/>
  <c r="D170" i="13"/>
  <c r="C170" i="13"/>
  <c r="B170" i="13"/>
  <c r="AB169" i="13"/>
  <c r="AA169" i="13"/>
  <c r="Z169" i="13"/>
  <c r="Y169" i="13"/>
  <c r="X169" i="13"/>
  <c r="W169" i="13"/>
  <c r="V169" i="13"/>
  <c r="U169" i="13"/>
  <c r="T169" i="13"/>
  <c r="S169" i="13"/>
  <c r="R169" i="13"/>
  <c r="Q169" i="13"/>
  <c r="M169" i="13"/>
  <c r="L169" i="13"/>
  <c r="K169" i="13"/>
  <c r="J169" i="13"/>
  <c r="I169" i="13"/>
  <c r="H169" i="13"/>
  <c r="G169" i="13"/>
  <c r="F169" i="13"/>
  <c r="E169" i="13"/>
  <c r="D169" i="13"/>
  <c r="C169" i="13"/>
  <c r="B169" i="13"/>
  <c r="AB168" i="13"/>
  <c r="AA168" i="13"/>
  <c r="Z168" i="13"/>
  <c r="Y168" i="13"/>
  <c r="X168" i="13"/>
  <c r="W168" i="13"/>
  <c r="V168" i="13"/>
  <c r="U168" i="13"/>
  <c r="T168" i="13"/>
  <c r="S168" i="13"/>
  <c r="R168" i="13"/>
  <c r="Q168" i="13"/>
  <c r="M168" i="13"/>
  <c r="L168" i="13"/>
  <c r="K168" i="13"/>
  <c r="J168" i="13"/>
  <c r="I168" i="13"/>
  <c r="H168" i="13"/>
  <c r="G168" i="13"/>
  <c r="F168" i="13"/>
  <c r="E168" i="13"/>
  <c r="D168" i="13"/>
  <c r="C168" i="13"/>
  <c r="B168" i="13"/>
  <c r="AB167" i="13"/>
  <c r="AA167" i="13"/>
  <c r="Z167" i="13"/>
  <c r="Y167" i="13"/>
  <c r="X167" i="13"/>
  <c r="W167" i="13"/>
  <c r="V167" i="13"/>
  <c r="U167" i="13"/>
  <c r="T167" i="13"/>
  <c r="S167" i="13"/>
  <c r="R167" i="13"/>
  <c r="Q167" i="13"/>
  <c r="M167" i="13"/>
  <c r="L167" i="13"/>
  <c r="K167" i="13"/>
  <c r="J167" i="13"/>
  <c r="I167" i="13"/>
  <c r="H167" i="13"/>
  <c r="G167" i="13"/>
  <c r="F167" i="13"/>
  <c r="E167" i="13"/>
  <c r="D167" i="13"/>
  <c r="C167" i="13"/>
  <c r="B167" i="13"/>
  <c r="AB166" i="13"/>
  <c r="AA166" i="13"/>
  <c r="Z166" i="13"/>
  <c r="Y166" i="13"/>
  <c r="X166" i="13"/>
  <c r="W166" i="13"/>
  <c r="V166" i="13"/>
  <c r="U166" i="13"/>
  <c r="T166" i="13"/>
  <c r="S166" i="13"/>
  <c r="R166" i="13"/>
  <c r="Q166" i="13"/>
  <c r="M166" i="13"/>
  <c r="L166" i="13"/>
  <c r="K166" i="13"/>
  <c r="J166" i="13"/>
  <c r="I166" i="13"/>
  <c r="H166" i="13"/>
  <c r="G166" i="13"/>
  <c r="F166" i="13"/>
  <c r="E166" i="13"/>
  <c r="D166" i="13"/>
  <c r="C166" i="13"/>
  <c r="B166" i="13"/>
  <c r="AB165" i="13"/>
  <c r="AA165" i="13"/>
  <c r="Z165" i="13"/>
  <c r="Y165" i="13"/>
  <c r="X165" i="13"/>
  <c r="W165" i="13"/>
  <c r="V165" i="13"/>
  <c r="U165" i="13"/>
  <c r="T165" i="13"/>
  <c r="S165" i="13"/>
  <c r="R165" i="13"/>
  <c r="Q165" i="13"/>
  <c r="M165" i="13"/>
  <c r="L165" i="13"/>
  <c r="K165" i="13"/>
  <c r="J165" i="13"/>
  <c r="I165" i="13"/>
  <c r="H165" i="13"/>
  <c r="G165" i="13"/>
  <c r="F165" i="13"/>
  <c r="E165" i="13"/>
  <c r="D165" i="13"/>
  <c r="C165" i="13"/>
  <c r="B165" i="13"/>
  <c r="AB164" i="13"/>
  <c r="AA164" i="13"/>
  <c r="Z164" i="13"/>
  <c r="Y164" i="13"/>
  <c r="X164" i="13"/>
  <c r="W164" i="13"/>
  <c r="V164" i="13"/>
  <c r="U164" i="13"/>
  <c r="T164" i="13"/>
  <c r="R164" i="13"/>
  <c r="Q164" i="13"/>
  <c r="M164" i="13"/>
  <c r="L164" i="13"/>
  <c r="K164" i="13"/>
  <c r="J164" i="13"/>
  <c r="I164" i="13"/>
  <c r="H164" i="13"/>
  <c r="G164" i="13"/>
  <c r="F164" i="13"/>
  <c r="E164" i="13"/>
  <c r="C164" i="13"/>
  <c r="B164" i="13"/>
  <c r="AB163" i="13"/>
  <c r="AA163" i="13"/>
  <c r="Z163" i="13"/>
  <c r="Y163" i="13"/>
  <c r="X163" i="13"/>
  <c r="W163" i="13"/>
  <c r="U163" i="13"/>
  <c r="T163" i="13"/>
  <c r="R163" i="13"/>
  <c r="Q163" i="13"/>
  <c r="M163" i="13"/>
  <c r="L163" i="13"/>
  <c r="K163" i="13"/>
  <c r="J163" i="13"/>
  <c r="I163" i="13"/>
  <c r="H163" i="13"/>
  <c r="F163" i="13"/>
  <c r="E163" i="13"/>
  <c r="C163" i="13"/>
  <c r="B163" i="13"/>
  <c r="AB162" i="13"/>
  <c r="AA162" i="13"/>
  <c r="Z162" i="13"/>
  <c r="Y162" i="13"/>
  <c r="X162" i="13"/>
  <c r="W162" i="13"/>
  <c r="V162" i="13"/>
  <c r="U162" i="13"/>
  <c r="T162" i="13"/>
  <c r="S162" i="13"/>
  <c r="R162" i="13"/>
  <c r="Q162" i="13"/>
  <c r="M162" i="13"/>
  <c r="L162" i="13"/>
  <c r="K162" i="13"/>
  <c r="J162" i="13"/>
  <c r="I162" i="13"/>
  <c r="H162" i="13"/>
  <c r="G162" i="13"/>
  <c r="F162" i="13"/>
  <c r="E162" i="13"/>
  <c r="D162" i="13"/>
  <c r="C162" i="13"/>
  <c r="B162" i="13"/>
  <c r="AB161" i="13"/>
  <c r="AA161" i="13"/>
  <c r="Z161" i="13"/>
  <c r="Y161" i="13"/>
  <c r="X161" i="13"/>
  <c r="W161" i="13"/>
  <c r="V161" i="13"/>
  <c r="U161" i="13"/>
  <c r="T161" i="13"/>
  <c r="S161" i="13"/>
  <c r="R161" i="13"/>
  <c r="Q161" i="13"/>
  <c r="M161" i="13"/>
  <c r="L161" i="13"/>
  <c r="J161" i="13"/>
  <c r="I161" i="13"/>
  <c r="H161" i="13"/>
  <c r="G161" i="13"/>
  <c r="F161" i="13"/>
  <c r="E161" i="13"/>
  <c r="D161" i="13"/>
  <c r="C161" i="13"/>
  <c r="B161" i="13"/>
  <c r="AB160" i="13"/>
  <c r="AA160" i="13"/>
  <c r="Z160" i="13"/>
  <c r="Y160" i="13"/>
  <c r="X160" i="13"/>
  <c r="W160" i="13"/>
  <c r="V160" i="13"/>
  <c r="U160" i="13"/>
  <c r="S160" i="13"/>
  <c r="R160" i="13"/>
  <c r="Q160" i="13"/>
  <c r="M160" i="13"/>
  <c r="L160" i="13"/>
  <c r="K160" i="13"/>
  <c r="J160" i="13"/>
  <c r="I160" i="13"/>
  <c r="H160" i="13"/>
  <c r="G160" i="13"/>
  <c r="F160" i="13"/>
  <c r="D160" i="13"/>
  <c r="C160" i="13"/>
  <c r="B160" i="13"/>
  <c r="AB159" i="13"/>
  <c r="AA159" i="13"/>
  <c r="Z159" i="13"/>
  <c r="Y159" i="13"/>
  <c r="X159" i="13"/>
  <c r="W159" i="13"/>
  <c r="V159" i="13"/>
  <c r="T159" i="13"/>
  <c r="R159" i="13"/>
  <c r="Q159" i="13"/>
  <c r="M159" i="13"/>
  <c r="L159" i="13"/>
  <c r="K159" i="13"/>
  <c r="J159" i="13"/>
  <c r="I159" i="13"/>
  <c r="H159" i="13"/>
  <c r="G159" i="13"/>
  <c r="C159" i="13"/>
  <c r="B159" i="13"/>
  <c r="AB158" i="13"/>
  <c r="AA158" i="13"/>
  <c r="Z158" i="13"/>
  <c r="Y158" i="13"/>
  <c r="X158" i="13"/>
  <c r="W158" i="13"/>
  <c r="U158" i="13"/>
  <c r="T158" i="13"/>
  <c r="R158" i="13"/>
  <c r="M158" i="13"/>
  <c r="L158" i="13"/>
  <c r="K158" i="13"/>
  <c r="J158" i="13"/>
  <c r="I158" i="13"/>
  <c r="H158" i="13"/>
  <c r="E158" i="13"/>
  <c r="C158" i="13"/>
  <c r="AB157" i="13"/>
  <c r="AA157" i="13"/>
  <c r="Z157" i="13"/>
  <c r="Y157" i="13"/>
  <c r="X157" i="13"/>
  <c r="R157" i="13"/>
  <c r="M157" i="13"/>
  <c r="L157" i="13"/>
  <c r="K157" i="13"/>
  <c r="J157" i="13"/>
  <c r="C157" i="13"/>
  <c r="AB156" i="13"/>
  <c r="AA156" i="13"/>
  <c r="Z156" i="13"/>
  <c r="Y156" i="13"/>
  <c r="X156" i="13"/>
  <c r="L156" i="13"/>
  <c r="K156" i="13"/>
  <c r="J156" i="13"/>
  <c r="I156" i="13"/>
  <c r="Z155" i="13"/>
  <c r="Y155" i="13"/>
  <c r="W155" i="13"/>
  <c r="J155" i="13"/>
  <c r="H155" i="13"/>
  <c r="Y154" i="13"/>
  <c r="AB153" i="13"/>
  <c r="Z153" i="13"/>
  <c r="X153" i="13"/>
  <c r="W153" i="13"/>
  <c r="M153" i="13"/>
  <c r="K153" i="13"/>
  <c r="I153" i="13"/>
  <c r="H153" i="13"/>
  <c r="AB152" i="13"/>
  <c r="AA152" i="13"/>
  <c r="Y152" i="13"/>
  <c r="X152" i="13"/>
  <c r="W152" i="13"/>
  <c r="V152" i="13"/>
  <c r="U152" i="13"/>
  <c r="Q152" i="13"/>
  <c r="M152" i="13"/>
  <c r="L152" i="13"/>
  <c r="J152" i="13"/>
  <c r="I152" i="13"/>
  <c r="H152" i="13"/>
  <c r="G152" i="13"/>
  <c r="F152" i="13"/>
  <c r="B152" i="13"/>
  <c r="AB151" i="13"/>
  <c r="AA151" i="13"/>
  <c r="T198" i="13" s="1"/>
  <c r="Z151" i="13"/>
  <c r="Y151" i="13"/>
  <c r="X151" i="13"/>
  <c r="W151" i="13"/>
  <c r="V151" i="13"/>
  <c r="U151" i="13"/>
  <c r="T151" i="13"/>
  <c r="R151" i="13"/>
  <c r="Q151" i="13"/>
  <c r="M151" i="13"/>
  <c r="L151" i="13"/>
  <c r="K151" i="13"/>
  <c r="J151" i="13"/>
  <c r="I151" i="13"/>
  <c r="H151" i="13"/>
  <c r="G151" i="13"/>
  <c r="F151" i="13"/>
  <c r="E151" i="13"/>
  <c r="C151" i="13"/>
  <c r="B151" i="13"/>
  <c r="AB150" i="13"/>
  <c r="AA150" i="13"/>
  <c r="Z150" i="13"/>
  <c r="Y150" i="13"/>
  <c r="X150" i="13"/>
  <c r="W150" i="13"/>
  <c r="V150" i="13"/>
  <c r="U150" i="13"/>
  <c r="T150" i="13"/>
  <c r="S150" i="13"/>
  <c r="R150" i="13"/>
  <c r="Q150" i="13"/>
  <c r="M150" i="13"/>
  <c r="L150" i="13"/>
  <c r="K150" i="13"/>
  <c r="J150" i="13"/>
  <c r="I150" i="13"/>
  <c r="H150" i="13"/>
  <c r="G150" i="13"/>
  <c r="F150" i="13"/>
  <c r="E150" i="13"/>
  <c r="D150" i="13"/>
  <c r="C150" i="13"/>
  <c r="B150" i="13"/>
  <c r="AI121" i="13"/>
  <c r="AP120" i="13"/>
  <c r="AO120" i="13"/>
  <c r="AN120" i="13"/>
  <c r="AM120" i="13"/>
  <c r="AL120" i="13"/>
  <c r="AK120" i="13"/>
  <c r="AJ120" i="13"/>
  <c r="AB120" i="13"/>
  <c r="AB121" i="13" s="1"/>
  <c r="AA120" i="13"/>
  <c r="AA121" i="13" s="1"/>
  <c r="AA122" i="13" s="1"/>
  <c r="Z120" i="13"/>
  <c r="Z121" i="13" s="1"/>
  <c r="O198" i="13" s="1"/>
  <c r="Y120" i="13"/>
  <c r="Y121" i="13" s="1"/>
  <c r="U198" i="13" s="1"/>
  <c r="X120" i="13"/>
  <c r="X121" i="13" s="1"/>
  <c r="X122" i="13" s="1"/>
  <c r="X123" i="13" s="1"/>
  <c r="W120" i="13"/>
  <c r="W121" i="13" s="1"/>
  <c r="W122" i="13" s="1"/>
  <c r="W123" i="13" s="1"/>
  <c r="V120" i="13"/>
  <c r="V121" i="13" s="1"/>
  <c r="U120" i="13"/>
  <c r="U121" i="13" s="1"/>
  <c r="T120" i="13"/>
  <c r="T121" i="13" s="1"/>
  <c r="N198" i="13" s="1"/>
  <c r="S120" i="13"/>
  <c r="R120" i="13"/>
  <c r="R121" i="13" s="1"/>
  <c r="L198" i="13" s="1"/>
  <c r="Q120" i="13"/>
  <c r="Q121" i="13" s="1"/>
  <c r="M120" i="13"/>
  <c r="M121" i="13" s="1"/>
  <c r="M122" i="13" s="1"/>
  <c r="M123" i="13" s="1"/>
  <c r="L120" i="13"/>
  <c r="L121" i="13" s="1"/>
  <c r="L122" i="13" s="1"/>
  <c r="K120" i="13"/>
  <c r="K121" i="13" s="1"/>
  <c r="J120" i="13"/>
  <c r="J121" i="13" s="1"/>
  <c r="J122" i="13" s="1"/>
  <c r="I120" i="13"/>
  <c r="I121" i="13" s="1"/>
  <c r="I122" i="13" s="1"/>
  <c r="I123" i="13" s="1"/>
  <c r="H120" i="13"/>
  <c r="H121" i="13" s="1"/>
  <c r="H122" i="13" s="1"/>
  <c r="H123" i="13" s="1"/>
  <c r="G120" i="13"/>
  <c r="G121" i="13" s="1"/>
  <c r="G122" i="13" s="1"/>
  <c r="F120" i="13"/>
  <c r="F121" i="13" s="1"/>
  <c r="F122" i="13" s="1"/>
  <c r="E120" i="13"/>
  <c r="E121" i="13" s="1"/>
  <c r="D120" i="13"/>
  <c r="C120" i="13"/>
  <c r="C121" i="13" s="1"/>
  <c r="B120" i="13"/>
  <c r="B121" i="13" s="1"/>
  <c r="B122" i="13" s="1"/>
  <c r="AN112" i="13"/>
  <c r="AM112" i="13"/>
  <c r="AL112" i="13"/>
  <c r="AK112" i="13"/>
  <c r="AJ112" i="13"/>
  <c r="AI112" i="13"/>
  <c r="AH112" i="13"/>
  <c r="AG112" i="13"/>
  <c r="AF112" i="13"/>
  <c r="AE112" i="13"/>
  <c r="AD112" i="13"/>
  <c r="AC112" i="13"/>
  <c r="AN111" i="13"/>
  <c r="AM111" i="13"/>
  <c r="AL111" i="13"/>
  <c r="AK111" i="13"/>
  <c r="AJ111" i="13"/>
  <c r="AI111" i="13"/>
  <c r="AH111" i="13"/>
  <c r="AG111" i="13"/>
  <c r="AF111" i="13"/>
  <c r="AE111" i="13"/>
  <c r="AD111" i="13"/>
  <c r="AC111" i="13"/>
  <c r="AN110" i="13"/>
  <c r="AM110" i="13"/>
  <c r="AL110" i="13"/>
  <c r="AK110" i="13"/>
  <c r="AJ110" i="13"/>
  <c r="AI110" i="13"/>
  <c r="AH110" i="13"/>
  <c r="AG110" i="13"/>
  <c r="AF110" i="13"/>
  <c r="AE110" i="13"/>
  <c r="AD110" i="13"/>
  <c r="AC110" i="13"/>
  <c r="AN109" i="13"/>
  <c r="AM109" i="13"/>
  <c r="AL109" i="13"/>
  <c r="AK109" i="13"/>
  <c r="AJ109" i="13"/>
  <c r="AI109" i="13"/>
  <c r="AH109" i="13"/>
  <c r="AG109" i="13"/>
  <c r="AF109" i="13"/>
  <c r="AE109" i="13"/>
  <c r="AD109" i="13"/>
  <c r="AC109" i="13"/>
  <c r="AN108" i="13"/>
  <c r="AM108" i="13"/>
  <c r="AL108" i="13"/>
  <c r="AK108" i="13"/>
  <c r="AJ108" i="13"/>
  <c r="AI108" i="13"/>
  <c r="AH108" i="13"/>
  <c r="AG108" i="13"/>
  <c r="AF108" i="13"/>
  <c r="AE108" i="13"/>
  <c r="AD108" i="13"/>
  <c r="AC108" i="13"/>
  <c r="AN107" i="13"/>
  <c r="AM107" i="13"/>
  <c r="AL107" i="13"/>
  <c r="AK107" i="13"/>
  <c r="AJ107" i="13"/>
  <c r="AI107" i="13"/>
  <c r="AH107" i="13"/>
  <c r="AG107" i="13"/>
  <c r="AF107" i="13"/>
  <c r="AE107" i="13"/>
  <c r="AD107" i="13"/>
  <c r="AC107" i="13"/>
  <c r="AN106" i="13"/>
  <c r="AM106" i="13"/>
  <c r="AL106" i="13"/>
  <c r="AK106" i="13"/>
  <c r="AJ106" i="13"/>
  <c r="AI106" i="13"/>
  <c r="AH106" i="13"/>
  <c r="AG106" i="13"/>
  <c r="AF106" i="13"/>
  <c r="AE106" i="13"/>
  <c r="AD106" i="13"/>
  <c r="AC106" i="13"/>
  <c r="AN105" i="13"/>
  <c r="AM105" i="13"/>
  <c r="AL105" i="13"/>
  <c r="AK105" i="13"/>
  <c r="AJ105" i="13"/>
  <c r="AI105" i="13"/>
  <c r="AH105" i="13"/>
  <c r="AG105" i="13"/>
  <c r="AF105" i="13"/>
  <c r="AD105" i="13"/>
  <c r="AC105" i="13"/>
  <c r="AN104" i="13"/>
  <c r="AM104" i="13"/>
  <c r="AL104" i="13"/>
  <c r="AK104" i="13"/>
  <c r="AJ104" i="13"/>
  <c r="AI104" i="13"/>
  <c r="AH104" i="13"/>
  <c r="AG104" i="13"/>
  <c r="AF104" i="13"/>
  <c r="AE104" i="13"/>
  <c r="AD104" i="13"/>
  <c r="AC104" i="13"/>
  <c r="AN103" i="13"/>
  <c r="AM103" i="13"/>
  <c r="AL103" i="13"/>
  <c r="AK103" i="13"/>
  <c r="AJ103" i="13"/>
  <c r="AI103" i="13"/>
  <c r="AG103" i="13"/>
  <c r="AF103" i="13"/>
  <c r="AD103" i="13"/>
  <c r="AC103" i="13"/>
  <c r="AN102" i="13"/>
  <c r="AM102" i="13"/>
  <c r="AL102" i="13"/>
  <c r="AK102" i="13"/>
  <c r="AJ102" i="13"/>
  <c r="AI102" i="13"/>
  <c r="AH102" i="13"/>
  <c r="AG102" i="13"/>
  <c r="AF102" i="13"/>
  <c r="AE102" i="13"/>
  <c r="AD102" i="13"/>
  <c r="AC102" i="13"/>
  <c r="AN101" i="13"/>
  <c r="AM101" i="13"/>
  <c r="AL101" i="13"/>
  <c r="AK101" i="13"/>
  <c r="AJ101" i="13"/>
  <c r="AI101" i="13"/>
  <c r="AH101" i="13"/>
  <c r="AG101" i="13"/>
  <c r="AF101" i="13"/>
  <c r="AE101" i="13"/>
  <c r="AD101" i="13"/>
  <c r="AC101" i="13"/>
  <c r="AN100" i="13"/>
  <c r="AM100" i="13"/>
  <c r="AL100" i="13"/>
  <c r="AK100" i="13"/>
  <c r="AJ100" i="13"/>
  <c r="AI100" i="13"/>
  <c r="AH100" i="13"/>
  <c r="AG100" i="13"/>
  <c r="AE100" i="13"/>
  <c r="AD100" i="13"/>
  <c r="AC100" i="13"/>
  <c r="AN99" i="13"/>
  <c r="AM99" i="13"/>
  <c r="AL99" i="13"/>
  <c r="AK99" i="13"/>
  <c r="AJ99" i="13"/>
  <c r="AI99" i="13"/>
  <c r="AF99" i="13"/>
  <c r="AD99" i="13"/>
  <c r="AC99" i="13"/>
  <c r="AN98" i="13"/>
  <c r="AM98" i="13"/>
  <c r="AL98" i="13"/>
  <c r="AK98" i="13"/>
  <c r="AJ98" i="13"/>
  <c r="AI98" i="13"/>
  <c r="AG98" i="13"/>
  <c r="AF98" i="13"/>
  <c r="AE98" i="13"/>
  <c r="AD98" i="13"/>
  <c r="AN97" i="13"/>
  <c r="AM97" i="13"/>
  <c r="AL97" i="13"/>
  <c r="AK97" i="13"/>
  <c r="AJ97" i="13"/>
  <c r="AM96" i="13"/>
  <c r="AL96" i="13"/>
  <c r="AK96" i="13"/>
  <c r="AJ96" i="13"/>
  <c r="AI96" i="13"/>
  <c r="AC96" i="13"/>
  <c r="AN95" i="13"/>
  <c r="AL95" i="13"/>
  <c r="AK95" i="13"/>
  <c r="AN93" i="13"/>
  <c r="AK93" i="13"/>
  <c r="AJ93" i="13"/>
  <c r="AC93" i="13"/>
  <c r="AN92" i="13"/>
  <c r="AM92" i="13"/>
  <c r="AL92" i="13"/>
  <c r="AK92" i="13"/>
  <c r="AJ92" i="13"/>
  <c r="AI92" i="13"/>
  <c r="AH92" i="13"/>
  <c r="AG92" i="13"/>
  <c r="AF92" i="13"/>
  <c r="AD92" i="13"/>
  <c r="AC92" i="13"/>
  <c r="AN91" i="13"/>
  <c r="Y91" i="13" s="1"/>
  <c r="AM91" i="13"/>
  <c r="W91" i="13" s="1"/>
  <c r="AL91" i="13"/>
  <c r="U91" i="13" s="1"/>
  <c r="AK91" i="13"/>
  <c r="S91" i="13" s="1"/>
  <c r="AJ91" i="13"/>
  <c r="Q91" i="13" s="1"/>
  <c r="AI91" i="13"/>
  <c r="O91" i="13" s="1"/>
  <c r="AH91" i="13"/>
  <c r="M91" i="13" s="1"/>
  <c r="AG91" i="13"/>
  <c r="K91" i="13" s="1"/>
  <c r="AF91" i="13"/>
  <c r="I91" i="13" s="1"/>
  <c r="AE91" i="13"/>
  <c r="G91" i="13" s="1"/>
  <c r="AD91" i="13"/>
  <c r="E91" i="13" s="1"/>
  <c r="AC91" i="13"/>
  <c r="C91" i="13" s="1"/>
  <c r="AA64" i="13"/>
  <c r="R234" i="13" s="1"/>
  <c r="Z64" i="13"/>
  <c r="AN62" i="13"/>
  <c r="AM62" i="13"/>
  <c r="AL62" i="13"/>
  <c r="U62" i="13" s="1"/>
  <c r="AK62" i="13"/>
  <c r="S62" i="13" s="1"/>
  <c r="AJ62" i="13"/>
  <c r="Q62" i="13" s="1"/>
  <c r="AI62" i="13"/>
  <c r="AH62" i="13"/>
  <c r="AG62" i="13"/>
  <c r="AF62" i="13"/>
  <c r="AN121" i="13" s="1"/>
  <c r="AE62" i="13"/>
  <c r="AD62" i="13"/>
  <c r="E62" i="13" s="1"/>
  <c r="AC62" i="13"/>
  <c r="AC63" i="13" s="1"/>
  <c r="P200" i="13" s="1"/>
  <c r="G54" i="13"/>
  <c r="I53" i="13"/>
  <c r="H53" i="13" s="1"/>
  <c r="K52" i="13"/>
  <c r="J52" i="13" s="1"/>
  <c r="I52" i="13"/>
  <c r="H52" i="13" s="1"/>
  <c r="F52" i="13"/>
  <c r="E52" i="13" s="1"/>
  <c r="K51" i="13"/>
  <c r="J51" i="13" s="1"/>
  <c r="I51" i="13"/>
  <c r="H51" i="13" s="1"/>
  <c r="F51" i="13"/>
  <c r="E51" i="13" s="1"/>
  <c r="K50" i="13"/>
  <c r="J50" i="13" s="1"/>
  <c r="I50" i="13"/>
  <c r="H50" i="13" s="1"/>
  <c r="F50" i="13"/>
  <c r="E50" i="13" s="1"/>
  <c r="K49" i="13"/>
  <c r="J49" i="13" s="1"/>
  <c r="I49" i="13"/>
  <c r="H49" i="13" s="1"/>
  <c r="F49" i="13"/>
  <c r="E49" i="13" s="1"/>
  <c r="K48" i="13"/>
  <c r="J48" i="13" s="1"/>
  <c r="I48" i="13"/>
  <c r="H48" i="13" s="1"/>
  <c r="F48" i="13"/>
  <c r="E48" i="13" s="1"/>
  <c r="K47" i="13"/>
  <c r="J47" i="13" s="1"/>
  <c r="I47" i="13"/>
  <c r="H47" i="13" s="1"/>
  <c r="F47" i="13"/>
  <c r="E47" i="13" s="1"/>
  <c r="I45" i="13"/>
  <c r="H45" i="13" s="1"/>
  <c r="K44" i="13"/>
  <c r="J44" i="13" s="1"/>
  <c r="F44" i="13"/>
  <c r="E44" i="13" s="1"/>
  <c r="K43" i="13"/>
  <c r="J43" i="13" s="1"/>
  <c r="I43" i="13"/>
  <c r="H43" i="13" s="1"/>
  <c r="I42" i="13"/>
  <c r="H42" i="13" s="1"/>
  <c r="K32" i="13"/>
  <c r="I32" i="13"/>
  <c r="H32" i="13" s="1"/>
  <c r="I25" i="13"/>
  <c r="K24" i="13"/>
  <c r="I24" i="13"/>
  <c r="F24" i="13"/>
  <c r="K23" i="13"/>
  <c r="I23" i="13"/>
  <c r="F23" i="13"/>
  <c r="K22" i="13"/>
  <c r="I22" i="13"/>
  <c r="F22" i="13"/>
  <c r="K21" i="13"/>
  <c r="I21" i="13"/>
  <c r="F21" i="13"/>
  <c r="K20" i="13"/>
  <c r="I20" i="13"/>
  <c r="F20" i="13"/>
  <c r="K19" i="13"/>
  <c r="I19" i="13"/>
  <c r="F19" i="13"/>
  <c r="I17" i="13"/>
  <c r="K16" i="13"/>
  <c r="F16" i="13"/>
  <c r="K15" i="13"/>
  <c r="I15" i="13"/>
  <c r="I14" i="13"/>
  <c r="K4" i="13"/>
  <c r="J4" i="13" s="1"/>
  <c r="I4" i="13"/>
  <c r="H4" i="13" s="1"/>
  <c r="AR62" i="13" l="1"/>
  <c r="AK63" i="13"/>
  <c r="AO121" i="13"/>
  <c r="G62" i="13"/>
  <c r="AI63" i="13"/>
  <c r="BD62" i="13" s="1"/>
  <c r="O62" i="13"/>
  <c r="AH63" i="13"/>
  <c r="M62" i="13"/>
  <c r="AP121" i="13"/>
  <c r="W62" i="13"/>
  <c r="AK121" i="13"/>
  <c r="K62" i="13"/>
  <c r="D4" i="13"/>
  <c r="AM121" i="13"/>
  <c r="Y62" i="13"/>
  <c r="AJ63" i="13"/>
  <c r="C62" i="13"/>
  <c r="I62" i="13"/>
  <c r="AF63" i="13"/>
  <c r="AG63" i="13"/>
  <c r="AM63" i="13"/>
  <c r="AN63" i="13"/>
  <c r="L4" i="13"/>
  <c r="M4" i="13"/>
  <c r="J32" i="13"/>
  <c r="AJ121" i="13"/>
  <c r="AD63" i="13"/>
  <c r="AT62" i="13" s="1"/>
  <c r="AL121" i="13"/>
  <c r="AL63" i="13"/>
  <c r="BJ62" i="13" s="1"/>
  <c r="AC64" i="13"/>
  <c r="AR63" i="13" s="1"/>
  <c r="P198" i="13"/>
  <c r="Q122" i="13"/>
  <c r="R198" i="13"/>
  <c r="U122" i="13"/>
  <c r="Q198" i="13"/>
  <c r="AB122" i="13"/>
  <c r="AB123" i="13" s="1"/>
  <c r="S198" i="13"/>
  <c r="V122" i="13"/>
  <c r="Y122" i="13"/>
  <c r="AJ64" i="13" l="1"/>
  <c r="BF63" i="13" s="1"/>
  <c r="BF62" i="13"/>
  <c r="S200" i="13"/>
  <c r="BB62" i="13"/>
  <c r="Q200" i="13"/>
  <c r="BN62" i="13"/>
  <c r="U200" i="13"/>
  <c r="BH62" i="13"/>
  <c r="R200" i="13"/>
  <c r="AZ62" i="13"/>
  <c r="N200" i="13"/>
  <c r="AX62" i="13"/>
  <c r="T200" i="13"/>
  <c r="BL62" i="13"/>
  <c r="AK64" i="13"/>
  <c r="BH63" i="13" s="1"/>
  <c r="J92" i="13"/>
  <c r="R96" i="13"/>
  <c r="S96" i="13" s="1"/>
  <c r="T97" i="13"/>
  <c r="U97" i="13" s="1"/>
  <c r="V98" i="13"/>
  <c r="W98" i="13" s="1"/>
  <c r="X99" i="13"/>
  <c r="Y99" i="13" s="1"/>
  <c r="D101" i="13"/>
  <c r="E101" i="13" s="1"/>
  <c r="F102" i="13"/>
  <c r="G102" i="13" s="1"/>
  <c r="H103" i="13"/>
  <c r="I103" i="13" s="1"/>
  <c r="J104" i="13"/>
  <c r="K104" i="13" s="1"/>
  <c r="L105" i="13"/>
  <c r="M105" i="13" s="1"/>
  <c r="N106" i="13"/>
  <c r="O106" i="13" s="1"/>
  <c r="P107" i="13"/>
  <c r="Q107" i="13" s="1"/>
  <c r="R108" i="13"/>
  <c r="S108" i="13" s="1"/>
  <c r="T109" i="13"/>
  <c r="U109" i="13" s="1"/>
  <c r="V110" i="13"/>
  <c r="W110" i="13" s="1"/>
  <c r="X111" i="13"/>
  <c r="Y111" i="13" s="1"/>
  <c r="B93" i="13"/>
  <c r="C93" i="13" s="1"/>
  <c r="B105" i="13"/>
  <c r="C105" i="13" s="1"/>
  <c r="J63" i="13"/>
  <c r="BA62" i="13" s="1"/>
  <c r="C19" i="13"/>
  <c r="L92" i="13"/>
  <c r="N93" i="13"/>
  <c r="T96" i="13"/>
  <c r="U96" i="13" s="1"/>
  <c r="V97" i="13"/>
  <c r="W97" i="13" s="1"/>
  <c r="X98" i="13"/>
  <c r="Y98" i="13" s="1"/>
  <c r="D100" i="13"/>
  <c r="E100" i="13" s="1"/>
  <c r="F101" i="13"/>
  <c r="G101" i="13" s="1"/>
  <c r="H102" i="13"/>
  <c r="I102" i="13" s="1"/>
  <c r="J103" i="13"/>
  <c r="K103" i="13" s="1"/>
  <c r="L104" i="13"/>
  <c r="M104" i="13" s="1"/>
  <c r="N105" i="13"/>
  <c r="O105" i="13" s="1"/>
  <c r="P106" i="13"/>
  <c r="Q106" i="13" s="1"/>
  <c r="R107" i="13"/>
  <c r="S107" i="13" s="1"/>
  <c r="T108" i="13"/>
  <c r="U108" i="13" s="1"/>
  <c r="V109" i="13"/>
  <c r="W109" i="13" s="1"/>
  <c r="X110" i="13"/>
  <c r="Y110" i="13" s="1"/>
  <c r="D112" i="13"/>
  <c r="E112" i="13" s="1"/>
  <c r="B106" i="13"/>
  <c r="C106" i="13" s="1"/>
  <c r="L63" i="13"/>
  <c r="BC62" i="13" s="1"/>
  <c r="C45" i="13"/>
  <c r="B45" i="13" s="1"/>
  <c r="D45" i="13" s="1"/>
  <c r="C20" i="13"/>
  <c r="N92" i="13"/>
  <c r="P93" i="13"/>
  <c r="Q93" i="13" s="1"/>
  <c r="V96" i="13"/>
  <c r="W96" i="13" s="1"/>
  <c r="D99" i="13"/>
  <c r="E99" i="13" s="1"/>
  <c r="F100" i="13"/>
  <c r="G100" i="13" s="1"/>
  <c r="H101" i="13"/>
  <c r="I101" i="13" s="1"/>
  <c r="J102" i="13"/>
  <c r="K102" i="13" s="1"/>
  <c r="N104" i="13"/>
  <c r="O104" i="13" s="1"/>
  <c r="P105" i="13"/>
  <c r="Q105" i="13" s="1"/>
  <c r="R106" i="13"/>
  <c r="S106" i="13" s="1"/>
  <c r="T107" i="13"/>
  <c r="U107" i="13" s="1"/>
  <c r="V108" i="13"/>
  <c r="W108" i="13" s="1"/>
  <c r="X109" i="13"/>
  <c r="Y109" i="13" s="1"/>
  <c r="D111" i="13"/>
  <c r="E111" i="13" s="1"/>
  <c r="F112" i="13"/>
  <c r="G112" i="13" s="1"/>
  <c r="B107" i="13"/>
  <c r="C107" i="13" s="1"/>
  <c r="N63" i="13"/>
  <c r="BE62" i="13" s="1"/>
  <c r="C21" i="13"/>
  <c r="P92" i="13"/>
  <c r="R93" i="13"/>
  <c r="S93" i="13" s="1"/>
  <c r="D98" i="13"/>
  <c r="E98" i="13" s="1"/>
  <c r="J101" i="13"/>
  <c r="K101" i="13" s="1"/>
  <c r="L102" i="13"/>
  <c r="M102" i="13" s="1"/>
  <c r="N103" i="13"/>
  <c r="O103" i="13" s="1"/>
  <c r="P104" i="13"/>
  <c r="Q104" i="13" s="1"/>
  <c r="R105" i="13"/>
  <c r="S105" i="13" s="1"/>
  <c r="T106" i="13"/>
  <c r="U106" i="13" s="1"/>
  <c r="V107" i="13"/>
  <c r="W107" i="13" s="1"/>
  <c r="X108" i="13"/>
  <c r="Y108" i="13" s="1"/>
  <c r="D110" i="13"/>
  <c r="E110" i="13" s="1"/>
  <c r="F111" i="13"/>
  <c r="G111" i="13" s="1"/>
  <c r="H112" i="13"/>
  <c r="I112" i="13" s="1"/>
  <c r="B96" i="13"/>
  <c r="C96" i="13" s="1"/>
  <c r="B108" i="13"/>
  <c r="C108" i="13" s="1"/>
  <c r="P63" i="13"/>
  <c r="BG62" i="13" s="1"/>
  <c r="B63" i="13"/>
  <c r="AS62" i="13" s="1"/>
  <c r="C47" i="13"/>
  <c r="B47" i="13" s="1"/>
  <c r="D47" i="13" s="1"/>
  <c r="C22" i="13"/>
  <c r="R92" i="13"/>
  <c r="T93" i="13"/>
  <c r="X95" i="13"/>
  <c r="Y95" i="13" s="1"/>
  <c r="H99" i="13"/>
  <c r="I99" i="13" s="1"/>
  <c r="J100" i="13"/>
  <c r="K100" i="13" s="1"/>
  <c r="L101" i="13"/>
  <c r="M101" i="13" s="1"/>
  <c r="N102" i="13"/>
  <c r="O102" i="13" s="1"/>
  <c r="P103" i="13"/>
  <c r="Q103" i="13" s="1"/>
  <c r="R104" i="13"/>
  <c r="S104" i="13" s="1"/>
  <c r="T105" i="13"/>
  <c r="U105" i="13" s="1"/>
  <c r="V106" i="13"/>
  <c r="W106" i="13" s="1"/>
  <c r="X107" i="13"/>
  <c r="Y107" i="13" s="1"/>
  <c r="D109" i="13"/>
  <c r="E109" i="13" s="1"/>
  <c r="F110" i="13"/>
  <c r="G110" i="13" s="1"/>
  <c r="H111" i="13"/>
  <c r="I111" i="13" s="1"/>
  <c r="J112" i="13"/>
  <c r="K112" i="13" s="1"/>
  <c r="B109" i="13"/>
  <c r="C109" i="13" s="1"/>
  <c r="R63" i="13"/>
  <c r="BI62" i="13" s="1"/>
  <c r="C48" i="13"/>
  <c r="B48" i="13" s="1"/>
  <c r="D48" i="13" s="1"/>
  <c r="C23" i="13"/>
  <c r="T92" i="13"/>
  <c r="V93" i="13"/>
  <c r="H98" i="13"/>
  <c r="I98" i="13" s="1"/>
  <c r="L100" i="13"/>
  <c r="M100" i="13" s="1"/>
  <c r="N101" i="13"/>
  <c r="O101" i="13" s="1"/>
  <c r="P102" i="13"/>
  <c r="Q102" i="13" s="1"/>
  <c r="R103" i="13"/>
  <c r="S103" i="13" s="1"/>
  <c r="T104" i="13"/>
  <c r="U104" i="13" s="1"/>
  <c r="V105" i="13"/>
  <c r="W105" i="13" s="1"/>
  <c r="X106" i="13"/>
  <c r="Y106" i="13" s="1"/>
  <c r="D108" i="13"/>
  <c r="E108" i="13" s="1"/>
  <c r="F109" i="13"/>
  <c r="G109" i="13" s="1"/>
  <c r="H110" i="13"/>
  <c r="I110" i="13" s="1"/>
  <c r="J111" i="13"/>
  <c r="K111" i="13" s="1"/>
  <c r="L112" i="13"/>
  <c r="M112" i="13" s="1"/>
  <c r="B110" i="13"/>
  <c r="C110" i="13" s="1"/>
  <c r="T63" i="13"/>
  <c r="BK62" i="13" s="1"/>
  <c r="C49" i="13"/>
  <c r="B49" i="13" s="1"/>
  <c r="D49" i="13" s="1"/>
  <c r="C24" i="13"/>
  <c r="V92" i="13"/>
  <c r="X93" i="13"/>
  <c r="Y93" i="13" s="1"/>
  <c r="N100" i="13"/>
  <c r="O100" i="13" s="1"/>
  <c r="P101" i="13"/>
  <c r="Q101" i="13" s="1"/>
  <c r="R102" i="13"/>
  <c r="S102" i="13" s="1"/>
  <c r="T103" i="13"/>
  <c r="U103" i="13" s="1"/>
  <c r="V104" i="13"/>
  <c r="W104" i="13" s="1"/>
  <c r="X105" i="13"/>
  <c r="Y105" i="13" s="1"/>
  <c r="D107" i="13"/>
  <c r="E107" i="13" s="1"/>
  <c r="F108" i="13"/>
  <c r="G108" i="13" s="1"/>
  <c r="H109" i="13"/>
  <c r="I109" i="13" s="1"/>
  <c r="J110" i="13"/>
  <c r="K110" i="13" s="1"/>
  <c r="L111" i="13"/>
  <c r="M111" i="13" s="1"/>
  <c r="N112" i="13"/>
  <c r="O112" i="13" s="1"/>
  <c r="B99" i="13"/>
  <c r="C99" i="13" s="1"/>
  <c r="B111" i="13"/>
  <c r="C111" i="13" s="1"/>
  <c r="V63" i="13"/>
  <c r="BM62" i="13" s="1"/>
  <c r="C50" i="13"/>
  <c r="B50" i="13" s="1"/>
  <c r="D50" i="13" s="1"/>
  <c r="C25" i="13"/>
  <c r="X92" i="13"/>
  <c r="N99" i="13"/>
  <c r="O99" i="13" s="1"/>
  <c r="P100" i="13"/>
  <c r="Q100" i="13" s="1"/>
  <c r="R101" i="13"/>
  <c r="S101" i="13" s="1"/>
  <c r="T102" i="13"/>
  <c r="U102" i="13" s="1"/>
  <c r="V103" i="13"/>
  <c r="W103" i="13" s="1"/>
  <c r="X104" i="13"/>
  <c r="Y104" i="13" s="1"/>
  <c r="D106" i="13"/>
  <c r="E106" i="13" s="1"/>
  <c r="F107" i="13"/>
  <c r="G107" i="13" s="1"/>
  <c r="H108" i="13"/>
  <c r="I108" i="13" s="1"/>
  <c r="J109" i="13"/>
  <c r="K109" i="13" s="1"/>
  <c r="L110" i="13"/>
  <c r="M110" i="13" s="1"/>
  <c r="N111" i="13"/>
  <c r="O111" i="13" s="1"/>
  <c r="P112" i="13"/>
  <c r="Q112" i="13" s="1"/>
  <c r="B100" i="13"/>
  <c r="C100" i="13" s="1"/>
  <c r="B112" i="13"/>
  <c r="C112" i="13" s="1"/>
  <c r="X63" i="13"/>
  <c r="BO62" i="13" s="1"/>
  <c r="C51" i="13"/>
  <c r="B51" i="13" s="1"/>
  <c r="D51" i="13" s="1"/>
  <c r="D93" i="13"/>
  <c r="N98" i="13"/>
  <c r="O98" i="13" s="1"/>
  <c r="P99" i="13"/>
  <c r="Q99" i="13" s="1"/>
  <c r="R100" i="13"/>
  <c r="S100" i="13" s="1"/>
  <c r="V102" i="13"/>
  <c r="W102" i="13" s="1"/>
  <c r="X103" i="13"/>
  <c r="Y103" i="13" s="1"/>
  <c r="D105" i="13"/>
  <c r="E105" i="13" s="1"/>
  <c r="F106" i="13"/>
  <c r="G106" i="13" s="1"/>
  <c r="H107" i="13"/>
  <c r="I107" i="13" s="1"/>
  <c r="J108" i="13"/>
  <c r="K108" i="13" s="1"/>
  <c r="L109" i="13"/>
  <c r="M109" i="13" s="1"/>
  <c r="N110" i="13"/>
  <c r="O110" i="13" s="1"/>
  <c r="P111" i="13"/>
  <c r="Q111" i="13" s="1"/>
  <c r="R112" i="13"/>
  <c r="S112" i="13" s="1"/>
  <c r="B101" i="13"/>
  <c r="C101" i="13" s="1"/>
  <c r="B92" i="13"/>
  <c r="C52" i="13"/>
  <c r="B52" i="13" s="1"/>
  <c r="D52" i="13" s="1"/>
  <c r="C15" i="13"/>
  <c r="D92" i="13"/>
  <c r="P98" i="13"/>
  <c r="Q98" i="13" s="1"/>
  <c r="R99" i="13"/>
  <c r="S99" i="13" s="1"/>
  <c r="T100" i="13"/>
  <c r="U100" i="13" s="1"/>
  <c r="V101" i="13"/>
  <c r="W101" i="13" s="1"/>
  <c r="X102" i="13"/>
  <c r="Y102" i="13" s="1"/>
  <c r="D104" i="13"/>
  <c r="E104" i="13" s="1"/>
  <c r="H106" i="13"/>
  <c r="I106" i="13" s="1"/>
  <c r="J107" i="13"/>
  <c r="K107" i="13" s="1"/>
  <c r="L108" i="13"/>
  <c r="M108" i="13" s="1"/>
  <c r="N109" i="13"/>
  <c r="O109" i="13" s="1"/>
  <c r="P110" i="13"/>
  <c r="Q110" i="13" s="1"/>
  <c r="R111" i="13"/>
  <c r="S111" i="13" s="1"/>
  <c r="T112" i="13"/>
  <c r="U112" i="13" s="1"/>
  <c r="B102" i="13"/>
  <c r="C102" i="13" s="1"/>
  <c r="D63" i="13"/>
  <c r="AU62" i="13" s="1"/>
  <c r="C53" i="13"/>
  <c r="B53" i="13" s="1"/>
  <c r="D53" i="13" s="1"/>
  <c r="H93" i="13"/>
  <c r="N96" i="13"/>
  <c r="O96" i="13" s="1"/>
  <c r="R98" i="13"/>
  <c r="S98" i="13" s="1"/>
  <c r="T99" i="13"/>
  <c r="U99" i="13" s="1"/>
  <c r="V100" i="13"/>
  <c r="W100" i="13" s="1"/>
  <c r="X101" i="13"/>
  <c r="Y101" i="13" s="1"/>
  <c r="D103" i="13"/>
  <c r="E103" i="13" s="1"/>
  <c r="F104" i="13"/>
  <c r="G104" i="13" s="1"/>
  <c r="H105" i="13"/>
  <c r="I105" i="13" s="1"/>
  <c r="J106" i="13"/>
  <c r="K106" i="13" s="1"/>
  <c r="L107" i="13"/>
  <c r="M107" i="13" s="1"/>
  <c r="N108" i="13"/>
  <c r="O108" i="13" s="1"/>
  <c r="P109" i="13"/>
  <c r="Q109" i="13" s="1"/>
  <c r="R110" i="13"/>
  <c r="S110" i="13" s="1"/>
  <c r="T111" i="13"/>
  <c r="U111" i="13" s="1"/>
  <c r="V112" i="13"/>
  <c r="W112" i="13" s="1"/>
  <c r="B103" i="13"/>
  <c r="C103" i="13" s="1"/>
  <c r="C17" i="13"/>
  <c r="H92" i="13"/>
  <c r="J93" i="13"/>
  <c r="P96" i="13"/>
  <c r="Q96" i="13" s="1"/>
  <c r="R97" i="13"/>
  <c r="S97" i="13" s="1"/>
  <c r="T98" i="13"/>
  <c r="U98" i="13" s="1"/>
  <c r="V99" i="13"/>
  <c r="W99" i="13" s="1"/>
  <c r="X100" i="13"/>
  <c r="Y100" i="13" s="1"/>
  <c r="D102" i="13"/>
  <c r="E102" i="13" s="1"/>
  <c r="H104" i="13"/>
  <c r="I104" i="13" s="1"/>
  <c r="J105" i="13"/>
  <c r="K105" i="13" s="1"/>
  <c r="L106" i="13"/>
  <c r="M106" i="13" s="1"/>
  <c r="N107" i="13"/>
  <c r="O107" i="13" s="1"/>
  <c r="P108" i="13"/>
  <c r="Q108" i="13" s="1"/>
  <c r="R109" i="13"/>
  <c r="S109" i="13" s="1"/>
  <c r="T110" i="13"/>
  <c r="U110" i="13" s="1"/>
  <c r="V111" i="13"/>
  <c r="W111" i="13" s="1"/>
  <c r="X112" i="13"/>
  <c r="Y112" i="13" s="1"/>
  <c r="B104" i="13"/>
  <c r="C104" i="13" s="1"/>
  <c r="H63" i="13"/>
  <c r="AY62" i="13" s="1"/>
  <c r="C43" i="13"/>
  <c r="B43" i="13" s="1"/>
  <c r="D43" i="13" s="1"/>
  <c r="AN64" i="13"/>
  <c r="BN63" i="13" s="1"/>
  <c r="L200" i="13"/>
  <c r="O200" i="13"/>
  <c r="U92" i="13" l="1"/>
  <c r="Q92" i="13"/>
  <c r="N64" i="13"/>
  <c r="BE63" i="13" s="1"/>
  <c r="O63" i="13"/>
  <c r="D64" i="13"/>
  <c r="AU63" i="13" s="1"/>
  <c r="E63" i="13"/>
  <c r="C180" i="13"/>
  <c r="C178" i="13" s="1"/>
  <c r="C92" i="13"/>
  <c r="W92" i="13"/>
  <c r="S92" i="13"/>
  <c r="T64" i="13"/>
  <c r="BK63" i="13" s="1"/>
  <c r="U63" i="13"/>
  <c r="F180" i="13"/>
  <c r="F178" i="13" s="1"/>
  <c r="I92" i="13"/>
  <c r="S63" i="13"/>
  <c r="R64" i="13"/>
  <c r="BI63" i="13" s="1"/>
  <c r="M63" i="13"/>
  <c r="X64" i="13"/>
  <c r="BO63" i="13" s="1"/>
  <c r="Y63" i="13"/>
  <c r="E92" i="13"/>
  <c r="G180" i="13"/>
  <c r="C63" i="13"/>
  <c r="B64" i="13"/>
  <c r="AS63" i="13" s="1"/>
  <c r="O92" i="13"/>
  <c r="V64" i="13"/>
  <c r="BM63" i="13" s="1"/>
  <c r="W63" i="13"/>
  <c r="P64" i="13"/>
  <c r="BG63" i="13" s="1"/>
  <c r="Q63" i="13"/>
  <c r="M92" i="13"/>
  <c r="K92" i="13"/>
  <c r="J64" i="13"/>
  <c r="BA63" i="13" s="1"/>
  <c r="K63" i="13"/>
  <c r="E180" i="13"/>
  <c r="I63" i="13"/>
  <c r="H64" i="13"/>
  <c r="AY63" i="13" s="1"/>
  <c r="Y92" i="13"/>
  <c r="C64" i="13" l="1"/>
  <c r="Y64" i="13"/>
  <c r="S64" i="13"/>
  <c r="Q64" i="13"/>
  <c r="F15" i="13" l="1"/>
  <c r="F43" i="13"/>
  <c r="E43" i="13" s="1"/>
  <c r="K161" i="13"/>
  <c r="T101" i="13"/>
  <c r="U101" i="13" s="1"/>
  <c r="C14" i="13"/>
  <c r="C42" i="13"/>
  <c r="B42" i="13" s="1"/>
  <c r="D42" i="13" s="1"/>
  <c r="T95" i="13" l="1"/>
  <c r="U95" i="13" s="1"/>
  <c r="K155" i="13"/>
  <c r="Z154" i="13"/>
  <c r="AL94" i="13"/>
  <c r="M199" i="13" l="1"/>
  <c r="F33" i="13"/>
  <c r="E33" i="13" s="1"/>
  <c r="D151" i="13"/>
  <c r="F5" i="13"/>
  <c r="E5" i="13" s="1"/>
  <c r="C198" i="13" s="1"/>
  <c r="D121" i="13"/>
  <c r="D122" i="13" s="1"/>
  <c r="F98" i="13"/>
  <c r="G98" i="13" s="1"/>
  <c r="E159" i="13"/>
  <c r="I157" i="13"/>
  <c r="P97" i="13"/>
  <c r="Q97" i="13" s="1"/>
  <c r="M156" i="13"/>
  <c r="X97" i="13"/>
  <c r="Y97" i="13" s="1"/>
  <c r="R95" i="13"/>
  <c r="S95" i="13" s="1"/>
  <c r="J154" i="13"/>
  <c r="Q157" i="13"/>
  <c r="B157" i="13"/>
  <c r="AI93" i="13"/>
  <c r="AI64" i="13"/>
  <c r="BD63" i="13" s="1"/>
  <c r="AD95" i="13"/>
  <c r="G154" i="13"/>
  <c r="AH94" i="13"/>
  <c r="V154" i="13"/>
  <c r="K17" i="13"/>
  <c r="I16" i="13"/>
  <c r="V163" i="13"/>
  <c r="F45" i="13"/>
  <c r="E45" i="13" s="1"/>
  <c r="AH103" i="13"/>
  <c r="F17" i="13"/>
  <c r="I44" i="13"/>
  <c r="H44" i="13" s="1"/>
  <c r="K45" i="13"/>
  <c r="J45" i="13" s="1"/>
  <c r="G163" i="13"/>
  <c r="L103" i="13"/>
  <c r="C44" i="13"/>
  <c r="B44" i="13" s="1"/>
  <c r="C16" i="13"/>
  <c r="R152" i="13"/>
  <c r="C152" i="13"/>
  <c r="AD93" i="13"/>
  <c r="C122" i="13"/>
  <c r="C123" i="13" s="1"/>
  <c r="R122" i="13"/>
  <c r="R123" i="13" s="1"/>
  <c r="AD64" i="13"/>
  <c r="AT63" i="13" s="1"/>
  <c r="S158" i="13"/>
  <c r="D158" i="13"/>
  <c r="AE97" i="13"/>
  <c r="F97" i="13"/>
  <c r="AJ95" i="13"/>
  <c r="X155" i="13"/>
  <c r="I155" i="13"/>
  <c r="P95" i="13"/>
  <c r="AM94" i="13"/>
  <c r="AA154" i="13"/>
  <c r="L154" i="13"/>
  <c r="R153" i="13"/>
  <c r="K42" i="13"/>
  <c r="J42" i="13" s="1"/>
  <c r="T160" i="13"/>
  <c r="E160" i="13"/>
  <c r="F42" i="13"/>
  <c r="E42" i="13" s="1"/>
  <c r="I41" i="13"/>
  <c r="H41" i="13" s="1"/>
  <c r="F14" i="13"/>
  <c r="I13" i="13"/>
  <c r="AF100" i="13"/>
  <c r="K14" i="13"/>
  <c r="C41" i="13"/>
  <c r="B41" i="13" s="1"/>
  <c r="C13" i="13"/>
  <c r="H100" i="13"/>
  <c r="T157" i="13"/>
  <c r="AC98" i="13"/>
  <c r="B98" i="13"/>
  <c r="S154" i="13"/>
  <c r="AE93" i="13"/>
  <c r="AJ94" i="13"/>
  <c r="I154" i="13"/>
  <c r="X154" i="13"/>
  <c r="I124" i="13"/>
  <c r="I125" i="13" s="1"/>
  <c r="I126" i="13" s="1"/>
  <c r="I127" i="13" s="1"/>
  <c r="I128" i="13" s="1"/>
  <c r="I129" i="13" s="1"/>
  <c r="I130" i="13" s="1"/>
  <c r="I131" i="13" s="1"/>
  <c r="I132" i="13" s="1"/>
  <c r="I133" i="13" s="1"/>
  <c r="I134" i="13" s="1"/>
  <c r="I135" i="13" s="1"/>
  <c r="I136" i="13" s="1"/>
  <c r="I137" i="13" s="1"/>
  <c r="I138" i="13" s="1"/>
  <c r="I139" i="13" s="1"/>
  <c r="I140" i="13" s="1"/>
  <c r="I141" i="13" s="1"/>
  <c r="I142" i="13" s="1"/>
  <c r="X124" i="13"/>
  <c r="X125" i="13" s="1"/>
  <c r="X126" i="13" s="1"/>
  <c r="X127" i="13" s="1"/>
  <c r="X128" i="13" s="1"/>
  <c r="X129" i="13" s="1"/>
  <c r="X130" i="13" s="1"/>
  <c r="X131" i="13" s="1"/>
  <c r="X132" i="13" s="1"/>
  <c r="X133" i="13" s="1"/>
  <c r="X134" i="13" s="1"/>
  <c r="X135" i="13" s="1"/>
  <c r="X136" i="13" s="1"/>
  <c r="X137" i="13" s="1"/>
  <c r="X138" i="13" s="1"/>
  <c r="X139" i="13" s="1"/>
  <c r="X140" i="13" s="1"/>
  <c r="X141" i="13" s="1"/>
  <c r="X142" i="13" s="1"/>
  <c r="AJ65" i="13"/>
  <c r="P94" i="13"/>
  <c r="P65" i="13"/>
  <c r="BG64" i="13" s="1"/>
  <c r="AD97" i="13"/>
  <c r="D97" i="13"/>
  <c r="S151" i="13"/>
  <c r="I33" i="13"/>
  <c r="K5" i="13"/>
  <c r="K33" i="13"/>
  <c r="AE92" i="13"/>
  <c r="I5" i="13"/>
  <c r="S121" i="13"/>
  <c r="AE63" i="13"/>
  <c r="AV62" i="13" s="1"/>
  <c r="C5" i="13"/>
  <c r="C33" i="13"/>
  <c r="F92" i="13"/>
  <c r="F63" i="13"/>
  <c r="AW62" i="13" s="1"/>
  <c r="W157" i="13"/>
  <c r="H157" i="13"/>
  <c r="AI97" i="13"/>
  <c r="N97" i="13"/>
  <c r="S157" i="13"/>
  <c r="D157" i="13"/>
  <c r="W154" i="13"/>
  <c r="H154" i="13"/>
  <c r="AI94" i="13"/>
  <c r="W124" i="13"/>
  <c r="W125" i="13" s="1"/>
  <c r="H124" i="13"/>
  <c r="H125" i="13" s="1"/>
  <c r="N94" i="13"/>
  <c r="N65" i="13"/>
  <c r="BE64" i="13" s="1"/>
  <c r="C40" i="13"/>
  <c r="B40" i="13" s="1"/>
  <c r="F99" i="13"/>
  <c r="K13" i="13"/>
  <c r="S159" i="13"/>
  <c r="K41" i="13"/>
  <c r="J41" i="13" s="1"/>
  <c r="D159" i="13"/>
  <c r="I12" i="13"/>
  <c r="F41" i="13"/>
  <c r="E41" i="13" s="1"/>
  <c r="F13" i="13"/>
  <c r="AE99" i="13"/>
  <c r="C12" i="13"/>
  <c r="I40" i="13"/>
  <c r="H40" i="13" s="1"/>
  <c r="F156" i="13"/>
  <c r="U156" i="13"/>
  <c r="AG96" i="13"/>
  <c r="J96" i="13"/>
  <c r="AN96" i="13"/>
  <c r="M155" i="13"/>
  <c r="AB155" i="13"/>
  <c r="X96" i="13"/>
  <c r="AG99" i="13"/>
  <c r="F159" i="13"/>
  <c r="U159" i="13"/>
  <c r="J99" i="13"/>
  <c r="C153" i="13"/>
  <c r="T155" i="13"/>
  <c r="T153" i="13"/>
  <c r="E153" i="13"/>
  <c r="Q158" i="13"/>
  <c r="B158" i="13"/>
  <c r="K25" i="13"/>
  <c r="F25" i="13"/>
  <c r="V171" i="13"/>
  <c r="AH99" i="13"/>
  <c r="F53" i="13"/>
  <c r="E53" i="13" s="1"/>
  <c r="G171" i="13"/>
  <c r="K53" i="13"/>
  <c r="J53" i="13" s="1"/>
  <c r="L99" i="13"/>
  <c r="AM93" i="13"/>
  <c r="AA153" i="13"/>
  <c r="L153" i="13"/>
  <c r="L123" i="13"/>
  <c r="L124" i="13" s="1"/>
  <c r="L125" i="13" s="1"/>
  <c r="L126" i="13" s="1"/>
  <c r="L127" i="13" s="1"/>
  <c r="L128" i="13" s="1"/>
  <c r="L129" i="13" s="1"/>
  <c r="L130" i="13" s="1"/>
  <c r="L131" i="13" s="1"/>
  <c r="L132" i="13" s="1"/>
  <c r="L133" i="13" s="1"/>
  <c r="L134" i="13" s="1"/>
  <c r="L135" i="13" s="1"/>
  <c r="L136" i="13" s="1"/>
  <c r="L137" i="13" s="1"/>
  <c r="L138" i="13" s="1"/>
  <c r="L139" i="13" s="1"/>
  <c r="L140" i="13" s="1"/>
  <c r="L141" i="13" s="1"/>
  <c r="L142" i="13" s="1"/>
  <c r="AA123" i="13"/>
  <c r="AA124" i="13" s="1"/>
  <c r="AA125" i="13" s="1"/>
  <c r="AA126" i="13" s="1"/>
  <c r="AA127" i="13" s="1"/>
  <c r="AA128" i="13" s="1"/>
  <c r="AA129" i="13" s="1"/>
  <c r="AA130" i="13" s="1"/>
  <c r="AA131" i="13" s="1"/>
  <c r="AA132" i="13" s="1"/>
  <c r="AA133" i="13" s="1"/>
  <c r="AA134" i="13" s="1"/>
  <c r="AA135" i="13" s="1"/>
  <c r="AA136" i="13" s="1"/>
  <c r="AA137" i="13" s="1"/>
  <c r="AA138" i="13" s="1"/>
  <c r="AA139" i="13" s="1"/>
  <c r="AA140" i="13" s="1"/>
  <c r="AA141" i="13" s="1"/>
  <c r="AA142" i="13" s="1"/>
  <c r="V94" i="13"/>
  <c r="AM64" i="13"/>
  <c r="BL63" i="13" s="1"/>
  <c r="V65" i="13"/>
  <c r="BM64" i="13" s="1"/>
  <c r="G153" i="13"/>
  <c r="AH93" i="13"/>
  <c r="V153" i="13"/>
  <c r="G123" i="13"/>
  <c r="G124" i="13" s="1"/>
  <c r="L94" i="13"/>
  <c r="V123" i="13"/>
  <c r="V124" i="13" s="1"/>
  <c r="AH64" i="13"/>
  <c r="C34" i="13"/>
  <c r="B34" i="13" s="1"/>
  <c r="C6" i="13"/>
  <c r="F93" i="13"/>
  <c r="S155" i="13"/>
  <c r="D155" i="13"/>
  <c r="AE95" i="13"/>
  <c r="F95" i="13"/>
  <c r="S152" i="13"/>
  <c r="D152" i="13"/>
  <c r="J153" i="13"/>
  <c r="AK94" i="13"/>
  <c r="AK113" i="13" s="1"/>
  <c r="Y153" i="13"/>
  <c r="Y172" i="13" s="1"/>
  <c r="J123" i="13"/>
  <c r="J124" i="13" s="1"/>
  <c r="J125" i="13" s="1"/>
  <c r="J126" i="13" s="1"/>
  <c r="J127" i="13" s="1"/>
  <c r="J128" i="13" s="1"/>
  <c r="J129" i="13" s="1"/>
  <c r="J130" i="13" s="1"/>
  <c r="J131" i="13" s="1"/>
  <c r="J132" i="13" s="1"/>
  <c r="J133" i="13" s="1"/>
  <c r="J134" i="13" s="1"/>
  <c r="J135" i="13" s="1"/>
  <c r="J136" i="13" s="1"/>
  <c r="J137" i="13" s="1"/>
  <c r="J138" i="13" s="1"/>
  <c r="J139" i="13" s="1"/>
  <c r="J140" i="13" s="1"/>
  <c r="J141" i="13" s="1"/>
  <c r="J142" i="13" s="1"/>
  <c r="Y123" i="13"/>
  <c r="Y124" i="13" s="1"/>
  <c r="Y125" i="13" s="1"/>
  <c r="Y126" i="13" s="1"/>
  <c r="Y127" i="13" s="1"/>
  <c r="Y128" i="13" s="1"/>
  <c r="Y129" i="13" s="1"/>
  <c r="Y130" i="13" s="1"/>
  <c r="Y131" i="13" s="1"/>
  <c r="Y132" i="13" s="1"/>
  <c r="Y133" i="13" s="1"/>
  <c r="Y134" i="13" s="1"/>
  <c r="Y135" i="13" s="1"/>
  <c r="Y136" i="13" s="1"/>
  <c r="Y137" i="13" s="1"/>
  <c r="Y138" i="13" s="1"/>
  <c r="Y139" i="13" s="1"/>
  <c r="Y140" i="13" s="1"/>
  <c r="Y141" i="13" s="1"/>
  <c r="Y142" i="13" s="1"/>
  <c r="AK65" i="13"/>
  <c r="R94" i="13"/>
  <c r="R65" i="13"/>
  <c r="BI64" i="13" s="1"/>
  <c r="L93" i="13"/>
  <c r="L64" i="13"/>
  <c r="BC63" i="13" s="1"/>
  <c r="T156" i="13"/>
  <c r="AF96" i="13"/>
  <c r="S163" i="13"/>
  <c r="D163" i="13"/>
  <c r="AE103" i="13"/>
  <c r="F103" i="13"/>
  <c r="AM95" i="13"/>
  <c r="AA155" i="13"/>
  <c r="L155" i="13"/>
  <c r="V95" i="13"/>
  <c r="F155" i="13"/>
  <c r="U155" i="13"/>
  <c r="AG95" i="13"/>
  <c r="J95" i="13"/>
  <c r="AN94" i="13"/>
  <c r="M154" i="13"/>
  <c r="AB154" i="13"/>
  <c r="M124" i="13"/>
  <c r="M125" i="13" s="1"/>
  <c r="M126" i="13" s="1"/>
  <c r="M127" i="13" s="1"/>
  <c r="M128" i="13" s="1"/>
  <c r="M129" i="13" s="1"/>
  <c r="M130" i="13" s="1"/>
  <c r="M131" i="13" s="1"/>
  <c r="M132" i="13" s="1"/>
  <c r="M133" i="13" s="1"/>
  <c r="M134" i="13" s="1"/>
  <c r="M135" i="13" s="1"/>
  <c r="M136" i="13" s="1"/>
  <c r="M137" i="13" s="1"/>
  <c r="M138" i="13" s="1"/>
  <c r="M139" i="13" s="1"/>
  <c r="M140" i="13" s="1"/>
  <c r="M141" i="13" s="1"/>
  <c r="M142" i="13" s="1"/>
  <c r="AB124" i="13"/>
  <c r="AB125" i="13" s="1"/>
  <c r="AB126" i="13" s="1"/>
  <c r="AB127" i="13" s="1"/>
  <c r="AB128" i="13" s="1"/>
  <c r="AB129" i="13" s="1"/>
  <c r="AB130" i="13" s="1"/>
  <c r="AB131" i="13" s="1"/>
  <c r="AB132" i="13" s="1"/>
  <c r="AB133" i="13" s="1"/>
  <c r="AB134" i="13" s="1"/>
  <c r="AB135" i="13" s="1"/>
  <c r="AB136" i="13" s="1"/>
  <c r="AB137" i="13" s="1"/>
  <c r="AB138" i="13" s="1"/>
  <c r="AB139" i="13" s="1"/>
  <c r="AB140" i="13" s="1"/>
  <c r="AB141" i="13" s="1"/>
  <c r="AB142" i="13" s="1"/>
  <c r="X94" i="13"/>
  <c r="X65" i="13"/>
  <c r="BO64" i="13" s="1"/>
  <c r="E152" i="13"/>
  <c r="D177" i="13" l="1"/>
  <c r="M197" i="13"/>
  <c r="D179" i="13"/>
  <c r="D154" i="13"/>
  <c r="J172" i="13"/>
  <c r="D153" i="13"/>
  <c r="S153" i="13"/>
  <c r="F94" i="13"/>
  <c r="AE94" i="13"/>
  <c r="D123" i="13"/>
  <c r="D124" i="13" s="1"/>
  <c r="D125" i="13" s="1"/>
  <c r="O97" i="13"/>
  <c r="C98" i="13"/>
  <c r="AK66" i="13"/>
  <c r="BH64" i="13"/>
  <c r="AH65" i="13"/>
  <c r="BB64" i="13" s="1"/>
  <c r="BB63" i="13"/>
  <c r="G99" i="13"/>
  <c r="G97" i="13"/>
  <c r="AJ66" i="13"/>
  <c r="BF64" i="13"/>
  <c r="E97" i="13"/>
  <c r="G103" i="13"/>
  <c r="K96" i="13"/>
  <c r="W95" i="13"/>
  <c r="M94" i="13"/>
  <c r="AF64" i="13"/>
  <c r="Y94" i="13"/>
  <c r="X113" i="13"/>
  <c r="L65" i="13"/>
  <c r="BC64" i="13" s="1"/>
  <c r="M64" i="13"/>
  <c r="AM113" i="13"/>
  <c r="W93" i="13"/>
  <c r="M198" i="13"/>
  <c r="S122" i="13"/>
  <c r="S123" i="13" s="1"/>
  <c r="S124" i="13" s="1"/>
  <c r="S125" i="13" s="1"/>
  <c r="M93" i="13"/>
  <c r="G95" i="13"/>
  <c r="M99" i="13"/>
  <c r="Y96" i="13"/>
  <c r="H5" i="13"/>
  <c r="D41" i="13"/>
  <c r="AB172" i="13"/>
  <c r="P66" i="13"/>
  <c r="BG65" i="13" s="1"/>
  <c r="Q65" i="13"/>
  <c r="AF97" i="13"/>
  <c r="AM65" i="13"/>
  <c r="BL64" i="13" s="1"/>
  <c r="W64" i="13"/>
  <c r="E122" i="13"/>
  <c r="E123" i="13" s="1"/>
  <c r="E157" i="13"/>
  <c r="E64" i="13"/>
  <c r="O93" i="13"/>
  <c r="AF93" i="13"/>
  <c r="D40" i="13"/>
  <c r="G92" i="13"/>
  <c r="X172" i="13"/>
  <c r="D44" i="13"/>
  <c r="R66" i="13"/>
  <c r="BI65" i="13" s="1"/>
  <c r="S65" i="13"/>
  <c r="J5" i="13"/>
  <c r="V66" i="13"/>
  <c r="BM65" i="13" s="1"/>
  <c r="H33" i="13"/>
  <c r="AI65" i="13"/>
  <c r="BD64" i="13" s="1"/>
  <c r="O64" i="13"/>
  <c r="G63" i="13"/>
  <c r="F64" i="13"/>
  <c r="AW63" i="13" s="1"/>
  <c r="D180" i="13"/>
  <c r="D178" i="13" s="1"/>
  <c r="Z63" i="13"/>
  <c r="P234" i="13" s="1"/>
  <c r="K99" i="13"/>
  <c r="B33" i="13"/>
  <c r="I172" i="13"/>
  <c r="M103" i="13"/>
  <c r="M172" i="13"/>
  <c r="Q94" i="13"/>
  <c r="P113" i="13"/>
  <c r="AN113" i="13"/>
  <c r="G93" i="13"/>
  <c r="K95" i="13"/>
  <c r="L172" i="13"/>
  <c r="O94" i="13"/>
  <c r="B5" i="13"/>
  <c r="AJ113" i="13"/>
  <c r="H97" i="13"/>
  <c r="E93" i="13"/>
  <c r="S94" i="13"/>
  <c r="R113" i="13"/>
  <c r="S113" i="13" s="1"/>
  <c r="J33" i="13"/>
  <c r="W94" i="13"/>
  <c r="V113" i="13"/>
  <c r="X66" i="13"/>
  <c r="BO65" i="13" s="1"/>
  <c r="AN65" i="13"/>
  <c r="AA172" i="13"/>
  <c r="M200" i="13"/>
  <c r="AE64" i="13"/>
  <c r="I100" i="13"/>
  <c r="Q95" i="13"/>
  <c r="G94" i="13" l="1"/>
  <c r="AN66" i="13"/>
  <c r="BN64" i="13"/>
  <c r="I64" i="13"/>
  <c r="AX63" i="13"/>
  <c r="AJ67" i="13"/>
  <c r="AJ68" i="13" s="1"/>
  <c r="AJ69" i="13" s="1"/>
  <c r="AJ70" i="13" s="1"/>
  <c r="AJ71" i="13" s="1"/>
  <c r="AJ72" i="13" s="1"/>
  <c r="AJ73" i="13" s="1"/>
  <c r="AJ74" i="13" s="1"/>
  <c r="AJ75" i="13" s="1"/>
  <c r="AJ76" i="13" s="1"/>
  <c r="AJ77" i="13" s="1"/>
  <c r="AJ78" i="13" s="1"/>
  <c r="AJ79" i="13" s="1"/>
  <c r="AJ80" i="13" s="1"/>
  <c r="AJ81" i="13" s="1"/>
  <c r="AJ82" i="13" s="1"/>
  <c r="AJ83" i="13" s="1"/>
  <c r="AJ84" i="13" s="1"/>
  <c r="BF65" i="13"/>
  <c r="AE65" i="13"/>
  <c r="AV63" i="13"/>
  <c r="AK67" i="13"/>
  <c r="AK68" i="13" s="1"/>
  <c r="AK69" i="13" s="1"/>
  <c r="AK70" i="13" s="1"/>
  <c r="AK71" i="13" s="1"/>
  <c r="AK72" i="13" s="1"/>
  <c r="AK73" i="13" s="1"/>
  <c r="AK74" i="13" s="1"/>
  <c r="AK75" i="13" s="1"/>
  <c r="AK76" i="13" s="1"/>
  <c r="AK77" i="13" s="1"/>
  <c r="AK78" i="13" s="1"/>
  <c r="AK79" i="13" s="1"/>
  <c r="AK80" i="13" s="1"/>
  <c r="AK81" i="13" s="1"/>
  <c r="AK82" i="13" s="1"/>
  <c r="AK83" i="13" s="1"/>
  <c r="AK84" i="13" s="1"/>
  <c r="BH65" i="13"/>
  <c r="AM66" i="13"/>
  <c r="I97" i="13"/>
  <c r="O65" i="13"/>
  <c r="S66" i="13"/>
  <c r="D33" i="13"/>
  <c r="L5" i="13"/>
  <c r="Y65" i="13"/>
  <c r="Q113" i="13"/>
  <c r="V67" i="13"/>
  <c r="V68" i="13" s="1"/>
  <c r="V69" i="13" s="1"/>
  <c r="V70" i="13" s="1"/>
  <c r="V71" i="13" s="1"/>
  <c r="V72" i="13" s="1"/>
  <c r="V73" i="13" s="1"/>
  <c r="V74" i="13" s="1"/>
  <c r="V75" i="13" s="1"/>
  <c r="V76" i="13" s="1"/>
  <c r="V77" i="13" s="1"/>
  <c r="V78" i="13" s="1"/>
  <c r="V79" i="13" s="1"/>
  <c r="V80" i="13" s="1"/>
  <c r="V81" i="13" s="1"/>
  <c r="V82" i="13" s="1"/>
  <c r="V83" i="13" s="1"/>
  <c r="V84" i="13" s="1"/>
  <c r="X233" i="13"/>
  <c r="M65" i="13"/>
  <c r="X67" i="13"/>
  <c r="X68" i="13" s="1"/>
  <c r="X69" i="13" s="1"/>
  <c r="X70" i="13" s="1"/>
  <c r="X71" i="13" s="1"/>
  <c r="X72" i="13" s="1"/>
  <c r="X73" i="13" s="1"/>
  <c r="X74" i="13" s="1"/>
  <c r="X75" i="13" s="1"/>
  <c r="X76" i="13" s="1"/>
  <c r="X77" i="13" s="1"/>
  <c r="X78" i="13" s="1"/>
  <c r="X79" i="13" s="1"/>
  <c r="X80" i="13" s="1"/>
  <c r="X81" i="13" s="1"/>
  <c r="X82" i="13" s="1"/>
  <c r="X83" i="13" s="1"/>
  <c r="X84" i="13" s="1"/>
  <c r="W233" i="13"/>
  <c r="Y113" i="13"/>
  <c r="R67" i="13"/>
  <c r="R68" i="13" s="1"/>
  <c r="R69" i="13" s="1"/>
  <c r="R70" i="13" s="1"/>
  <c r="R71" i="13" s="1"/>
  <c r="R72" i="13" s="1"/>
  <c r="R73" i="13" s="1"/>
  <c r="R74" i="13" s="1"/>
  <c r="R75" i="13" s="1"/>
  <c r="R76" i="13" s="1"/>
  <c r="R77" i="13" s="1"/>
  <c r="R78" i="13" s="1"/>
  <c r="R79" i="13" s="1"/>
  <c r="R80" i="13" s="1"/>
  <c r="R81" i="13" s="1"/>
  <c r="R82" i="13" s="1"/>
  <c r="R83" i="13" s="1"/>
  <c r="R84" i="13" s="1"/>
  <c r="U233" i="13"/>
  <c r="W65" i="13"/>
  <c r="M5" i="13"/>
  <c r="I93" i="13"/>
  <c r="Q66" i="13"/>
  <c r="W113" i="13"/>
  <c r="D5" i="13"/>
  <c r="B198" i="13"/>
  <c r="F65" i="13"/>
  <c r="AW64" i="13" s="1"/>
  <c r="G64" i="13"/>
  <c r="B6" i="13"/>
  <c r="T233" i="13"/>
  <c r="P67" i="13"/>
  <c r="P68" i="13" s="1"/>
  <c r="P69" i="13" s="1"/>
  <c r="P70" i="13" s="1"/>
  <c r="P71" i="13" s="1"/>
  <c r="P72" i="13" s="1"/>
  <c r="P73" i="13" s="1"/>
  <c r="P74" i="13" s="1"/>
  <c r="P75" i="13" s="1"/>
  <c r="P76" i="13" s="1"/>
  <c r="P77" i="13" s="1"/>
  <c r="P78" i="13" s="1"/>
  <c r="P79" i="13" s="1"/>
  <c r="P80" i="13" s="1"/>
  <c r="P81" i="13" s="1"/>
  <c r="P82" i="13" s="1"/>
  <c r="P83" i="13" s="1"/>
  <c r="P84" i="13" s="1"/>
  <c r="Y66" i="13" l="1"/>
  <c r="AM67" i="13"/>
  <c r="AM68" i="13" s="1"/>
  <c r="AM69" i="13" s="1"/>
  <c r="AM70" i="13" s="1"/>
  <c r="AM71" i="13" s="1"/>
  <c r="AM72" i="13" s="1"/>
  <c r="AM73" i="13" s="1"/>
  <c r="AM74" i="13" s="1"/>
  <c r="AM75" i="13" s="1"/>
  <c r="AM76" i="13" s="1"/>
  <c r="AM77" i="13" s="1"/>
  <c r="AM78" i="13" s="1"/>
  <c r="AM79" i="13" s="1"/>
  <c r="AM80" i="13" s="1"/>
  <c r="AM81" i="13" s="1"/>
  <c r="AM82" i="13" s="1"/>
  <c r="AM83" i="13" s="1"/>
  <c r="AM84" i="13" s="1"/>
  <c r="BL65" i="13"/>
  <c r="AE66" i="13"/>
  <c r="AV65" i="13" s="1"/>
  <c r="AV64" i="13"/>
  <c r="AN67" i="13"/>
  <c r="AN68" i="13" s="1"/>
  <c r="AN69" i="13" s="1"/>
  <c r="AN70" i="13" s="1"/>
  <c r="AN71" i="13" s="1"/>
  <c r="AN72" i="13" s="1"/>
  <c r="AN73" i="13" s="1"/>
  <c r="AN74" i="13" s="1"/>
  <c r="AN75" i="13" s="1"/>
  <c r="AN76" i="13" s="1"/>
  <c r="AN77" i="13" s="1"/>
  <c r="AN78" i="13" s="1"/>
  <c r="AN79" i="13" s="1"/>
  <c r="AN80" i="13" s="1"/>
  <c r="AN81" i="13" s="1"/>
  <c r="AN82" i="13" s="1"/>
  <c r="AN83" i="13" s="1"/>
  <c r="AN84" i="13" s="1"/>
  <c r="BN65" i="13"/>
  <c r="W66" i="13"/>
  <c r="Q67" i="13"/>
  <c r="Q68" i="13" s="1"/>
  <c r="Q69" i="13" s="1"/>
  <c r="Q70" i="13" s="1"/>
  <c r="Q71" i="13" s="1"/>
  <c r="Q72" i="13" s="1"/>
  <c r="Q73" i="13" s="1"/>
  <c r="Q74" i="13" s="1"/>
  <c r="Q75" i="13" s="1"/>
  <c r="Q76" i="13" s="1"/>
  <c r="Q77" i="13" s="1"/>
  <c r="Q78" i="13" s="1"/>
  <c r="Q79" i="13" s="1"/>
  <c r="Q80" i="13" s="1"/>
  <c r="Q81" i="13" s="1"/>
  <c r="Q82" i="13" s="1"/>
  <c r="Q83" i="13" s="1"/>
  <c r="Q84" i="13" s="1"/>
  <c r="S67" i="13"/>
  <c r="S68" i="13" s="1"/>
  <c r="S69" i="13" s="1"/>
  <c r="S70" i="13" s="1"/>
  <c r="S71" i="13" s="1"/>
  <c r="S72" i="13" s="1"/>
  <c r="S73" i="13" s="1"/>
  <c r="S74" i="13" s="1"/>
  <c r="S75" i="13" s="1"/>
  <c r="S76" i="13" s="1"/>
  <c r="S77" i="13" s="1"/>
  <c r="S78" i="13" s="1"/>
  <c r="S79" i="13" s="1"/>
  <c r="S80" i="13" s="1"/>
  <c r="S81" i="13" s="1"/>
  <c r="S82" i="13" s="1"/>
  <c r="S83" i="13" s="1"/>
  <c r="S84" i="13" s="1"/>
  <c r="F66" i="13"/>
  <c r="AW65" i="13" s="1"/>
  <c r="G65" i="13"/>
  <c r="B199" i="13"/>
  <c r="W67" i="13" l="1"/>
  <c r="W68" i="13" s="1"/>
  <c r="W69" i="13" s="1"/>
  <c r="W70" i="13" s="1"/>
  <c r="W71" i="13" s="1"/>
  <c r="W72" i="13" s="1"/>
  <c r="W73" i="13" s="1"/>
  <c r="W74" i="13" s="1"/>
  <c r="W75" i="13" s="1"/>
  <c r="W76" i="13" s="1"/>
  <c r="W77" i="13" s="1"/>
  <c r="W78" i="13" s="1"/>
  <c r="W79" i="13" s="1"/>
  <c r="W80" i="13" s="1"/>
  <c r="W81" i="13" s="1"/>
  <c r="W82" i="13" s="1"/>
  <c r="W83" i="13" s="1"/>
  <c r="W84" i="13" s="1"/>
  <c r="Y67" i="13"/>
  <c r="Y68" i="13" s="1"/>
  <c r="Y69" i="13" s="1"/>
  <c r="Y70" i="13" s="1"/>
  <c r="Y71" i="13" s="1"/>
  <c r="Y72" i="13" s="1"/>
  <c r="Y73" i="13" s="1"/>
  <c r="Y74" i="13" s="1"/>
  <c r="Y75" i="13" s="1"/>
  <c r="Y76" i="13" s="1"/>
  <c r="Y77" i="13" s="1"/>
  <c r="Y78" i="13" s="1"/>
  <c r="Y79" i="13" s="1"/>
  <c r="Y80" i="13" s="1"/>
  <c r="Y81" i="13" s="1"/>
  <c r="Y82" i="13" s="1"/>
  <c r="Y83" i="13" s="1"/>
  <c r="Y84" i="13" s="1"/>
  <c r="G66" i="13"/>
  <c r="P233" i="13"/>
  <c r="AH95" i="13" l="1"/>
  <c r="V155" i="13"/>
  <c r="G155" i="13"/>
  <c r="L95" i="13"/>
  <c r="G125" i="13"/>
  <c r="AH66" i="13"/>
  <c r="BB65" i="13" s="1"/>
  <c r="V125" i="13"/>
  <c r="L66" i="13"/>
  <c r="BC65" i="13" s="1"/>
  <c r="V158" i="13"/>
  <c r="AH98" i="13"/>
  <c r="G158" i="13"/>
  <c r="L98" i="13"/>
  <c r="K12" i="13"/>
  <c r="I39" i="13"/>
  <c r="H39" i="13" s="1"/>
  <c r="I11" i="13"/>
  <c r="K40" i="13"/>
  <c r="J40" i="13" s="1"/>
  <c r="D95" i="13" l="1"/>
  <c r="E95" i="13" s="1"/>
  <c r="M98" i="13"/>
  <c r="C155" i="13"/>
  <c r="R155" i="13"/>
  <c r="R154" i="13"/>
  <c r="C154" i="13"/>
  <c r="D94" i="13"/>
  <c r="AD94" i="13"/>
  <c r="D65" i="13"/>
  <c r="AU64" i="13" s="1"/>
  <c r="C124" i="13"/>
  <c r="C125" i="13" s="1"/>
  <c r="R124" i="13"/>
  <c r="R125" i="13" s="1"/>
  <c r="AD65" i="13"/>
  <c r="M95" i="13"/>
  <c r="M66" i="13"/>
  <c r="R233" i="13"/>
  <c r="AD66" i="13" l="1"/>
  <c r="AT65" i="13" s="1"/>
  <c r="AT64" i="13"/>
  <c r="E94" i="13"/>
  <c r="D66" i="13"/>
  <c r="AU65" i="13" s="1"/>
  <c r="E65" i="13"/>
  <c r="E66" i="13" l="1"/>
  <c r="O233" i="13"/>
  <c r="E156" i="13" l="1"/>
  <c r="H96" i="13"/>
  <c r="I96" i="13" s="1"/>
  <c r="F158" i="13"/>
  <c r="J98" i="13"/>
  <c r="K98" i="13" s="1"/>
  <c r="F12" i="13"/>
  <c r="C39" i="13"/>
  <c r="B39" i="13" s="1"/>
  <c r="D39" i="13" s="1"/>
  <c r="F40" i="13"/>
  <c r="E40" i="13" s="1"/>
  <c r="C11" i="13"/>
  <c r="V157" i="13"/>
  <c r="AH97" i="13"/>
  <c r="G157" i="13"/>
  <c r="L97" i="13"/>
  <c r="U157" i="13"/>
  <c r="F157" i="13"/>
  <c r="F11" i="13"/>
  <c r="F39" i="13"/>
  <c r="E39" i="13" s="1"/>
  <c r="AG97" i="13"/>
  <c r="K11" i="13"/>
  <c r="J97" i="13"/>
  <c r="K39" i="13"/>
  <c r="J39" i="13" s="1"/>
  <c r="E154" i="13"/>
  <c r="H94" i="13"/>
  <c r="H65" i="13"/>
  <c r="AY64" i="13" s="1"/>
  <c r="AF94" i="13"/>
  <c r="T154" i="13"/>
  <c r="AF65" i="13"/>
  <c r="E124" i="13"/>
  <c r="E125" i="13" s="1"/>
  <c r="E126" i="13" s="1"/>
  <c r="E127" i="13" s="1"/>
  <c r="E128" i="13" s="1"/>
  <c r="E129" i="13" s="1"/>
  <c r="E130" i="13" s="1"/>
  <c r="E131" i="13" s="1"/>
  <c r="E132" i="13" s="1"/>
  <c r="E133" i="13" s="1"/>
  <c r="E134" i="13" s="1"/>
  <c r="E135" i="13" s="1"/>
  <c r="E136" i="13" s="1"/>
  <c r="E137" i="13" s="1"/>
  <c r="E138" i="13" s="1"/>
  <c r="E139" i="13" s="1"/>
  <c r="E140" i="13" s="1"/>
  <c r="E141" i="13" s="1"/>
  <c r="E142" i="13" s="1"/>
  <c r="AG93" i="13"/>
  <c r="U153" i="13"/>
  <c r="F153" i="13"/>
  <c r="F123" i="13"/>
  <c r="F124" i="13" s="1"/>
  <c r="F125" i="13" s="1"/>
  <c r="F126" i="13" s="1"/>
  <c r="F127" i="13" s="1"/>
  <c r="F128" i="13" s="1"/>
  <c r="F129" i="13" s="1"/>
  <c r="F130" i="13" s="1"/>
  <c r="F131" i="13" s="1"/>
  <c r="F132" i="13" s="1"/>
  <c r="F133" i="13" s="1"/>
  <c r="F134" i="13" s="1"/>
  <c r="F135" i="13" s="1"/>
  <c r="F136" i="13" s="1"/>
  <c r="F137" i="13" s="1"/>
  <c r="F138" i="13" s="1"/>
  <c r="F139" i="13" s="1"/>
  <c r="F140" i="13" s="1"/>
  <c r="F141" i="13" s="1"/>
  <c r="F142" i="13" s="1"/>
  <c r="AG64" i="13"/>
  <c r="AZ63" i="13" s="1"/>
  <c r="U123" i="13"/>
  <c r="U124" i="13" s="1"/>
  <c r="U125" i="13" s="1"/>
  <c r="U126" i="13" s="1"/>
  <c r="U127" i="13" s="1"/>
  <c r="U128" i="13" s="1"/>
  <c r="U129" i="13" s="1"/>
  <c r="U130" i="13" s="1"/>
  <c r="U131" i="13" s="1"/>
  <c r="U132" i="13" s="1"/>
  <c r="U133" i="13" s="1"/>
  <c r="U134" i="13" s="1"/>
  <c r="U135" i="13" s="1"/>
  <c r="U136" i="13" s="1"/>
  <c r="U137" i="13" s="1"/>
  <c r="U138" i="13" s="1"/>
  <c r="U139" i="13" s="1"/>
  <c r="U140" i="13" s="1"/>
  <c r="U141" i="13" s="1"/>
  <c r="U142" i="13" s="1"/>
  <c r="J94" i="13"/>
  <c r="J65" i="13"/>
  <c r="BA64" i="13" s="1"/>
  <c r="Q155" i="13"/>
  <c r="B155" i="13"/>
  <c r="AC95" i="13"/>
  <c r="B95" i="13"/>
  <c r="I8" i="13"/>
  <c r="C8" i="13"/>
  <c r="C36" i="13"/>
  <c r="B36" i="13" s="1"/>
  <c r="I36" i="13"/>
  <c r="H36" i="13" s="1"/>
  <c r="K9" i="13"/>
  <c r="F9" i="13"/>
  <c r="K37" i="13"/>
  <c r="J37" i="13" s="1"/>
  <c r="F37" i="13"/>
  <c r="E37" i="13" s="1"/>
  <c r="C38" i="13"/>
  <c r="B38" i="13" s="1"/>
  <c r="I38" i="13"/>
  <c r="H38" i="13" s="1"/>
  <c r="Q156" i="13"/>
  <c r="AC97" i="13"/>
  <c r="B156" i="13"/>
  <c r="C10" i="13"/>
  <c r="B97" i="13"/>
  <c r="I10" i="13"/>
  <c r="Q153" i="13"/>
  <c r="B153" i="13"/>
  <c r="B123" i="13"/>
  <c r="Q123" i="13"/>
  <c r="K7" i="13"/>
  <c r="F35" i="13"/>
  <c r="E35" i="13" s="1"/>
  <c r="F7" i="13"/>
  <c r="K35" i="13"/>
  <c r="J35" i="13" s="1"/>
  <c r="E155" i="13"/>
  <c r="AF95" i="13"/>
  <c r="H95" i="13"/>
  <c r="T122" i="13"/>
  <c r="T123" i="13" s="1"/>
  <c r="T124" i="13" s="1"/>
  <c r="T125" i="13" s="1"/>
  <c r="T126" i="13" s="1"/>
  <c r="T127" i="13" s="1"/>
  <c r="T128" i="13" s="1"/>
  <c r="T129" i="13" s="1"/>
  <c r="T130" i="13" s="1"/>
  <c r="T131" i="13" s="1"/>
  <c r="T132" i="13" s="1"/>
  <c r="T133" i="13" s="1"/>
  <c r="T134" i="13" s="1"/>
  <c r="T135" i="13" s="1"/>
  <c r="T136" i="13" s="1"/>
  <c r="T137" i="13" s="1"/>
  <c r="T138" i="13" s="1"/>
  <c r="T139" i="13" s="1"/>
  <c r="T140" i="13" s="1"/>
  <c r="T141" i="13" s="1"/>
  <c r="T142" i="13" s="1"/>
  <c r="T152" i="13"/>
  <c r="F154" i="13"/>
  <c r="U154" i="13"/>
  <c r="AG94" i="13"/>
  <c r="S156" i="13"/>
  <c r="D156" i="13"/>
  <c r="AE96" i="13"/>
  <c r="F96" i="13"/>
  <c r="I37" i="13"/>
  <c r="H37" i="13" s="1"/>
  <c r="F38" i="13"/>
  <c r="E38" i="13" s="1"/>
  <c r="K38" i="13"/>
  <c r="J38" i="13" s="1"/>
  <c r="I9" i="13"/>
  <c r="K10" i="13"/>
  <c r="F10" i="13"/>
  <c r="C9" i="13"/>
  <c r="C37" i="13"/>
  <c r="B37" i="13" s="1"/>
  <c r="D126" i="13"/>
  <c r="D127" i="13" s="1"/>
  <c r="D128" i="13" s="1"/>
  <c r="D129" i="13" s="1"/>
  <c r="D130" i="13" s="1"/>
  <c r="D131" i="13" s="1"/>
  <c r="D132" i="13" s="1"/>
  <c r="D133" i="13" s="1"/>
  <c r="D134" i="13" s="1"/>
  <c r="D135" i="13" s="1"/>
  <c r="D136" i="13" s="1"/>
  <c r="D137" i="13" s="1"/>
  <c r="D138" i="13" s="1"/>
  <c r="D139" i="13" s="1"/>
  <c r="D140" i="13" s="1"/>
  <c r="D141" i="13" s="1"/>
  <c r="D142" i="13" s="1"/>
  <c r="S126" i="13"/>
  <c r="S127" i="13" s="1"/>
  <c r="S128" i="13" s="1"/>
  <c r="S129" i="13" s="1"/>
  <c r="S130" i="13" s="1"/>
  <c r="S131" i="13" s="1"/>
  <c r="S132" i="13" s="1"/>
  <c r="S133" i="13" s="1"/>
  <c r="S134" i="13" s="1"/>
  <c r="S135" i="13" s="1"/>
  <c r="S136" i="13" s="1"/>
  <c r="S137" i="13" s="1"/>
  <c r="S138" i="13" s="1"/>
  <c r="S139" i="13" s="1"/>
  <c r="S140" i="13" s="1"/>
  <c r="S141" i="13" s="1"/>
  <c r="S142" i="13" s="1"/>
  <c r="AE67" i="13"/>
  <c r="AE68" i="13" s="1"/>
  <c r="AE69" i="13" s="1"/>
  <c r="AE70" i="13" s="1"/>
  <c r="AE71" i="13" s="1"/>
  <c r="AE72" i="13" s="1"/>
  <c r="AE73" i="13" s="1"/>
  <c r="AE74" i="13" s="1"/>
  <c r="AE75" i="13" s="1"/>
  <c r="AE76" i="13" s="1"/>
  <c r="AE77" i="13" s="1"/>
  <c r="AE78" i="13" s="1"/>
  <c r="AE79" i="13" s="1"/>
  <c r="AE80" i="13" s="1"/>
  <c r="AE81" i="13" s="1"/>
  <c r="AE82" i="13" s="1"/>
  <c r="AE83" i="13" s="1"/>
  <c r="AE84" i="13" s="1"/>
  <c r="F67" i="13"/>
  <c r="R156" i="13"/>
  <c r="R172" i="13" s="1"/>
  <c r="C156" i="13"/>
  <c r="C172" i="13" s="1"/>
  <c r="AD96" i="13"/>
  <c r="AD113" i="13" s="1"/>
  <c r="D96" i="13"/>
  <c r="R126" i="13"/>
  <c r="R127" i="13" s="1"/>
  <c r="R128" i="13" s="1"/>
  <c r="R129" i="13" s="1"/>
  <c r="R130" i="13" s="1"/>
  <c r="R131" i="13" s="1"/>
  <c r="R132" i="13" s="1"/>
  <c r="R133" i="13" s="1"/>
  <c r="R134" i="13" s="1"/>
  <c r="R135" i="13" s="1"/>
  <c r="R136" i="13" s="1"/>
  <c r="R137" i="13" s="1"/>
  <c r="R138" i="13" s="1"/>
  <c r="R139" i="13" s="1"/>
  <c r="R140" i="13" s="1"/>
  <c r="R141" i="13" s="1"/>
  <c r="R142" i="13" s="1"/>
  <c r="C126" i="13"/>
  <c r="C127" i="13" s="1"/>
  <c r="C128" i="13" s="1"/>
  <c r="C129" i="13" s="1"/>
  <c r="C130" i="13" s="1"/>
  <c r="C131" i="13" s="1"/>
  <c r="C132" i="13" s="1"/>
  <c r="C133" i="13" s="1"/>
  <c r="C134" i="13" s="1"/>
  <c r="C135" i="13" s="1"/>
  <c r="C136" i="13" s="1"/>
  <c r="C137" i="13" s="1"/>
  <c r="C138" i="13" s="1"/>
  <c r="C139" i="13" s="1"/>
  <c r="C140" i="13" s="1"/>
  <c r="C141" i="13" s="1"/>
  <c r="C142" i="13" s="1"/>
  <c r="AD67" i="13"/>
  <c r="AD68" i="13" s="1"/>
  <c r="AD69" i="13" s="1"/>
  <c r="AD70" i="13" s="1"/>
  <c r="AD71" i="13" s="1"/>
  <c r="AD72" i="13" s="1"/>
  <c r="AD73" i="13" s="1"/>
  <c r="AD74" i="13" s="1"/>
  <c r="AD75" i="13" s="1"/>
  <c r="AD76" i="13" s="1"/>
  <c r="AD77" i="13" s="1"/>
  <c r="AD78" i="13" s="1"/>
  <c r="AD79" i="13" s="1"/>
  <c r="AD80" i="13" s="1"/>
  <c r="AD81" i="13" s="1"/>
  <c r="AD82" i="13" s="1"/>
  <c r="AD83" i="13" s="1"/>
  <c r="AD84" i="13" s="1"/>
  <c r="D67" i="13"/>
  <c r="AH96" i="13"/>
  <c r="V156" i="13"/>
  <c r="G156" i="13"/>
  <c r="L96" i="13"/>
  <c r="V126" i="13"/>
  <c r="V127" i="13" s="1"/>
  <c r="V128" i="13" s="1"/>
  <c r="V129" i="13" s="1"/>
  <c r="V130" i="13" s="1"/>
  <c r="V131" i="13" s="1"/>
  <c r="V132" i="13" s="1"/>
  <c r="V133" i="13" s="1"/>
  <c r="V134" i="13" s="1"/>
  <c r="V135" i="13" s="1"/>
  <c r="V136" i="13" s="1"/>
  <c r="V137" i="13" s="1"/>
  <c r="V138" i="13" s="1"/>
  <c r="V139" i="13" s="1"/>
  <c r="V140" i="13" s="1"/>
  <c r="V141" i="13" s="1"/>
  <c r="V142" i="13" s="1"/>
  <c r="AH67" i="13"/>
  <c r="AH68" i="13" s="1"/>
  <c r="AH69" i="13" s="1"/>
  <c r="AH70" i="13" s="1"/>
  <c r="AH71" i="13" s="1"/>
  <c r="AH72" i="13" s="1"/>
  <c r="AH73" i="13" s="1"/>
  <c r="AH74" i="13" s="1"/>
  <c r="AH75" i="13" s="1"/>
  <c r="AH76" i="13" s="1"/>
  <c r="AH77" i="13" s="1"/>
  <c r="AH78" i="13" s="1"/>
  <c r="AH79" i="13" s="1"/>
  <c r="AH80" i="13" s="1"/>
  <c r="AH81" i="13" s="1"/>
  <c r="AH82" i="13" s="1"/>
  <c r="AH83" i="13" s="1"/>
  <c r="AH84" i="13" s="1"/>
  <c r="L67" i="13"/>
  <c r="G126" i="13"/>
  <c r="G127" i="13" s="1"/>
  <c r="G128" i="13" s="1"/>
  <c r="G129" i="13" s="1"/>
  <c r="G130" i="13" s="1"/>
  <c r="G131" i="13" s="1"/>
  <c r="G132" i="13" s="1"/>
  <c r="G133" i="13" s="1"/>
  <c r="G134" i="13" s="1"/>
  <c r="G135" i="13" s="1"/>
  <c r="G136" i="13" s="1"/>
  <c r="G137" i="13" s="1"/>
  <c r="G138" i="13" s="1"/>
  <c r="G139" i="13" s="1"/>
  <c r="G140" i="13" s="1"/>
  <c r="G141" i="13" s="1"/>
  <c r="G142" i="13" s="1"/>
  <c r="W156" i="13"/>
  <c r="W172" i="13" s="1"/>
  <c r="H156" i="13"/>
  <c r="H172" i="13" s="1"/>
  <c r="AI95" i="13"/>
  <c r="AI113" i="13" s="1"/>
  <c r="N95" i="13"/>
  <c r="H126" i="13"/>
  <c r="H127" i="13" s="1"/>
  <c r="H128" i="13" s="1"/>
  <c r="H129" i="13" s="1"/>
  <c r="H130" i="13" s="1"/>
  <c r="H131" i="13" s="1"/>
  <c r="H132" i="13" s="1"/>
  <c r="H133" i="13" s="1"/>
  <c r="H134" i="13" s="1"/>
  <c r="H135" i="13" s="1"/>
  <c r="H136" i="13" s="1"/>
  <c r="H137" i="13" s="1"/>
  <c r="H138" i="13" s="1"/>
  <c r="H139" i="13" s="1"/>
  <c r="H140" i="13" s="1"/>
  <c r="H141" i="13" s="1"/>
  <c r="H142" i="13" s="1"/>
  <c r="W126" i="13"/>
  <c r="W127" i="13" s="1"/>
  <c r="W128" i="13" s="1"/>
  <c r="W129" i="13" s="1"/>
  <c r="W130" i="13" s="1"/>
  <c r="W131" i="13" s="1"/>
  <c r="W132" i="13" s="1"/>
  <c r="W133" i="13" s="1"/>
  <c r="W134" i="13" s="1"/>
  <c r="W135" i="13" s="1"/>
  <c r="W136" i="13" s="1"/>
  <c r="W137" i="13" s="1"/>
  <c r="W138" i="13" s="1"/>
  <c r="W139" i="13" s="1"/>
  <c r="W140" i="13" s="1"/>
  <c r="W141" i="13" s="1"/>
  <c r="W142" i="13" s="1"/>
  <c r="N66" i="13"/>
  <c r="BE65" i="13" s="1"/>
  <c r="AI66" i="13"/>
  <c r="C46" i="13"/>
  <c r="B46" i="13" s="1"/>
  <c r="S164" i="13"/>
  <c r="K18" i="13"/>
  <c r="D164" i="13"/>
  <c r="F105" i="13"/>
  <c r="K46" i="13"/>
  <c r="J46" i="13" s="1"/>
  <c r="I46" i="13"/>
  <c r="H46" i="13" s="1"/>
  <c r="C18" i="13"/>
  <c r="F18" i="13"/>
  <c r="I18" i="13"/>
  <c r="F46" i="13"/>
  <c r="E46" i="13" s="1"/>
  <c r="AE105" i="13"/>
  <c r="K154" i="13" l="1"/>
  <c r="AC65" i="13"/>
  <c r="AR64" i="13" s="1"/>
  <c r="AC94" i="13"/>
  <c r="AC113" i="13" s="1"/>
  <c r="B154" i="13"/>
  <c r="B172" i="13" s="1"/>
  <c r="C35" i="13"/>
  <c r="B35" i="13" s="1"/>
  <c r="Q154" i="13"/>
  <c r="Q172" i="13" s="1"/>
  <c r="B94" i="13"/>
  <c r="B65" i="13"/>
  <c r="AS64" i="13" s="1"/>
  <c r="Q124" i="13"/>
  <c r="Q125" i="13" s="1"/>
  <c r="Q126" i="13" s="1"/>
  <c r="Q127" i="13" s="1"/>
  <c r="Q128" i="13" s="1"/>
  <c r="Q129" i="13" s="1"/>
  <c r="Q130" i="13" s="1"/>
  <c r="Q131" i="13" s="1"/>
  <c r="Q132" i="13" s="1"/>
  <c r="Q133" i="13" s="1"/>
  <c r="Q134" i="13" s="1"/>
  <c r="Q135" i="13" s="1"/>
  <c r="Q136" i="13" s="1"/>
  <c r="Q137" i="13" s="1"/>
  <c r="Q138" i="13" s="1"/>
  <c r="Q139" i="13" s="1"/>
  <c r="Q140" i="13" s="1"/>
  <c r="Q141" i="13" s="1"/>
  <c r="Q142" i="13" s="1"/>
  <c r="B124" i="13"/>
  <c r="B125" i="13" s="1"/>
  <c r="B126" i="13" s="1"/>
  <c r="B127" i="13" s="1"/>
  <c r="B128" i="13" s="1"/>
  <c r="B129" i="13" s="1"/>
  <c r="B130" i="13" s="1"/>
  <c r="B131" i="13" s="1"/>
  <c r="B132" i="13" s="1"/>
  <c r="B133" i="13" s="1"/>
  <c r="B134" i="13" s="1"/>
  <c r="B135" i="13" s="1"/>
  <c r="B136" i="13" s="1"/>
  <c r="B137" i="13" s="1"/>
  <c r="B138" i="13" s="1"/>
  <c r="B139" i="13" s="1"/>
  <c r="B140" i="13" s="1"/>
  <c r="B141" i="13" s="1"/>
  <c r="B142" i="13" s="1"/>
  <c r="K8" i="13"/>
  <c r="F36" i="13"/>
  <c r="E36" i="13" s="1"/>
  <c r="F8" i="13"/>
  <c r="K36" i="13"/>
  <c r="J36" i="13" s="1"/>
  <c r="I7" i="13"/>
  <c r="I35" i="13"/>
  <c r="H35" i="13" s="1"/>
  <c r="V172" i="13"/>
  <c r="AI67" i="13"/>
  <c r="AI68" i="13" s="1"/>
  <c r="AI69" i="13" s="1"/>
  <c r="AI70" i="13" s="1"/>
  <c r="AI71" i="13" s="1"/>
  <c r="AI72" i="13" s="1"/>
  <c r="AI73" i="13" s="1"/>
  <c r="AI74" i="13" s="1"/>
  <c r="AI75" i="13" s="1"/>
  <c r="AI76" i="13" s="1"/>
  <c r="AI77" i="13" s="1"/>
  <c r="AI78" i="13" s="1"/>
  <c r="AI79" i="13" s="1"/>
  <c r="AI80" i="13" s="1"/>
  <c r="AI81" i="13" s="1"/>
  <c r="AI82" i="13" s="1"/>
  <c r="AI83" i="13" s="1"/>
  <c r="AI84" i="13" s="1"/>
  <c r="BD65" i="13"/>
  <c r="C7" i="13"/>
  <c r="B7" i="13" s="1"/>
  <c r="AF66" i="13"/>
  <c r="AX64" i="13"/>
  <c r="T172" i="13"/>
  <c r="G172" i="13"/>
  <c r="I95" i="13"/>
  <c r="D172" i="13"/>
  <c r="S172" i="13"/>
  <c r="D37" i="13"/>
  <c r="AH113" i="13"/>
  <c r="M97" i="13"/>
  <c r="C97" i="13"/>
  <c r="G105" i="13"/>
  <c r="C95" i="13"/>
  <c r="M96" i="13"/>
  <c r="L113" i="13"/>
  <c r="F68" i="13"/>
  <c r="F69" i="13" s="1"/>
  <c r="F70" i="13" s="1"/>
  <c r="F71" i="13" s="1"/>
  <c r="F72" i="13" s="1"/>
  <c r="F73" i="13" s="1"/>
  <c r="F74" i="13" s="1"/>
  <c r="F75" i="13" s="1"/>
  <c r="F76" i="13" s="1"/>
  <c r="F77" i="13" s="1"/>
  <c r="F78" i="13" s="1"/>
  <c r="F79" i="13" s="1"/>
  <c r="F80" i="13" s="1"/>
  <c r="F81" i="13" s="1"/>
  <c r="F82" i="13" s="1"/>
  <c r="F83" i="13" s="1"/>
  <c r="F84" i="13" s="1"/>
  <c r="G67" i="13"/>
  <c r="G96" i="13"/>
  <c r="F113" i="13"/>
  <c r="J66" i="13"/>
  <c r="BA65" i="13" s="1"/>
  <c r="K97" i="13"/>
  <c r="N67" i="13"/>
  <c r="N68" i="13" s="1"/>
  <c r="N69" i="13" s="1"/>
  <c r="N70" i="13" s="1"/>
  <c r="N71" i="13" s="1"/>
  <c r="N72" i="13" s="1"/>
  <c r="N73" i="13" s="1"/>
  <c r="N74" i="13" s="1"/>
  <c r="N75" i="13" s="1"/>
  <c r="N76" i="13" s="1"/>
  <c r="N77" i="13" s="1"/>
  <c r="N78" i="13" s="1"/>
  <c r="N79" i="13" s="1"/>
  <c r="N80" i="13" s="1"/>
  <c r="N81" i="13" s="1"/>
  <c r="N82" i="13" s="1"/>
  <c r="N83" i="13" s="1"/>
  <c r="N84" i="13" s="1"/>
  <c r="S233" i="13"/>
  <c r="O66" i="13"/>
  <c r="AE113" i="13"/>
  <c r="K94" i="13"/>
  <c r="J113" i="13"/>
  <c r="D36" i="13"/>
  <c r="F172" i="13"/>
  <c r="Z152" i="13"/>
  <c r="Z172" i="13" s="1"/>
  <c r="K152" i="13"/>
  <c r="AL93" i="13"/>
  <c r="Z122" i="13"/>
  <c r="Z123" i="13" s="1"/>
  <c r="Z124" i="13" s="1"/>
  <c r="Z125" i="13" s="1"/>
  <c r="Z126" i="13" s="1"/>
  <c r="Z127" i="13" s="1"/>
  <c r="Z128" i="13" s="1"/>
  <c r="Z129" i="13" s="1"/>
  <c r="Z130" i="13" s="1"/>
  <c r="Z131" i="13" s="1"/>
  <c r="Z132" i="13" s="1"/>
  <c r="Z133" i="13" s="1"/>
  <c r="Z134" i="13" s="1"/>
  <c r="Z135" i="13" s="1"/>
  <c r="Z136" i="13" s="1"/>
  <c r="Z137" i="13" s="1"/>
  <c r="Z138" i="13" s="1"/>
  <c r="Z139" i="13" s="1"/>
  <c r="Z140" i="13" s="1"/>
  <c r="Z141" i="13" s="1"/>
  <c r="Z142" i="13" s="1"/>
  <c r="K122" i="13"/>
  <c r="K123" i="13" s="1"/>
  <c r="K124" i="13" s="1"/>
  <c r="K125" i="13" s="1"/>
  <c r="K126" i="13" s="1"/>
  <c r="K127" i="13" s="1"/>
  <c r="K128" i="13" s="1"/>
  <c r="K129" i="13" s="1"/>
  <c r="K130" i="13" s="1"/>
  <c r="K131" i="13" s="1"/>
  <c r="K132" i="13" s="1"/>
  <c r="K133" i="13" s="1"/>
  <c r="K134" i="13" s="1"/>
  <c r="K135" i="13" s="1"/>
  <c r="K136" i="13" s="1"/>
  <c r="K137" i="13" s="1"/>
  <c r="K138" i="13" s="1"/>
  <c r="K139" i="13" s="1"/>
  <c r="K140" i="13" s="1"/>
  <c r="K141" i="13" s="1"/>
  <c r="K142" i="13" s="1"/>
  <c r="AL64" i="13"/>
  <c r="BJ63" i="13" s="1"/>
  <c r="T94" i="13"/>
  <c r="T65" i="13"/>
  <c r="BK64" i="13" s="1"/>
  <c r="F6" i="13"/>
  <c r="I6" i="13"/>
  <c r="K34" i="13"/>
  <c r="F34" i="13"/>
  <c r="K6" i="13"/>
  <c r="I34" i="13"/>
  <c r="U172" i="13"/>
  <c r="AG65" i="13"/>
  <c r="K64" i="13"/>
  <c r="D46" i="13"/>
  <c r="L68" i="13"/>
  <c r="L69" i="13" s="1"/>
  <c r="L70" i="13" s="1"/>
  <c r="L71" i="13" s="1"/>
  <c r="L72" i="13" s="1"/>
  <c r="L73" i="13" s="1"/>
  <c r="L74" i="13" s="1"/>
  <c r="L75" i="13" s="1"/>
  <c r="L76" i="13" s="1"/>
  <c r="L77" i="13" s="1"/>
  <c r="L78" i="13" s="1"/>
  <c r="L79" i="13" s="1"/>
  <c r="L80" i="13" s="1"/>
  <c r="L81" i="13" s="1"/>
  <c r="L82" i="13" s="1"/>
  <c r="L83" i="13" s="1"/>
  <c r="L84" i="13" s="1"/>
  <c r="M67" i="13"/>
  <c r="I94" i="13"/>
  <c r="H113" i="13"/>
  <c r="H66" i="13"/>
  <c r="AY65" i="13" s="1"/>
  <c r="I65" i="13"/>
  <c r="E172" i="13"/>
  <c r="O95" i="13"/>
  <c r="N113" i="13"/>
  <c r="O113" i="13" s="1"/>
  <c r="D68" i="13"/>
  <c r="E67" i="13"/>
  <c r="AG113" i="13"/>
  <c r="K93" i="13"/>
  <c r="E96" i="13"/>
  <c r="D113" i="13"/>
  <c r="E113" i="13" s="1"/>
  <c r="D38" i="13"/>
  <c r="AF113" i="13"/>
  <c r="K172" i="13" l="1"/>
  <c r="A172" i="13" s="1"/>
  <c r="AC66" i="13"/>
  <c r="AR65" i="13" s="1"/>
  <c r="C54" i="13"/>
  <c r="P142" i="13"/>
  <c r="C65" i="13"/>
  <c r="B66" i="13"/>
  <c r="AS65" i="13" s="1"/>
  <c r="A142" i="13"/>
  <c r="C94" i="13"/>
  <c r="B113" i="13"/>
  <c r="C113" i="13" s="1"/>
  <c r="C26" i="13"/>
  <c r="AF67" i="13"/>
  <c r="AF68" i="13" s="1"/>
  <c r="AF69" i="13" s="1"/>
  <c r="AF70" i="13" s="1"/>
  <c r="AF71" i="13" s="1"/>
  <c r="AF72" i="13" s="1"/>
  <c r="AF73" i="13" s="1"/>
  <c r="AF74" i="13" s="1"/>
  <c r="AF75" i="13" s="1"/>
  <c r="AF76" i="13" s="1"/>
  <c r="AF77" i="13" s="1"/>
  <c r="AF78" i="13" s="1"/>
  <c r="AF79" i="13" s="1"/>
  <c r="AF80" i="13" s="1"/>
  <c r="AF81" i="13" s="1"/>
  <c r="AF82" i="13" s="1"/>
  <c r="AF83" i="13" s="1"/>
  <c r="AF84" i="13" s="1"/>
  <c r="AX65" i="13"/>
  <c r="AG66" i="13"/>
  <c r="AZ64" i="13"/>
  <c r="M68" i="13"/>
  <c r="M69" i="13" s="1"/>
  <c r="M70" i="13" s="1"/>
  <c r="M71" i="13" s="1"/>
  <c r="M72" i="13" s="1"/>
  <c r="M73" i="13" s="1"/>
  <c r="M74" i="13" s="1"/>
  <c r="M75" i="13" s="1"/>
  <c r="M76" i="13" s="1"/>
  <c r="M77" i="13" s="1"/>
  <c r="M78" i="13" s="1"/>
  <c r="M79" i="13" s="1"/>
  <c r="M80" i="13" s="1"/>
  <c r="M81" i="13" s="1"/>
  <c r="M82" i="13" s="1"/>
  <c r="M83" i="13" s="1"/>
  <c r="M84" i="13" s="1"/>
  <c r="M113" i="13"/>
  <c r="K113" i="13"/>
  <c r="K65" i="13"/>
  <c r="G113" i="13"/>
  <c r="P172" i="13"/>
  <c r="I113" i="13"/>
  <c r="D69" i="13"/>
  <c r="D70" i="13" s="1"/>
  <c r="D71" i="13" s="1"/>
  <c r="D72" i="13" s="1"/>
  <c r="D73" i="13" s="1"/>
  <c r="D74" i="13" s="1"/>
  <c r="D75" i="13" s="1"/>
  <c r="D76" i="13" s="1"/>
  <c r="D77" i="13" s="1"/>
  <c r="D78" i="13" s="1"/>
  <c r="D79" i="13" s="1"/>
  <c r="D80" i="13" s="1"/>
  <c r="D81" i="13" s="1"/>
  <c r="D82" i="13" s="1"/>
  <c r="D83" i="13" s="1"/>
  <c r="D84" i="13" s="1"/>
  <c r="E68" i="13"/>
  <c r="J34" i="13"/>
  <c r="J54" i="13" s="1"/>
  <c r="K54" i="13"/>
  <c r="J67" i="13"/>
  <c r="J68" i="13" s="1"/>
  <c r="J69" i="13" s="1"/>
  <c r="J70" i="13" s="1"/>
  <c r="J71" i="13" s="1"/>
  <c r="J72" i="13" s="1"/>
  <c r="J73" i="13" s="1"/>
  <c r="J74" i="13" s="1"/>
  <c r="J75" i="13" s="1"/>
  <c r="J76" i="13" s="1"/>
  <c r="J77" i="13" s="1"/>
  <c r="J78" i="13" s="1"/>
  <c r="J79" i="13" s="1"/>
  <c r="J80" i="13" s="1"/>
  <c r="J81" i="13" s="1"/>
  <c r="J82" i="13" s="1"/>
  <c r="J83" i="13" s="1"/>
  <c r="J84" i="13" s="1"/>
  <c r="Q233" i="13"/>
  <c r="I26" i="13"/>
  <c r="H6" i="13"/>
  <c r="K26" i="13"/>
  <c r="J6" i="13"/>
  <c r="D35" i="13"/>
  <c r="B54" i="13"/>
  <c r="C225" i="13"/>
  <c r="T66" i="13"/>
  <c r="BK65" i="13" s="1"/>
  <c r="U94" i="13"/>
  <c r="T113" i="13"/>
  <c r="G68" i="13"/>
  <c r="G69" i="13" s="1"/>
  <c r="G70" i="13" s="1"/>
  <c r="G71" i="13" s="1"/>
  <c r="G72" i="13" s="1"/>
  <c r="G73" i="13" s="1"/>
  <c r="G74" i="13" s="1"/>
  <c r="G75" i="13" s="1"/>
  <c r="G76" i="13" s="1"/>
  <c r="G77" i="13" s="1"/>
  <c r="G78" i="13" s="1"/>
  <c r="G79" i="13" s="1"/>
  <c r="G80" i="13" s="1"/>
  <c r="G81" i="13" s="1"/>
  <c r="G82" i="13" s="1"/>
  <c r="G83" i="13" s="1"/>
  <c r="G84" i="13" s="1"/>
  <c r="AL65" i="13"/>
  <c r="U64" i="13"/>
  <c r="B8" i="13"/>
  <c r="B200" i="13"/>
  <c r="E34" i="13"/>
  <c r="F54" i="13"/>
  <c r="I66" i="13"/>
  <c r="AL113" i="13"/>
  <c r="AB113" i="13" s="1"/>
  <c r="U93" i="13"/>
  <c r="H34" i="13"/>
  <c r="I54" i="13"/>
  <c r="E6" i="13"/>
  <c r="F26" i="13"/>
  <c r="H67" i="13"/>
  <c r="H68" i="13" s="1"/>
  <c r="H69" i="13" s="1"/>
  <c r="H70" i="13" s="1"/>
  <c r="H71" i="13" s="1"/>
  <c r="H72" i="13" s="1"/>
  <c r="H73" i="13" s="1"/>
  <c r="H74" i="13" s="1"/>
  <c r="H75" i="13" s="1"/>
  <c r="H76" i="13" s="1"/>
  <c r="H77" i="13" s="1"/>
  <c r="H78" i="13" s="1"/>
  <c r="H79" i="13" s="1"/>
  <c r="H80" i="13" s="1"/>
  <c r="H81" i="13" s="1"/>
  <c r="H82" i="13" s="1"/>
  <c r="H83" i="13" s="1"/>
  <c r="H84" i="13" s="1"/>
  <c r="N233" i="13"/>
  <c r="O67" i="13"/>
  <c r="O68" i="13" s="1"/>
  <c r="O69" i="13" s="1"/>
  <c r="O70" i="13" s="1"/>
  <c r="O71" i="13" s="1"/>
  <c r="O72" i="13" s="1"/>
  <c r="O73" i="13" s="1"/>
  <c r="O74" i="13" s="1"/>
  <c r="O75" i="13" s="1"/>
  <c r="O76" i="13" s="1"/>
  <c r="O77" i="13" s="1"/>
  <c r="O78" i="13" s="1"/>
  <c r="O79" i="13" s="1"/>
  <c r="O80" i="13" s="1"/>
  <c r="O81" i="13" s="1"/>
  <c r="O82" i="13" s="1"/>
  <c r="O83" i="13" s="1"/>
  <c r="O84" i="13" s="1"/>
  <c r="C27" i="13" l="1"/>
  <c r="K27" i="13"/>
  <c r="F27" i="13"/>
  <c r="I27" i="13"/>
  <c r="AC67" i="13"/>
  <c r="AC68" i="13" s="1"/>
  <c r="AC69" i="13" s="1"/>
  <c r="AC70" i="13" s="1"/>
  <c r="AC71" i="13" s="1"/>
  <c r="AC72" i="13" s="1"/>
  <c r="AC73" i="13" s="1"/>
  <c r="AC74" i="13" s="1"/>
  <c r="AC75" i="13" s="1"/>
  <c r="AC76" i="13" s="1"/>
  <c r="AC77" i="13" s="1"/>
  <c r="AC78" i="13" s="1"/>
  <c r="AC79" i="13" s="1"/>
  <c r="AC80" i="13" s="1"/>
  <c r="AC81" i="13" s="1"/>
  <c r="AC82" i="13" s="1"/>
  <c r="AC83" i="13" s="1"/>
  <c r="AC84" i="13" s="1"/>
  <c r="B67" i="13"/>
  <c r="B68" i="13" s="1"/>
  <c r="B69" i="13" s="1"/>
  <c r="B70" i="13" s="1"/>
  <c r="B71" i="13" s="1"/>
  <c r="B72" i="13" s="1"/>
  <c r="B73" i="13" s="1"/>
  <c r="B74" i="13" s="1"/>
  <c r="B75" i="13" s="1"/>
  <c r="B76" i="13" s="1"/>
  <c r="B77" i="13" s="1"/>
  <c r="B78" i="13" s="1"/>
  <c r="B79" i="13" s="1"/>
  <c r="B80" i="13" s="1"/>
  <c r="B81" i="13" s="1"/>
  <c r="B82" i="13" s="1"/>
  <c r="B83" i="13" s="1"/>
  <c r="B84" i="13" s="1"/>
  <c r="M233" i="13"/>
  <c r="C66" i="13"/>
  <c r="C55" i="13"/>
  <c r="K66" i="13"/>
  <c r="AL66" i="13"/>
  <c r="BJ64" i="13"/>
  <c r="AG67" i="13"/>
  <c r="AG68" i="13" s="1"/>
  <c r="AG69" i="13" s="1"/>
  <c r="AG70" i="13" s="1"/>
  <c r="AG71" i="13" s="1"/>
  <c r="AG72" i="13" s="1"/>
  <c r="AG73" i="13" s="1"/>
  <c r="AG74" i="13" s="1"/>
  <c r="AG75" i="13" s="1"/>
  <c r="AG76" i="13" s="1"/>
  <c r="AG77" i="13" s="1"/>
  <c r="AG78" i="13" s="1"/>
  <c r="AG79" i="13" s="1"/>
  <c r="AG80" i="13" s="1"/>
  <c r="AG81" i="13" s="1"/>
  <c r="AG82" i="13" s="1"/>
  <c r="AG83" i="13" s="1"/>
  <c r="AG84" i="13" s="1"/>
  <c r="AZ65" i="13"/>
  <c r="I67" i="13"/>
  <c r="I68" i="13" s="1"/>
  <c r="I69" i="13" s="1"/>
  <c r="I70" i="13" s="1"/>
  <c r="I71" i="13" s="1"/>
  <c r="I72" i="13" s="1"/>
  <c r="I73" i="13" s="1"/>
  <c r="I74" i="13" s="1"/>
  <c r="I75" i="13" s="1"/>
  <c r="I76" i="13" s="1"/>
  <c r="I77" i="13" s="1"/>
  <c r="I78" i="13" s="1"/>
  <c r="I79" i="13" s="1"/>
  <c r="I80" i="13" s="1"/>
  <c r="I81" i="13" s="1"/>
  <c r="I82" i="13" s="1"/>
  <c r="I83" i="13" s="1"/>
  <c r="I84" i="13" s="1"/>
  <c r="A114" i="13"/>
  <c r="E69" i="13"/>
  <c r="E70" i="13" s="1"/>
  <c r="E71" i="13" s="1"/>
  <c r="E72" i="13" s="1"/>
  <c r="E73" i="13" s="1"/>
  <c r="E74" i="13" s="1"/>
  <c r="E75" i="13" s="1"/>
  <c r="E76" i="13" s="1"/>
  <c r="E77" i="13" s="1"/>
  <c r="E78" i="13" s="1"/>
  <c r="E79" i="13" s="1"/>
  <c r="E80" i="13" s="1"/>
  <c r="E81" i="13" s="1"/>
  <c r="E82" i="13" s="1"/>
  <c r="E83" i="13" s="1"/>
  <c r="E84" i="13" s="1"/>
  <c r="M6" i="13"/>
  <c r="J7" i="13"/>
  <c r="L6" i="13"/>
  <c r="H7" i="13"/>
  <c r="D6" i="13"/>
  <c r="U65" i="13"/>
  <c r="C228" i="13"/>
  <c r="E54" i="13"/>
  <c r="T67" i="13"/>
  <c r="T68" i="13" s="1"/>
  <c r="T69" i="13" s="1"/>
  <c r="T70" i="13" s="1"/>
  <c r="T71" i="13" s="1"/>
  <c r="T72" i="13" s="1"/>
  <c r="T73" i="13" s="1"/>
  <c r="T74" i="13" s="1"/>
  <c r="T75" i="13" s="1"/>
  <c r="T76" i="13" s="1"/>
  <c r="T77" i="13" s="1"/>
  <c r="T78" i="13" s="1"/>
  <c r="T79" i="13" s="1"/>
  <c r="T80" i="13" s="1"/>
  <c r="T81" i="13" s="1"/>
  <c r="T82" i="13" s="1"/>
  <c r="T83" i="13" s="1"/>
  <c r="T84" i="13" s="1"/>
  <c r="V233" i="13"/>
  <c r="C226" i="13"/>
  <c r="C199" i="13"/>
  <c r="E7" i="13"/>
  <c r="B9" i="13"/>
  <c r="B201" i="13"/>
  <c r="D34" i="13"/>
  <c r="D54" i="13" s="1"/>
  <c r="H54" i="13"/>
  <c r="U113" i="13"/>
  <c r="C67" i="13" l="1"/>
  <c r="C68" i="13" s="1"/>
  <c r="C69" i="13" s="1"/>
  <c r="C70" i="13" s="1"/>
  <c r="C71" i="13" s="1"/>
  <c r="C72" i="13" s="1"/>
  <c r="C73" i="13" s="1"/>
  <c r="C74" i="13" s="1"/>
  <c r="C75" i="13" s="1"/>
  <c r="C76" i="13" s="1"/>
  <c r="C77" i="13" s="1"/>
  <c r="C78" i="13" s="1"/>
  <c r="C79" i="13" s="1"/>
  <c r="C80" i="13" s="1"/>
  <c r="C81" i="13" s="1"/>
  <c r="C82" i="13" s="1"/>
  <c r="C83" i="13" s="1"/>
  <c r="C84" i="13" s="1"/>
  <c r="U66" i="13"/>
  <c r="K67" i="13"/>
  <c r="K68" i="13" s="1"/>
  <c r="K69" i="13" s="1"/>
  <c r="K70" i="13" s="1"/>
  <c r="K71" i="13" s="1"/>
  <c r="K72" i="13" s="1"/>
  <c r="K73" i="13" s="1"/>
  <c r="K74" i="13" s="1"/>
  <c r="K75" i="13" s="1"/>
  <c r="K76" i="13" s="1"/>
  <c r="K77" i="13" s="1"/>
  <c r="K78" i="13" s="1"/>
  <c r="K79" i="13" s="1"/>
  <c r="K80" i="13" s="1"/>
  <c r="K81" i="13" s="1"/>
  <c r="K82" i="13" s="1"/>
  <c r="K83" i="13" s="1"/>
  <c r="K84" i="13" s="1"/>
  <c r="AL67" i="13"/>
  <c r="AL68" i="13" s="1"/>
  <c r="AL69" i="13" s="1"/>
  <c r="AL70" i="13" s="1"/>
  <c r="AL71" i="13" s="1"/>
  <c r="AL72" i="13" s="1"/>
  <c r="AL73" i="13" s="1"/>
  <c r="AL74" i="13" s="1"/>
  <c r="AL75" i="13" s="1"/>
  <c r="AL76" i="13" s="1"/>
  <c r="AL77" i="13" s="1"/>
  <c r="AL78" i="13" s="1"/>
  <c r="AL79" i="13" s="1"/>
  <c r="AL80" i="13" s="1"/>
  <c r="AL81" i="13" s="1"/>
  <c r="AL82" i="13" s="1"/>
  <c r="AL83" i="13" s="1"/>
  <c r="AL84" i="13" s="1"/>
  <c r="AB84" i="13" s="1"/>
  <c r="BJ65" i="13"/>
  <c r="C229" i="13"/>
  <c r="L7" i="13"/>
  <c r="H8" i="13"/>
  <c r="D7" i="13"/>
  <c r="M7" i="13"/>
  <c r="J8" i="13"/>
  <c r="B10" i="13"/>
  <c r="B202" i="13"/>
  <c r="C200" i="13"/>
  <c r="E8" i="13"/>
  <c r="U67" i="13" l="1"/>
  <c r="U68" i="13" s="1"/>
  <c r="U69" i="13" s="1"/>
  <c r="U70" i="13" s="1"/>
  <c r="U71" i="13" s="1"/>
  <c r="U72" i="13" s="1"/>
  <c r="U73" i="13" s="1"/>
  <c r="U74" i="13" s="1"/>
  <c r="U75" i="13" s="1"/>
  <c r="U76" i="13" s="1"/>
  <c r="U77" i="13" s="1"/>
  <c r="U78" i="13" s="1"/>
  <c r="U79" i="13" s="1"/>
  <c r="U80" i="13" s="1"/>
  <c r="U81" i="13" s="1"/>
  <c r="U82" i="13" s="1"/>
  <c r="U83" i="13" s="1"/>
  <c r="U84" i="13" s="1"/>
  <c r="A84" i="13" s="1"/>
  <c r="D8" i="13"/>
  <c r="C201" i="13"/>
  <c r="E9" i="13"/>
  <c r="B11" i="13"/>
  <c r="B203" i="13"/>
  <c r="J9" i="13"/>
  <c r="J10" i="13" s="1"/>
  <c r="J11" i="13" s="1"/>
  <c r="J12" i="13" s="1"/>
  <c r="J13" i="13" s="1"/>
  <c r="J14" i="13" s="1"/>
  <c r="J15" i="13" s="1"/>
  <c r="J16" i="13" s="1"/>
  <c r="J17" i="13" s="1"/>
  <c r="J18" i="13" s="1"/>
  <c r="J19" i="13" s="1"/>
  <c r="J20" i="13" s="1"/>
  <c r="J21" i="13" s="1"/>
  <c r="J22" i="13" s="1"/>
  <c r="J23" i="13" s="1"/>
  <c r="J24" i="13" s="1"/>
  <c r="J25" i="13" s="1"/>
  <c r="M8" i="13"/>
  <c r="H9" i="13"/>
  <c r="H10" i="13" s="1"/>
  <c r="H11" i="13" s="1"/>
  <c r="H12" i="13" s="1"/>
  <c r="H13" i="13" s="1"/>
  <c r="H14" i="13" s="1"/>
  <c r="H15" i="13" s="1"/>
  <c r="H16" i="13" s="1"/>
  <c r="H17" i="13" s="1"/>
  <c r="H18" i="13" s="1"/>
  <c r="H19" i="13" s="1"/>
  <c r="H20" i="13" s="1"/>
  <c r="H21" i="13" s="1"/>
  <c r="H22" i="13" s="1"/>
  <c r="H23" i="13" s="1"/>
  <c r="H24" i="13" s="1"/>
  <c r="H25" i="13" s="1"/>
  <c r="L8" i="13"/>
  <c r="E10" i="13" l="1"/>
  <c r="C202" i="13"/>
  <c r="D9" i="13"/>
  <c r="D10" i="13" s="1"/>
  <c r="D11" i="13" s="1"/>
  <c r="B12" i="13"/>
  <c r="B204" i="13"/>
  <c r="D12" i="13" l="1"/>
  <c r="B13" i="13"/>
  <c r="B205" i="13"/>
  <c r="C203" i="13"/>
  <c r="E11" i="13"/>
  <c r="B14" i="13" l="1"/>
  <c r="B206" i="13"/>
  <c r="D13" i="13"/>
  <c r="C204" i="13"/>
  <c r="E12" i="13"/>
  <c r="C205" i="13" l="1"/>
  <c r="E13" i="13"/>
  <c r="B15" i="13"/>
  <c r="B207" i="13"/>
  <c r="D14" i="13"/>
  <c r="D15" i="13" l="1"/>
  <c r="C206" i="13"/>
  <c r="E14" i="13"/>
  <c r="B16" i="13"/>
  <c r="B208" i="13"/>
  <c r="B17" i="13" l="1"/>
  <c r="B209" i="13"/>
  <c r="D16" i="13"/>
  <c r="C207" i="13"/>
  <c r="E15" i="13"/>
  <c r="D17" i="13" l="1"/>
  <c r="C208" i="13"/>
  <c r="E16" i="13"/>
  <c r="B18" i="13"/>
  <c r="B210" i="13"/>
  <c r="D18" i="13" l="1"/>
  <c r="B19" i="13"/>
  <c r="B211" i="13"/>
  <c r="C209" i="13"/>
  <c r="E17" i="13"/>
  <c r="C210" i="13" l="1"/>
  <c r="E18" i="13"/>
  <c r="B20" i="13"/>
  <c r="B212" i="13"/>
  <c r="D19" i="13"/>
  <c r="D20" i="13" l="1"/>
  <c r="C211" i="13"/>
  <c r="E19" i="13"/>
  <c r="B21" i="13"/>
  <c r="B213" i="13"/>
  <c r="B22" i="13" l="1"/>
  <c r="B214" i="13"/>
  <c r="D21" i="13"/>
  <c r="E20" i="13"/>
  <c r="C212" i="13"/>
  <c r="D22" i="13" l="1"/>
  <c r="C213" i="13"/>
  <c r="E21" i="13"/>
  <c r="B23" i="13"/>
  <c r="B215" i="13"/>
  <c r="B24" i="13" l="1"/>
  <c r="B216" i="13"/>
  <c r="C214" i="13"/>
  <c r="E22" i="13"/>
  <c r="D23" i="13"/>
  <c r="D24" i="13" l="1"/>
  <c r="C215" i="13"/>
  <c r="E23" i="13"/>
  <c r="B25" i="13"/>
  <c r="B218" i="13" s="1"/>
  <c r="B217" i="13"/>
  <c r="C216" i="13" l="1"/>
  <c r="E24" i="13"/>
  <c r="D25" i="13"/>
  <c r="C217" i="13" l="1"/>
  <c r="E25" i="13"/>
  <c r="C218" i="13" s="1"/>
  <c r="C28" i="13" l="1"/>
  <c r="F28" i="13" l="1"/>
  <c r="I28" i="13"/>
  <c r="K28" i="13"/>
  <c r="P235" i="1" l="1"/>
  <c r="P75" i="1" s="1"/>
  <c r="O235" i="1"/>
  <c r="O75" i="1" s="1"/>
</calcChain>
</file>

<file path=xl/sharedStrings.xml><?xml version="1.0" encoding="utf-8"?>
<sst xmlns="http://schemas.openxmlformats.org/spreadsheetml/2006/main" count="3110" uniqueCount="598">
  <si>
    <t>Fonds</t>
  </si>
  <si>
    <t>1.1.</t>
  </si>
  <si>
    <t>Pētniecība un prasmes</t>
  </si>
  <si>
    <t>ERAF</t>
  </si>
  <si>
    <t>1.2.</t>
  </si>
  <si>
    <t>Atbalsts uzņēmējdarbībai</t>
  </si>
  <si>
    <t>1.3.</t>
  </si>
  <si>
    <t>Digitalizācija</t>
  </si>
  <si>
    <t>2.1.</t>
  </si>
  <si>
    <t>2.2.</t>
  </si>
  <si>
    <t>Vides aizsardzība un attīstība</t>
  </si>
  <si>
    <t>2.3.</t>
  </si>
  <si>
    <t>3.1.</t>
  </si>
  <si>
    <t>Digitālā savienojamība</t>
  </si>
  <si>
    <t>4.1.</t>
  </si>
  <si>
    <t>Veselības veicināšana un aprūpe</t>
  </si>
  <si>
    <t>4.2.</t>
  </si>
  <si>
    <t>Izglītība, prasmes un mūžizglītība</t>
  </si>
  <si>
    <t>4.3.</t>
  </si>
  <si>
    <t>Nodarbinātība un sociālā iekļaušana</t>
  </si>
  <si>
    <t>5.1.</t>
  </si>
  <si>
    <t>6.1.</t>
  </si>
  <si>
    <t xml:space="preserve">Prioritātes nosaukums </t>
  </si>
  <si>
    <t>SAM Nr.</t>
  </si>
  <si>
    <t>Kārtas Nr.</t>
  </si>
  <si>
    <t>TPF</t>
  </si>
  <si>
    <t>Ilgtspējīga mobilitāte</t>
  </si>
  <si>
    <t>Klimata pārmaiņu mazināšana un pielāgošanās klimata pārmaiņām</t>
  </si>
  <si>
    <t>Ilgtspējīga TEN-T infrastruktūra</t>
  </si>
  <si>
    <t>Pāreja uz klimatneitralitāti</t>
  </si>
  <si>
    <t>Atbildīgā iestāde</t>
  </si>
  <si>
    <t>SAM nosaukums</t>
  </si>
  <si>
    <t>1.1.1.</t>
  </si>
  <si>
    <t>1.1.2.</t>
  </si>
  <si>
    <t>1.2.1.</t>
  </si>
  <si>
    <t>1.2.2.</t>
  </si>
  <si>
    <t>1.2.3.</t>
  </si>
  <si>
    <t>1.3.1.</t>
  </si>
  <si>
    <t>2.1.1.</t>
  </si>
  <si>
    <t>2.1.2.</t>
  </si>
  <si>
    <t>2.1.3.</t>
  </si>
  <si>
    <t>2.2.1.</t>
  </si>
  <si>
    <t>2.2.2.</t>
  </si>
  <si>
    <t>2.2.3.</t>
  </si>
  <si>
    <t>2.3.1.</t>
  </si>
  <si>
    <t>3.1.1.</t>
  </si>
  <si>
    <t>4.1.1.</t>
  </si>
  <si>
    <t>4.1.2.</t>
  </si>
  <si>
    <t>4.2.2.</t>
  </si>
  <si>
    <t>4.2.3.</t>
  </si>
  <si>
    <t>4.2.4.</t>
  </si>
  <si>
    <t>4.3.1.</t>
  </si>
  <si>
    <t>4.3.2.</t>
  </si>
  <si>
    <t>4.3.3.</t>
  </si>
  <si>
    <t>5.1.1.</t>
  </si>
  <si>
    <t>4.3.5.</t>
  </si>
  <si>
    <t xml:space="preserve">Reģionu līdzsvarota attīstība </t>
  </si>
  <si>
    <t>6.1.1.</t>
  </si>
  <si>
    <t>4.2.1.</t>
  </si>
  <si>
    <t>4.3.4.</t>
  </si>
  <si>
    <t>4.3.6.</t>
  </si>
  <si>
    <t>4.3.1.2.</t>
  </si>
  <si>
    <t>LM</t>
  </si>
  <si>
    <t>4.3.3.2.</t>
  </si>
  <si>
    <t>4.3.3.3.</t>
  </si>
  <si>
    <t>4.3.3.4.</t>
  </si>
  <si>
    <t>4.3.3.5.</t>
  </si>
  <si>
    <t>4.3.3.6.</t>
  </si>
  <si>
    <t>4.3.3.7.</t>
  </si>
  <si>
    <t>N/A</t>
  </si>
  <si>
    <t>4.3.4.1.</t>
  </si>
  <si>
    <t>4.3.4.2.</t>
  </si>
  <si>
    <t>4.3.5.1.</t>
  </si>
  <si>
    <t>4.3.5.2.</t>
  </si>
  <si>
    <t>VM</t>
  </si>
  <si>
    <t>4.3.5.3.</t>
  </si>
  <si>
    <t>4.3.5.4.</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</si>
  <si>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</si>
  <si>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</si>
  <si>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</si>
  <si>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</si>
  <si>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</si>
  <si>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Atbalsta instrumentu izstrāde un ieviešana ģimenes funkcionalitātes stiprināšanai</t>
  </si>
  <si>
    <t>4.3.6.5.</t>
  </si>
  <si>
    <t>4.3.6.6.</t>
  </si>
  <si>
    <t>KM</t>
  </si>
  <si>
    <t>Zinātnes politikas ieviešana,vadība un kapacitātes stiprināšana</t>
  </si>
  <si>
    <t>IZM</t>
  </si>
  <si>
    <t>Praktiskas ievirzes pētījumi</t>
  </si>
  <si>
    <t>Latvijas pilnvērtīga dalība Apvārsnis Eiropa programmā, tajā skaitā nodrošinot kompleksu atbalsta instrumentu klāstu un sasaisti ar RIS3 specializācijas jomu attīstīšanu</t>
  </si>
  <si>
    <t>Zinātniskās darbības digitalizācija un  dalība Eiropas Atvērtajā zinātnes mākonī (EOSC market place pakalpojumu iegāde)</t>
  </si>
  <si>
    <t>Inovāciju granti studentiem</t>
  </si>
  <si>
    <t>Akadēmiskās karjeras sistēmas reformas ieviešana</t>
  </si>
  <si>
    <t>Doktorantūras granti</t>
  </si>
  <si>
    <t>Infrastruktūras izveide starpnozaru sadarbības un atbalsta sistēmas izveidei bērnu attīstībai</t>
  </si>
  <si>
    <t xml:space="preserve">Izveidot asistīvo tehnoloģiju (tehnisko palīglīdzekļu) apmaiņas sistēmu izglītības iestādēm </t>
  </si>
  <si>
    <t>Cikliskas institucionālās akreditācijas ieviešana augstākajā izglītībā</t>
  </si>
  <si>
    <t>Indukcijas gada ieviešana pedagogu sagatavošanas studiju programmās</t>
  </si>
  <si>
    <t>Latviešu valodas apguves piedāvājuma paplašināšana</t>
  </si>
  <si>
    <t>Izglītības procesa individualizācija un starpnozaru sadarbība profesionālās izglītības izcilībai</t>
  </si>
  <si>
    <t>Integrēta "skola-kopiena" sadarbības programma atstumtības riska mazināšanai izglītības iestādēs</t>
  </si>
  <si>
    <t>Interešu izglītības, brīvā laika un bērnu pieskatīšanas pakalpojumu pieejamības paplašināšana sociālās atstumtības riskam pakļautiem izglītojamajiem un bērniem ar speciālām vajadzībām</t>
  </si>
  <si>
    <t>Sekmēt NEET jauniešu integrēšanos izglītībā un nodarbinātībā</t>
  </si>
  <si>
    <t>Atbalsts pieaugušo individuālajās vajadzībās balstītai pieaugušo izglītībai</t>
  </si>
  <si>
    <t>VARAM</t>
  </si>
  <si>
    <t>Ārstniecības iestāžu infrastruktūras attīstība</t>
  </si>
  <si>
    <t>P.Stradiņa klīniskās universitātes slimnīcas infrastruktūras attīstība</t>
  </si>
  <si>
    <t xml:space="preserve">Primārās veselības aprūpes lomas stiprināšana, attīstot infrastruktūru </t>
  </si>
  <si>
    <t>Veselības aprūpes pārvaldības sistēmas stiprināšana un digitalizācija, attīstot digitālos risinājumus</t>
  </si>
  <si>
    <t>Neatliekamās medicīniskās palīdzības dienesta attīstība</t>
  </si>
  <si>
    <t>Veselības veicināšanas un slimību profilakses pasākumu īstenošana vietējai sabiedrībai</t>
  </si>
  <si>
    <t>Nacionāla mēroga veselības veicināšanas un slimību profilakses pasākumi</t>
  </si>
  <si>
    <t>Uzlabot izglītības iespējas ārstniecības personām, t.sk. uzlabojot tālākizglītības pieejamību</t>
  </si>
  <si>
    <t>Piesaistīt un noturēt ārstniecības personas darbam valsts apmaksāto veselības aprūpes pakalpojumu sektorā, īpaši stacionāros</t>
  </si>
  <si>
    <t>Pilnveidot pacientu drošību un aprūpes kvalitāti</t>
  </si>
  <si>
    <t>Pieeja tiesiskumam</t>
  </si>
  <si>
    <t>IKT risinājumu un pakalpojumu attīstība un iespēju radīšana privātajam sektoram</t>
  </si>
  <si>
    <t>Pašvaldību ēku energoefektivitātes paaugstināšana</t>
  </si>
  <si>
    <t>Pašvaldību pielāgošanās klimata pārmaiņām</t>
  </si>
  <si>
    <t>Nacionālas nozīmes plūdu un krasta erozijas pasākumi</t>
  </si>
  <si>
    <t>IeM</t>
  </si>
  <si>
    <t>Atkritumu dalītā vākšana</t>
  </si>
  <si>
    <t>Notekūdeņu dūņu pārstrāde</t>
  </si>
  <si>
    <t>Vides izglītību veicinoši pasākumi sabiedrības informētībai un prasmju attīstībai</t>
  </si>
  <si>
    <t>Pasākumi bioloģiskās daudzveidības veicināšanai un saglabāšanai</t>
  </si>
  <si>
    <t>Vides monitoringa attīstība harmonizētai vides un klimata datu informācijas nodrošināšanai</t>
  </si>
  <si>
    <t>Gaisa piesārņojuma samazināšanas pasākumi pašvaldībās</t>
  </si>
  <si>
    <t>Digitālo prasmju pilnveide</t>
  </si>
  <si>
    <t xml:space="preserve">Bērnu pieskatīšanas pakalpojumi </t>
  </si>
  <si>
    <t xml:space="preserve">Infrastruktūra uzņēmējdarbības atbalstam </t>
  </si>
  <si>
    <t>Publiskās ārtelpas attīstība</t>
  </si>
  <si>
    <t>Viedās pašvaldības</t>
  </si>
  <si>
    <t>Veloinfrastruktūras attīstība</t>
  </si>
  <si>
    <t>Platjoslas infrastruktūras attīstība
(pēdējā jūdze)</t>
  </si>
  <si>
    <t>Vienotā kiberdrošības infrastruktūra</t>
  </si>
  <si>
    <t>Robežšķērsošanas punktu attīstība</t>
  </si>
  <si>
    <t>Eiropas transporta tīklā esošās dzelzceļa infrastruktūras attīstība</t>
  </si>
  <si>
    <t>Rīgas pilsētas transporta infrastruktūras attīstība</t>
  </si>
  <si>
    <t>Nacionālās nozīmes centru maģistrālo ielu un esošo maršrutu attīstība</t>
  </si>
  <si>
    <t>Lielo ostu publiskās infrastruktūras attīstība</t>
  </si>
  <si>
    <t>KF</t>
  </si>
  <si>
    <t>Starpnozaru sadarbības un atbalsta sistēmas izveide bērnu veselīgais attīstībai un sekmīgai pašrealizācijai</t>
  </si>
  <si>
    <t>IKT sistēmu modernizācija labākas bērnu tiesību aizsardzības sistēmas nodrošināšanai</t>
  </si>
  <si>
    <t xml:space="preserve">Ģimenei draudzīgas vides un sabiedrības veidošana un intervences psiholoģiskā un emocionālā noturīguma veicināšanai </t>
  </si>
  <si>
    <t>EM</t>
  </si>
  <si>
    <t>Individuālās garantijas digitalizācijai un automatizācijai</t>
  </si>
  <si>
    <t>Energoefektivitātes paaugstināšana dzīvojamās ēkās, t.sk. attīstot ESKO tirgu (daudzīvokļu, privātās un neliela dzīvokļu skaita ēku kompleksos)</t>
  </si>
  <si>
    <t>AER izmantošana un energoefektivitātes paaugstināšana rūpniecībā un komersantos</t>
  </si>
  <si>
    <t>AER izmantošana un energoefektivitātes paaugstināšana lokālajā un individuālajā siltumapgādē un aukstumapgādē</t>
  </si>
  <si>
    <t>Energoefektivitātes paaugstināšana valsts ēkās</t>
  </si>
  <si>
    <t>Sociālo mājokļu atjaunošana vai jaunu sociālo mājokļu būvniecība</t>
  </si>
  <si>
    <t>ESF</t>
  </si>
  <si>
    <t>4.3.4.3.</t>
  </si>
  <si>
    <t>Starta, izaugsmes aizdevumi</t>
  </si>
  <si>
    <t>_</t>
  </si>
  <si>
    <t>Pasākuma nosaukums</t>
  </si>
  <si>
    <t>1.1.1.1.</t>
  </si>
  <si>
    <t>Pasākuma Nr.</t>
  </si>
  <si>
    <t>1.1.1.2.</t>
  </si>
  <si>
    <t>1.1.1.3.</t>
  </si>
  <si>
    <t>1.1.1.5.</t>
  </si>
  <si>
    <t>1.1.1.6.</t>
  </si>
  <si>
    <t>1.1.1.7.</t>
  </si>
  <si>
    <t>1.1.1.8.</t>
  </si>
  <si>
    <t>1.2.1.1.</t>
  </si>
  <si>
    <t>1.2.1.2.</t>
  </si>
  <si>
    <t>1.2.2.1.</t>
  </si>
  <si>
    <t>1.2.3.1.</t>
  </si>
  <si>
    <t>1.2.3.2.</t>
  </si>
  <si>
    <t>1.2.3.4.</t>
  </si>
  <si>
    <t>1.2.3.5.</t>
  </si>
  <si>
    <t>2.1.1.1.</t>
  </si>
  <si>
    <t>2.1.1.2.</t>
  </si>
  <si>
    <t>2.1.1.3.</t>
  </si>
  <si>
    <t>2.1.1.4.</t>
  </si>
  <si>
    <t>2.1.1.5.</t>
  </si>
  <si>
    <t>2.1.1.6.</t>
  </si>
  <si>
    <t>2.1.3.1.</t>
  </si>
  <si>
    <t>2.1.3.2.</t>
  </si>
  <si>
    <t>2.1.3.3.</t>
  </si>
  <si>
    <t>2.2.2.1.</t>
  </si>
  <si>
    <t>2.2.2.2.</t>
  </si>
  <si>
    <t>2.2.2.3.</t>
  </si>
  <si>
    <t>2.2.3.2.</t>
  </si>
  <si>
    <t>2.2.3.3.</t>
  </si>
  <si>
    <t>2.2.3.4.</t>
  </si>
  <si>
    <t>2.2.3.5.</t>
  </si>
  <si>
    <t>2.2.3.6.</t>
  </si>
  <si>
    <t>2.2.3.7.</t>
  </si>
  <si>
    <t>2.3.1.1.</t>
  </si>
  <si>
    <t>2.3.1.2.</t>
  </si>
  <si>
    <t>2.3.1.3.</t>
  </si>
  <si>
    <t>5.1.1.1.</t>
  </si>
  <si>
    <t>5.1.1.2.</t>
  </si>
  <si>
    <t>5.1.1.3.</t>
  </si>
  <si>
    <t>5.1.1.4.</t>
  </si>
  <si>
    <t>5.1.1.5.</t>
  </si>
  <si>
    <t>4.1.1.1.</t>
  </si>
  <si>
    <t>4.1.1.4.</t>
  </si>
  <si>
    <t>4.1.1.5.</t>
  </si>
  <si>
    <t>4.1.2.1.</t>
  </si>
  <si>
    <t>4.1.2.2.</t>
  </si>
  <si>
    <t>4.1.2.3.</t>
  </si>
  <si>
    <t>4.1.2.4.</t>
  </si>
  <si>
    <t>4.2.1.1.</t>
  </si>
  <si>
    <t>4.2.1.2.</t>
  </si>
  <si>
    <t>4.2.1.3.</t>
  </si>
  <si>
    <t>4.2.1.4.</t>
  </si>
  <si>
    <t>4.2.1.5.</t>
  </si>
  <si>
    <t>4.2.1.6.</t>
  </si>
  <si>
    <t>4.2.1.7.</t>
  </si>
  <si>
    <t>4.2.2.1.</t>
  </si>
  <si>
    <t>4.2.2.3.</t>
  </si>
  <si>
    <t>4.2.2.4.</t>
  </si>
  <si>
    <t>4.2.2.5.</t>
  </si>
  <si>
    <t>4.2.2.6.</t>
  </si>
  <si>
    <t>4.2.2.7.</t>
  </si>
  <si>
    <t>4.2.2.8.</t>
  </si>
  <si>
    <t>4.2.2.9.</t>
  </si>
  <si>
    <t>4.2.3.1.</t>
  </si>
  <si>
    <t>4.2.3.2.</t>
  </si>
  <si>
    <t>4.2.4.1.</t>
  </si>
  <si>
    <t>4.2.4.2.</t>
  </si>
  <si>
    <t>4.2.4.3.</t>
  </si>
  <si>
    <t>4.3.4.4.</t>
  </si>
  <si>
    <t>4.3.4.6.</t>
  </si>
  <si>
    <t>4.3.6.4.</t>
  </si>
  <si>
    <t>4.3.6.7.</t>
  </si>
  <si>
    <t>4.3.6.8.</t>
  </si>
  <si>
    <t>4.3.6.9.</t>
  </si>
  <si>
    <t>4.3.4.5.</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</si>
  <si>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</si>
  <si>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Nodarbināmības priekšnosacījumu nodrošināšana ieslodzītajiem, pilnveidojot resocializācijas sistēmas efektivitāti,  sekmējot bijušo ieslodzīto iekļaušanos, vienlīdzīgas iespējas un aktīvu līdzdalību</t>
  </si>
  <si>
    <t>TM</t>
  </si>
  <si>
    <t>Atbalsts pilsoniskās sabiedrības organizāciju izaugsmei, stiprinot līdzdalību publiskās pārvaldes lēmumu pieņemšanas procesos</t>
  </si>
  <si>
    <t>Pierādījumos balstītu narkotiku lietošanas profilakses programmu īstenošana un profilakses kvalitātes standartu ieviešana</t>
  </si>
  <si>
    <t>Pasākumi atkarīgo personu resocializācijai un atgriešanai darba tirgū, kā arī preventīvie pasākumi jauniešiem</t>
  </si>
  <si>
    <t>VK</t>
  </si>
  <si>
    <t>1.4.</t>
  </si>
  <si>
    <t>1.4.1.</t>
  </si>
  <si>
    <t>1.4.1.1.</t>
  </si>
  <si>
    <t>1.4.1.4.</t>
  </si>
  <si>
    <t>3.1.1.3.</t>
  </si>
  <si>
    <t>3.1.1.4.</t>
  </si>
  <si>
    <t>3.1.1.5.</t>
  </si>
  <si>
    <t>4.3.1.3.</t>
  </si>
  <si>
    <t>4.3.4.7.</t>
  </si>
  <si>
    <t>4.4.</t>
  </si>
  <si>
    <t>4.4.1.</t>
  </si>
  <si>
    <t>Sociālās inovācijas</t>
  </si>
  <si>
    <t>Augstskolu studiju vides modernizācija</t>
  </si>
  <si>
    <t>Studiju procesa digitalizācija</t>
  </si>
  <si>
    <t>3.1.1.6.</t>
  </si>
  <si>
    <t>SM</t>
  </si>
  <si>
    <t>FM</t>
  </si>
  <si>
    <t>PM Nr.</t>
  </si>
  <si>
    <t>Prior. Nr.</t>
  </si>
  <si>
    <t>5.1.1.6.</t>
  </si>
  <si>
    <t>Unikāla Eiropas mēroga kultūras  mantojuma  atjaunošana, lai veicinātu to pieejamību,  attīstot kultūras pakalpojumus</t>
  </si>
  <si>
    <t>Kultūras mantojuma saglabāšana un jaunu pakalpojumu attīstība</t>
  </si>
  <si>
    <t>Reģionālās kultūras infrastruktūras attīstība kultūras pakalpojumu pieejamības uzlabošana</t>
  </si>
  <si>
    <t>2.1.1.7.</t>
  </si>
  <si>
    <t>2.1.1.8.</t>
  </si>
  <si>
    <t xml:space="preserve">4.2.1.8. </t>
  </si>
  <si>
    <t>4.4.1.1.</t>
  </si>
  <si>
    <t>6.1.1.1.</t>
  </si>
  <si>
    <t>6.1.1.2.</t>
  </si>
  <si>
    <t>6.1.1.3.</t>
  </si>
  <si>
    <t>6.1.1.4.</t>
  </si>
  <si>
    <t>6.1.1.5.</t>
  </si>
  <si>
    <t>Satiksmes plūsmas viedās tehnoloģijas</t>
  </si>
  <si>
    <t>1.3.1.1.</t>
  </si>
  <si>
    <t xml:space="preserve"> Profesionāla un mūsdienīga sociālā darba attīstība</t>
  </si>
  <si>
    <t>Energoefektivitāti veicinoši pasākumi kultūras infrastruktūrā</t>
  </si>
  <si>
    <t xml:space="preserve">Pilsonisko līdzdalību veicinošu kultūras pakalpojumu pieejamības veicināšana
</t>
  </si>
  <si>
    <t>1.2.3.3.</t>
  </si>
  <si>
    <t>4.2.3.3.</t>
  </si>
  <si>
    <t xml:space="preserve"> Bezdarbnieku, darba meklētāju un bezdarba riskam pakļauto personu kvalifikācijas un prasmju paaugstināšana</t>
  </si>
  <si>
    <t xml:space="preserve">Nelabvēlīgākā situācijā esošu bezdarbnieku un ekonomiski neaktīvo iedzīvotāju iekļaušanās darba tirgū sekmēšana </t>
  </si>
  <si>
    <t>Atbalsts sociālajai uzņēmējdarbībai</t>
  </si>
  <si>
    <t>EURES tīkla darbības nodrošināšana Latvijā</t>
  </si>
  <si>
    <t xml:space="preserve">Ilgāka un labāka darba mūža veicināšana </t>
  </si>
  <si>
    <t>Vienlīdzīgu iespēju un nediskriminācijas veicināšana</t>
  </si>
  <si>
    <t>Pasākumi ģimenes un darba dzīves saskaņošanai</t>
  </si>
  <si>
    <t>1.3.1.2.</t>
  </si>
  <si>
    <t>4.3.5.5.</t>
  </si>
  <si>
    <t xml:space="preserve"> “Pētniecības un inovāciju kapacitātes stiprināšana un progresīvu tehnoloģiju ieviešana  kopējā P&amp;A sistēmā”</t>
  </si>
  <si>
    <t xml:space="preserve"> “Prasmju attīstīšana viedās specializācijas,  industriālās pārejas un uzņēmējdarbības veicināšanai”</t>
  </si>
  <si>
    <t>“Pētniecības un inovāciju kapacitātes stiprināšana un progresīvu tehnoloģiju ieviešana uzņēmumiem ”</t>
  </si>
  <si>
    <t xml:space="preserve"> “Izmantot digitalizācijas priekšrocības uzņēmējdarbības attīstībai ”</t>
  </si>
  <si>
    <t>“Energoefektivitātes veicināšana un siltumnīcefekta gāzu emisiju samazināšana”</t>
  </si>
  <si>
    <t>“Veicināt pielāgošanos klimata pārmaiņām, risku novēršanu un noturību pret katastrofām”</t>
  </si>
  <si>
    <t>“Veicināt ilgtspējīgu ūdenssaimniecību”</t>
  </si>
  <si>
    <t>“Pārejas uz aprites ekonomiku veicināšana”</t>
  </si>
  <si>
    <t>“Uzlabot dabas aizsardzību un bioloģisko daudzveidību, “zaļo” infrastruktūru, it īpaši pilsētvidē, un samazināt piesārņojumu”</t>
  </si>
  <si>
    <t>“Veicināt ilgtspējīgu daudzveidu mobilitāti pilsētās”</t>
  </si>
  <si>
    <t>“Attīstīt ilgtspējīgu, pret klimatu izturīgu, inteliģentu, drošu un vairākveidu TEN-T infrastruktūru”</t>
  </si>
  <si>
    <t xml:space="preserve">"Kultūras un tūrisma lomas palielināšana ekonomiskajā attīstībā, sociālajā iekļaušanā un sociālajās inovācijās" </t>
  </si>
  <si>
    <t>“Uzlabot visu darba meklētāju, jo īpaši jauniešu, ilgstošo bezdarbnieku un nelabvēlīgā situācijā esošu grupu, kā arī neaktīvo personu piekļuvi nodarbinātībai, veicināt pašnodarbinātību un sociālo ekonomiku”</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</si>
  <si>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</si>
  <si>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"Veicināt nabadzības vai sociālās atstumtības riskam pakļauto cilvēku, tostarp vistrūcīgāko un bērnu, sociālo integrāciju"</t>
  </si>
  <si>
    <t>"Veicināt nabadzības vai sociālās atstumtības riskam pakļauto personu sociālo integrāciju, izmantojot sociālās inovācijas "</t>
  </si>
  <si>
    <t>“Vietējās teritorijas integrētās sociālās, ekonomiskās un vides attīstības un kultūras mantojuma, tūrisma un drošības veicināšana pilsētu funkcionālajās teritorijās”</t>
  </si>
  <si>
    <t>Pētniecības attīstība dabas resursu ilgtspējīgai izmantošanai vides un klimata mērķu kontekstā</t>
  </si>
  <si>
    <t xml:space="preserve">Uzņēmējdarbības “zaļināšanas” un produktu attīstības pasākumi, veicinot energoefektivitātes paaugstināšanu un energoefektīvu tehnoloģiju ieviešanu uzņēmumos </t>
  </si>
  <si>
    <t>6.1.1.6.</t>
  </si>
  <si>
    <t>Tūrisma produktu attīstības programma</t>
  </si>
  <si>
    <t>4.2.2.10.</t>
  </si>
  <si>
    <t>4.2.2.11.</t>
  </si>
  <si>
    <t>4.2.3.4.</t>
  </si>
  <si>
    <t>"Veicināt ilgtspējīgu izaugsmi, konkurētspēju un darba vietu radīšanu MVU, tostarp ar produktīvām  investīcijām”</t>
  </si>
  <si>
    <t xml:space="preserve"> “Uzlabot digitālo savienojamību”</t>
  </si>
  <si>
    <t>“Izmantot digitalizācijas priekšrocības  iedzīvotājiem, uzņēmumiem, pētniecības organizācijām un publiskajām iestādēm”</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</si>
  <si>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</si>
  <si>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</si>
  <si>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Aizdevumi, produktivitātes kāpināšanai (investīcijas un apgrozāmie līdzekļi)</t>
  </si>
  <si>
    <t>Garantijas, portfeļgarantijas pilna cikla uzņēmējdarbībai</t>
  </si>
  <si>
    <t>Uzsaukums par elastības finansējuma apjomu 2026.g.</t>
  </si>
  <si>
    <t>2.2.1.1.</t>
  </si>
  <si>
    <t>Notekūdeņu un to dūņu apsaimniekošanas sistēmas attīstība piesārņojuma samazināšanai</t>
  </si>
  <si>
    <t>4.1.1.3.</t>
  </si>
  <si>
    <t>Sabiedrības saliedēšana, veicinot jauniebraucēju iekļaušanos vietējā sabiedrībā un sekmējot starpkultūru komunikāciju</t>
  </si>
  <si>
    <t xml:space="preserve">Sabiedrības saliedēšana, veicinot sabiedrības pašorganizēšanos un paplašinot sadarbības un līdzdarbības prasmes un iespējas
</t>
  </si>
  <si>
    <t>4.3.3.1.</t>
  </si>
  <si>
    <t>Izglītības kvalitātes monitoringa sistēmas attīstība un nodrošināšana</t>
  </si>
  <si>
    <t>Dalība starptautiskos izglītības pētījumos izglītības kvalitātes monitoringa sistēmas attīstībai un nodrošināšanai</t>
  </si>
  <si>
    <t>1.1.1.9.</t>
  </si>
  <si>
    <t>Pēcdoktorantūras pētījumi</t>
  </si>
  <si>
    <t>Kopā</t>
  </si>
  <si>
    <t>“Atjaunojamo energoresursu enerģijas veicināšana - biometāns”</t>
  </si>
  <si>
    <t>4.1.2.5.</t>
  </si>
  <si>
    <t>4.1.2.6.</t>
  </si>
  <si>
    <t>4.1.2.7.</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</si>
  <si>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</si>
  <si>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Katastrofu risku mazināšanas pasākumi</t>
  </si>
  <si>
    <t>Atbalsts nozaru vajadzībās balstītai pieaugušo izglītībai</t>
  </si>
  <si>
    <t>RIS3 pētniecības un inovācijas centri</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</si>
  <si>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</si>
  <si>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</si>
  <si>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</si>
  <si>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“Sekmēt aktīvu iekļaušanu, lai veicinātu vienlīdzīgas iespējas, nediskriminēšanu un aktīvu līdzdalību, kā arī uzlabotu nodarbināmību,  jo īpaši attiecībā uz nelabvēlīgā situācijā esošām grupām”</t>
  </si>
  <si>
    <t>“Uzlabot vienlīdzīgu piekļuvi iekļaujošiem un kvalitatīviem pakalpojumiem izglītības, mācību un mūžizglītības jomā, attīstot pieejamu infrastruktūru, tostarp, veicinot noturību izglītošanā un mācībā attālinātā un tiešsaistes režīmā”</t>
  </si>
  <si>
    <t>"Uzlabot vienlīdzīgu piekļuvi iekļaujošiem un kvalitatīviem pakalpojumiem izglītības, mācību un mūžizglītības jomā, attīstot pieejamu infrastruktūru, tostarp, veicinot noturību izglītošanā un mācībā attālinātā un tiešsaistes režīmā”</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</si>
  <si>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</si>
  <si>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“Nodrošināt vienlīdzīgu piekļuvi veselības aprūpei un stiprināt veselības sistēmu, tostarp primārās veselības aprūpes noturību, un sekmēt pāreju no aprūpes iestādē uz ģimenē un kopienā balstītu aprūpi”</t>
  </si>
  <si>
    <t>3.1.1.7.</t>
  </si>
  <si>
    <t>3.1.1.8.</t>
  </si>
  <si>
    <t>2.3.1.5.</t>
  </si>
  <si>
    <t xml:space="preserve">Elektrotransportlīdzekļiem paredzēti lieljaudas uzlādes punkti </t>
  </si>
  <si>
    <t>2.4.</t>
  </si>
  <si>
    <t>2.4.1.</t>
  </si>
  <si>
    <t>AER izmantošanas transportā veicināšana</t>
  </si>
  <si>
    <t>4.3.4.9.</t>
  </si>
  <si>
    <t>Atteikšanās no kūdras izmantošanas enerģētikā</t>
  </si>
  <si>
    <t>Atkritumu šķirošana, pārstrāde un reģenerācija</t>
  </si>
  <si>
    <t>4.3.1.5.</t>
  </si>
  <si>
    <t>Gaisa piesārņojumu mazinošu pasākumu īstenošana, uzlabojot mājsaimniecību siltumapgādes sistēmas</t>
  </si>
  <si>
    <t>Gaisa piesārņojošo vielu emisiju samazināšana pašvaldību siltumapgādē</t>
  </si>
  <si>
    <t>Atbalsts uzņēmējdarbībai nepieciešamās publiskās infrastruktūras attīstībai, veicinot pāreju uz klimatneitrālu ekonomiku</t>
  </si>
  <si>
    <t>2024.g I cet</t>
  </si>
  <si>
    <t>Klimata neitrāli risinājumi profesionālās izglītības iestāžu un koledžu izglītības programmās, vidē un infrastruktūrā</t>
  </si>
  <si>
    <t>Infrastruktūras un mācību vides pilnveide efektīvas, kvalitatīvas un mūsdienīgas izglītības īstenošanai speciālās izglītības iestādēs</t>
  </si>
  <si>
    <t>Izglītības iestāžu nodrošinājums pilnveidotā vispārējās izglītības satura kvalitatīvai ieviešanai pirmsskolas izglītības pakāpē</t>
  </si>
  <si>
    <t>Izglītības iestāžu nodrošinājums pilnveidotā vispārējās izglītības satura kvalitatīvai ieviešanai pamata un vidējās izglītības pakāpē</t>
  </si>
  <si>
    <t xml:space="preserve">Profesionālās izglītības iestāžu un koledžu mācību vide nozarēm aktuālo prasmju apguvei </t>
  </si>
  <si>
    <t>Uzņēmuma atbalsts dalībai kapitāla tirgos</t>
  </si>
  <si>
    <t>1.2.1.3.</t>
  </si>
  <si>
    <t>Elastības finansējuma % atkarībā no fonda</t>
  </si>
  <si>
    <t xml:space="preserve">Inovācijas laboratorija digitalizācijas priekšrocību izmantošanai </t>
  </si>
  <si>
    <t>1.1.2.1.</t>
  </si>
  <si>
    <t>Produktivitātes aizdevumi (t.sk., ar kapitāla atlaidi) inovatīvām iekārtām, pētniecībai un attīstībai, tehnoloģiju pārnesei</t>
  </si>
  <si>
    <t>1.2.1.4.</t>
  </si>
  <si>
    <t>RIS3 industriālās prasmes</t>
  </si>
  <si>
    <t>PLĀNOTAIS FINANSĒJUMS</t>
  </si>
  <si>
    <t>Elastības finansējuma NACIONĀLĀ līdzfinansējuma daļa</t>
  </si>
  <si>
    <t>PIEEJAMAIS FINANSĒJUMS (pieejams atlasēm)</t>
  </si>
  <si>
    <t>KOPĀ (ar nac. līdzfinansējumu +15%**)</t>
  </si>
  <si>
    <t>** Nacionālais finansējums tiek norādīts ar 15% līdzfinansējuma likmi, ņemot vērā Programmā noteikto, ka tiks nodrošināts nacionālais līdzfinansējums vismaz 15% un ES fondu finansējuma likme prioritātes līmenī būs 85%. Atsevišķu investīciju gadījumā līdzfinansējuma likmes var atšķirties vienlaikus nodrošinot, ka tiks ievērots Programmā noteiktais, ka ES fondu līdzfinansējums tiks nodrošināts 85% prioritātes līmenī.</t>
  </si>
  <si>
    <t>Eiropas Savienības nozīmes biotopu vai purvu ekosistēmu atjaunošana</t>
  </si>
  <si>
    <t>Nevalstisko organizāciju iesaiste veselības veicināšanas un slimību profilakses pasākumu īstenošanā</t>
  </si>
  <si>
    <t>4.1.2.8.</t>
  </si>
  <si>
    <t>Nodarbināto prasmju paaugstināšana un atbalsts kvalifikācijas iegūšanai, atbalsts darbaspēka mācībām saskaņā ar uzņēmumu pieprasījumu</t>
  </si>
  <si>
    <t>1.2.3.6.</t>
  </si>
  <si>
    <t xml:space="preserve">Bezemisiju transportlīdzekļu izmantošanas veicināšana pašvaldībās </t>
  </si>
  <si>
    <t xml:space="preserve">NACIONĀLAIS līdzfinansējums </t>
  </si>
  <si>
    <t>Nodarbinātības valsts aģentūras veiktspējas stiprināšana un pakalpojumu modernizēšana</t>
  </si>
  <si>
    <t>Valsts darba inspekcijas veiktspējas stiprināšana un pakalpojumu modernizēšana</t>
  </si>
  <si>
    <t>Atbalsts bērniem ar smagu diagnozi vai funkcionāliem traucējumiem, iespējamu vai esošu invaliditāti un viņu ģimenes locekļiem</t>
  </si>
  <si>
    <t>Atbalsts tehnoloģiju pārneses sistēmas pilnveidošanai</t>
  </si>
  <si>
    <t>6.1.1.7.</t>
  </si>
  <si>
    <t>6.1.1.8.</t>
  </si>
  <si>
    <t>Pašvaldību un plānošanas reģionu kapacitātes uzlabošana</t>
  </si>
  <si>
    <t>Atbalsts jaunu produktu attīstībai un internacionalizācijai</t>
  </si>
  <si>
    <t xml:space="preserve">ES FONDU Elastības finansējums </t>
  </si>
  <si>
    <t>Sociālā dialoga attīstība, stiprinot sociālo partneru veiktspēju līdzdarboties likumdošanas, nacionālo reformu un koplīgumu slēgšanas pārrunu procesā</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</si>
  <si>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</si>
  <si>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KEM</t>
  </si>
  <si>
    <t>MK not. gads un ceturksnis</t>
  </si>
  <si>
    <t>bez TP prioritātes</t>
  </si>
  <si>
    <t>Atlašu finansējums kumulatīvi, milj. EUR</t>
  </si>
  <si>
    <t>MK noteikumu finansējums, EUR</t>
  </si>
  <si>
    <t>Atlašu finansējums, EUR</t>
  </si>
  <si>
    <t>MK noteikumu finansējums pa ministrijām kumulatīvi, milj. EUR</t>
  </si>
  <si>
    <t>2023 I</t>
  </si>
  <si>
    <t>2023 II</t>
  </si>
  <si>
    <t>2023 III</t>
  </si>
  <si>
    <t>2023 IV</t>
  </si>
  <si>
    <t>2024 IV</t>
  </si>
  <si>
    <t>2024 III</t>
  </si>
  <si>
    <t>2024 II</t>
  </si>
  <si>
    <t>2024 I</t>
  </si>
  <si>
    <t>2025 I</t>
  </si>
  <si>
    <t>2025 II</t>
  </si>
  <si>
    <t>2025 III</t>
  </si>
  <si>
    <t>2025 IV</t>
  </si>
  <si>
    <t>2026 IV</t>
  </si>
  <si>
    <t>2026 III</t>
  </si>
  <si>
    <t>2026 II</t>
  </si>
  <si>
    <t>2026 I</t>
  </si>
  <si>
    <t>2027 I</t>
  </si>
  <si>
    <t>2027 II</t>
  </si>
  <si>
    <t>2027 III</t>
  </si>
  <si>
    <t>2027 IV</t>
  </si>
  <si>
    <t>Sākotnēji plānotie grafiki 30.09.2022.</t>
  </si>
  <si>
    <t>2022 IV</t>
  </si>
  <si>
    <t>Projektu atlases pa ministrijām kumulatīvi, milj. EUR</t>
  </si>
  <si>
    <t>MK noteikumu finansējums pa ministrijām kumulatīvi uz 30.09.2023., milj. EUR</t>
  </si>
  <si>
    <t>Nobīdes MKN</t>
  </si>
  <si>
    <t>Nobīdes atlases</t>
  </si>
  <si>
    <t>MK noteikumu skaits</t>
  </si>
  <si>
    <t>Year and Quarter</t>
  </si>
  <si>
    <t>Cabinet of Ministers rules for SO/ measure implementation, cumulatively mil. EUR</t>
  </si>
  <si>
    <t>Calls of project selection, cumulatively mil. EUR</t>
  </si>
  <si>
    <t>Flexibility amount in 2026</t>
  </si>
  <si>
    <t>Calls of project selection in 2023</t>
  </si>
  <si>
    <t>Cabinet of Ministers rules to be adopted later</t>
  </si>
  <si>
    <t>Calls of project selection in next years</t>
  </si>
  <si>
    <t>Cabinet of Ministers rules to be adopted in 2023</t>
  </si>
  <si>
    <t>MK noteikumu apstiprināšanas plāns 2023.g. I cet. pa ministrijām, milj. EUR</t>
  </si>
  <si>
    <t>MK noteikumu apstiprināšanas izpilde uz 2023.g. I cet. pa ministrijām, milj. EUR</t>
  </si>
  <si>
    <t>Projektu atlases plāns 2023.g. I cet. pa ministrijām, milj. EUR</t>
  </si>
  <si>
    <t>Projektu atlases izpilde uz 2023.g. I cet. pa ministrijām, milj. EUR</t>
  </si>
  <si>
    <t>2023.g II cet</t>
  </si>
  <si>
    <t>2023.g III cet</t>
  </si>
  <si>
    <t>2023.g IV cet</t>
  </si>
  <si>
    <t>2024.g II cet</t>
  </si>
  <si>
    <t>2024.g III cet</t>
  </si>
  <si>
    <t>2024.g IV cet</t>
  </si>
  <si>
    <t>2025.g I cet</t>
  </si>
  <si>
    <t>2026.g I cet</t>
  </si>
  <si>
    <t>Atlašu plānotais skaits</t>
  </si>
  <si>
    <t>KUMULATĪVI</t>
  </si>
  <si>
    <t>BEZ KUMULATĀCIJAS</t>
  </si>
  <si>
    <t>3B ppt rimbuļi</t>
  </si>
  <si>
    <t>3B ppt grafikam</t>
  </si>
  <si>
    <t>Projektu atlases plāns 2023.g. I cet. kumulatīvi pa ministrijām, milj. EUR</t>
  </si>
  <si>
    <t>MK noteikumu apstiprināšanas plāns 2023.g. I cet. kumulatīvi pa ministrijām, milj. EUR</t>
  </si>
  <si>
    <t>Iespējkapitāla ieguldījumi</t>
  </si>
  <si>
    <t>VARAM izpilde</t>
  </si>
  <si>
    <t>Plāns 2023.g. pa ministrijām, milj. EUR</t>
  </si>
  <si>
    <t>Number of calls for project selection</t>
  </si>
  <si>
    <t>Number of calls for project selection, cumulatively</t>
  </si>
  <si>
    <t>Atbalsts MVU inovatīvas uzņēmējdarbības attīstībai</t>
  </si>
  <si>
    <t>Būvniecības PPT 0906.2023</t>
  </si>
  <si>
    <t>Atlašu plānotais kopējais finansējums milj. EUR</t>
  </si>
  <si>
    <t>"Pārejas uz klimatneitralitāti radīto ekonomisko, sociālo un vides seku mazināšana visvairāk skartajos reģionos"</t>
  </si>
  <si>
    <t>Pirmsskolas izglītības iestāžu infrastruktūras attīstība</t>
  </si>
  <si>
    <t>Laika grafiks uz 25.04.2023.</t>
  </si>
  <si>
    <t>MK noteikumu apstiprināšanas plāns uz 25.04.2023; finansējums kumulatīvi, milj. EUR</t>
  </si>
  <si>
    <t>Atlašu finansējums kumulatīvi uz 25.04.2023., milj. EUR</t>
  </si>
  <si>
    <t>MK noteikumu finansējums pa ministrijām kumulatīvi uz 25.04.2023., milj. EUR</t>
  </si>
  <si>
    <t>MK noteikumu finansējums pa ministrijām uz 25.04.2023., milj. EUR</t>
  </si>
  <si>
    <t>Projektu atlases kumulatīvi uz 25.04.2023., milj. EUR</t>
  </si>
  <si>
    <t>LM izpilde</t>
  </si>
  <si>
    <t>Izpilde uz 27.06.2023 pa ministrijām, milj. EUR</t>
  </si>
  <si>
    <t>Atlašu finansējums, milj. EUR</t>
  </si>
  <si>
    <t xml:space="preserve"> MK noteikumu faktiskā izpilde;  finansējums kumulatīvi, milj. EUR</t>
  </si>
  <si>
    <t xml:space="preserve"> MK noteikumu faktiskā izpilde;  finansējums , milj. EUR</t>
  </si>
  <si>
    <t>MK noteikumu finansējums, milj.EUR - NOBĪDE</t>
  </si>
  <si>
    <t>MK noteikumu finansējums, milj. EUR - NOBĪDE kumulatīvi</t>
  </si>
  <si>
    <t>NOBĪDE</t>
  </si>
  <si>
    <t>SM plāns</t>
  </si>
  <si>
    <t>EM plāns</t>
  </si>
  <si>
    <t>VARAM plāns</t>
  </si>
  <si>
    <t>IZM plāns</t>
  </si>
  <si>
    <t>VM plāns</t>
  </si>
  <si>
    <t>LM plāns</t>
  </si>
  <si>
    <t>KM plāns</t>
  </si>
  <si>
    <t>FM plāns</t>
  </si>
  <si>
    <t>VK plāns</t>
  </si>
  <si>
    <t>IeM plāns</t>
  </si>
  <si>
    <t>TM plāns</t>
  </si>
  <si>
    <t>KEM plāns</t>
  </si>
  <si>
    <t>KEM izpilde</t>
  </si>
  <si>
    <t>TM izpilde</t>
  </si>
  <si>
    <t>IeM izpilde</t>
  </si>
  <si>
    <t>VM izpilde</t>
  </si>
  <si>
    <t>FM izpilde</t>
  </si>
  <si>
    <t>KM izpilde</t>
  </si>
  <si>
    <t>IZM izpilde</t>
  </si>
  <si>
    <t>EM izpilde</t>
  </si>
  <si>
    <t>SM izpilde</t>
  </si>
  <si>
    <t>VK izpilde</t>
  </si>
  <si>
    <t>* ES fondu daļa ieskaistot elatības finansējumu (50% no 2026.gada un 2027.gada finansējuma). Elatības finansējums nav pieejams atlasēm līdz Eiropas Komisijas lēmumam par Programmas ieviešanas vidusposma ziņojumu.</t>
  </si>
  <si>
    <t>*** N/A  kolonnā  "Iesniegšana AK 2021-2027 (gads un ceturksnis)/Izskatīšanas datums AK" un kolonnā "Iesniegšana UK 2021-2027
(gads un ceturksnis)/ UK apstiprināšanas datums" norādīts pasākumiem, kas tiks īstenoti ar finanšu instrumentu palīdzību un šādā gadījumā nav attiecināms AK un UK process.</t>
  </si>
  <si>
    <t>2.1.2.0.</t>
  </si>
  <si>
    <t>4.3.2.0.</t>
  </si>
  <si>
    <t>Atbalsta pasākumi bērniem ar uzvedības vai atkarību problēmām un to ģimenēm</t>
  </si>
  <si>
    <t>Atbalsts procesu digitalizācijai komercdarbībā</t>
  </si>
  <si>
    <t>Atbalsts paliatīvās aprūpes sistēmas pilnveidošanai</t>
  </si>
  <si>
    <t>Pašvaldību un reģionu speciālistu prasmju paaugstināšana klimatneitrālas ekonomikas un sociālekonomisko seku saistībā ar klimata pārmaiņām mazināšanas jautājumos</t>
  </si>
  <si>
    <t>2.5.</t>
  </si>
  <si>
    <t>2.5.1.</t>
  </si>
  <si>
    <t>2.4.1.1.</t>
  </si>
  <si>
    <t>2.4.1.2.</t>
  </si>
  <si>
    <t>2.5.1.0.</t>
  </si>
  <si>
    <t>Aprites ekonomikas principu ieviešana</t>
  </si>
  <si>
    <t xml:space="preserve">Pakalpojumu kvalitātes un pieejamības uzlabošana, tuvinot valsts sociālās aprūpes centru filiāles kopienā sniegtajiem (ģimeniskai videi pietuvinātiem) pakalpojumiem
</t>
  </si>
  <si>
    <t>Sabiedrībā balstītu sociālo pakalpojumu infrastruktūras izveide un attīstība</t>
  </si>
  <si>
    <t>Atbalsta pasākumi diskriminācijas riskam pakļautajām personām vienlīdzīgu iespēju un tiesību realizēšanai dažādās dzīves jomās</t>
  </si>
  <si>
    <t>Sabiedrībā balstītu sociālo pakalpojumu pieejamības palielināšana</t>
  </si>
  <si>
    <t xml:space="preserve">Sociālo pakalpojumu kvalitātes un efektivitātes paaugstināšana
</t>
  </si>
  <si>
    <t>Atbalsts jaunām pieejām sabiedrībā balstītu sociālo pakalpojumu sniegšanā</t>
  </si>
  <si>
    <t xml:space="preserve">Risinājuma modelējums ES Zaļā kursa jomā </t>
  </si>
  <si>
    <t>“Veicināt ilgtspējīgu multimodālu mobilitāti, veicinot elektrotransportlīdzekļu izmantošanu”</t>
  </si>
  <si>
    <t>4.3.4.8.</t>
  </si>
  <si>
    <t>5.1.1.7.</t>
  </si>
  <si>
    <t>APSTIPRINĀTS</t>
  </si>
  <si>
    <t>PLĀNOJAS</t>
  </si>
  <si>
    <t>IZSTRĀDĒ</t>
  </si>
  <si>
    <t>N/A, jo FI</t>
  </si>
  <si>
    <t xml:space="preserve">Uzsaukums par elastības finansējuma apjomu 2026.g. </t>
  </si>
  <si>
    <t>Bezemisiju vilcienu iegāde - elektrovilcieni</t>
  </si>
  <si>
    <t>Enerģētiskās neatkarības un atjaunīgās enerģijas kapacitātes celšana</t>
  </si>
  <si>
    <t>Atbalsts jaunu darba vietu radīšanai uz eksportu orientētiem komersantiem</t>
  </si>
  <si>
    <t>IPIA izņēmums (UK lēm. 23.04.2024)</t>
  </si>
  <si>
    <t>Iekšzemes intermodālo termināļu ("sauso ostu") attīstības projekti</t>
  </si>
  <si>
    <t>Mācību procesa kvalitātes nodrošināšana, īstenojot pedagogu profesionālās darbības atbalsta sistēmas attīstību, skolēnu izcilības aktivitāšu nodrošināšanu un metodisko atbalsta līdzekļu izstrādi pedagogam</t>
  </si>
  <si>
    <t xml:space="preserve">Zinātniskās infrastruktūras energoefektivitātes pasākumi  </t>
  </si>
  <si>
    <t>"Ieguldījumi, kas atbalsta STEP mērķu sasniegšanu"</t>
  </si>
  <si>
    <t>Kvalitatīvas un mūsdienīgas izglītības īstenošana pirmsskolas, pamata un vidējās izglītības pakāpē</t>
  </si>
  <si>
    <t>Starpdisciplināra atbalsta izveide nemotivētām pilngadīgām personām ar garīga rakstura traucējumiem</t>
  </si>
  <si>
    <t>**** Projektu iesniegumu atlases uzsākšanas datums ir atkarīgs no MK noteikumu par SAM īstenošanu vai citu atlases norisei nepieciešamo dokumentu apstiprināšanas datuma, jo tikai pēc pilnībā saskaņotu un apstiprinātu ieviešanas nosacījumu pieejamības, ir iespējams izstrādāt projektu iesniegumu atlases nolikumu.</t>
  </si>
  <si>
    <t>Finanšu ministrs</t>
  </si>
  <si>
    <t>Pavisam ES fondu finansējums kopā investīcijām nozarēs, bez Tehniskās palīdzības administrēšanai:</t>
  </si>
  <si>
    <t>Projektu iesniegumu atlasēm pieejamais ES fondu finansējums (bez elastības finansējuma):</t>
  </si>
  <si>
    <t>MK apstiprināšanas datums/ plānotais gads un ceturksnis</t>
  </si>
  <si>
    <t>Atlases uzsākšanas datums/ plānotais gads un ceturksnis/ atlase beigusies</t>
  </si>
  <si>
    <t>TAP saskaņošanas uzsākšanas datums/ plānotais gads un ceturksnis</t>
  </si>
  <si>
    <r>
      <t>ES FONDU finansējums</t>
    </r>
    <r>
      <rPr>
        <sz val="7"/>
        <rFont val="Times New Roman"/>
        <family val="1"/>
        <charset val="186"/>
      </rPr>
      <t xml:space="preserve"> 
(ieskaitot elastības finansējumu)*</t>
    </r>
  </si>
  <si>
    <r>
      <t>ES fondu finansējums</t>
    </r>
    <r>
      <rPr>
        <b/>
        <u/>
        <sz val="7"/>
        <rFont val="Times New Roman"/>
        <family val="1"/>
        <charset val="186"/>
      </rPr>
      <t xml:space="preserve"> bez elastības finansējuma</t>
    </r>
  </si>
  <si>
    <r>
      <t xml:space="preserve">Nacionālais līdzfinansējums </t>
    </r>
    <r>
      <rPr>
        <b/>
        <u/>
        <sz val="7"/>
        <rFont val="Times New Roman"/>
        <family val="1"/>
        <charset val="186"/>
      </rPr>
      <t>bez elastības finansējuma</t>
    </r>
  </si>
  <si>
    <t>ES fondu 2021.–2027. gada plānošanas perioda MK noteikumu par specifisko atbalsta mērķu ieviešanu izstrādes laika grafika progress***</t>
  </si>
  <si>
    <t>Multimodāls sabiedriskā transporta tīkls (Stacija 2.0)</t>
  </si>
  <si>
    <t>Uzsākta UK rakstiskā procedūra 30.09.2024</t>
  </si>
  <si>
    <t>Evita Bāliņa, 26304894</t>
  </si>
  <si>
    <t>Evita.Balina@fm.gov.lv</t>
  </si>
  <si>
    <t>Uzsākta UK rakstiskā procedūra 24.10.2024</t>
  </si>
  <si>
    <t>Bezemisiju (bateriju) vilcieni</t>
  </si>
  <si>
    <t xml:space="preserve">Dzelzceļa transporta attīstība un energoefektivitātes uzlabošana sabiedriskajos pasažieru pārvadājumos
</t>
  </si>
  <si>
    <t>3.1.1.2.</t>
  </si>
  <si>
    <t>Uzsākta UK rakastiskā procedūra 29.11.2024</t>
  </si>
  <si>
    <t>Uzsākta UK rakstiskā procedūra 29.11.2024</t>
  </si>
  <si>
    <t>Posmotie projekti (KNR 118.pants - ar atlasi)</t>
  </si>
  <si>
    <t>Apstiprināts</t>
  </si>
  <si>
    <t>Posmotie projekti (KNR 118.a. pants - bez atlases)</t>
  </si>
  <si>
    <t>Plānots izskatīt 19.12.2024. AK</t>
  </si>
  <si>
    <t>Plānots izskatīt 19.12.2024 AK</t>
  </si>
  <si>
    <t>Kpopā:</t>
  </si>
  <si>
    <t>kopā:</t>
  </si>
  <si>
    <t>Kopā:</t>
  </si>
  <si>
    <t>Ieguldījumi TEN-T tīkla autoceļu drošībā un vides piekļūstamībā</t>
  </si>
  <si>
    <t>2.2.2.4. *******</t>
  </si>
  <si>
    <t>4.1.1.2. *******</t>
  </si>
  <si>
    <t>4.2.3.2. *******</t>
  </si>
  <si>
    <t>4.4.1.2.*******</t>
  </si>
  <si>
    <t>2.3.1.2. *******</t>
  </si>
  <si>
    <t>1.2.2.2. *******</t>
  </si>
  <si>
    <t>Apstiprinātie MKN</t>
  </si>
  <si>
    <t xml:space="preserve">1. pielikums 
Informatīvajam ziņojumam 
"Informatīvais ziņojums par  Eiropas Savienības fondu un Atveseļošanas 
fonda plāna ieviešanu 2024. gada novembrī - decembrī"
</t>
  </si>
  <si>
    <t>STATUSS</t>
  </si>
  <si>
    <t>NAV UZSĀKTS</t>
  </si>
  <si>
    <t>Neizpildītais 2024.gada plāns - regulējums, kura skaņošana nav uzzsākta</t>
  </si>
  <si>
    <t>Neizpildītais 2024.gada plāns  -regulējums, kas ir saskaņošanas procesā - potenciāls apstiprināt tuvākajā laikā</t>
  </si>
  <si>
    <t>Investīcijas, kas plānotas pēc 2024.gada</t>
  </si>
  <si>
    <t>2.4.1.3. *****</t>
  </si>
  <si>
    <t>1.2.3.7.</t>
  </si>
  <si>
    <t>Izskatīšanas AK datums/ plānotais gads un ceturksnis ***</t>
  </si>
  <si>
    <t>Izskatīšanas UK datums/ pānotais gads un ceturksnis ***</t>
  </si>
  <si>
    <t>3.1.1.1. *****</t>
  </si>
  <si>
    <t>3.1.1.3.*****</t>
  </si>
  <si>
    <t>***** SM investīcijas, kuras paredzēts pārplānot atbilstoši aktuālajam priekšlikumam. 2.3.1.4. MKN bija apstiprināti, bet atbilstoši SM priekšlikumam, tiks atsaukti, attiecīgi finansējums uzskatāms bez regulējuma, 3.1.1.1. un 3.1.1.3.pasākumiem regulējuma nav.</t>
  </si>
  <si>
    <t>Plānots izskatīt 31.01.2025 AK</t>
  </si>
  <si>
    <t>Sagatavots 28.12.2024</t>
  </si>
  <si>
    <t>IESNIEGTS VK</t>
  </si>
  <si>
    <t>Regulējums, kas ir saskaņots un iesniegts Valsts kancelejā  - potenciāls apstiprināt tuvākajās MK sēdēs</t>
  </si>
  <si>
    <t>A. Ašeradens</t>
  </si>
  <si>
    <t>******* Atbildīgā iestāde ir iesniegusi priekšlikumu pārdalīt pasākumā plānoto finansējumu ES kohēzijas politikas programmas 2021.-2027.gadam vidusposma grozījumu ietvaros citām nacionālajām prioritātēm, tādēļ uzskatāms, ka šo konkrēto pasākumu SAM MKN izstrāde vairs nav aktuāla.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</si>
</sst>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
    <numFmt numFmtId="165" formatCode="#,##0.0000000000"/>
    <numFmt numFmtId="166" formatCode="_-* #,##0.0_-;\-* #,##0.0_-;_-* &quot;-&quot;??_-;_-@_-"/>
    <numFmt numFmtId="167" formatCode="#,##0_ ;\-#,##0\ "/>
    <numFmt numFmtId="168" formatCode="0.0"/>
    <numFmt numFmtId="169" formatCode="_-* #,##0_-;\-* #,##0_-;_-* &quot;-&quot;??_-;_-@_-"/>
  </numFmts>
  <fonts count="59"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u/>
      <sz val="11"/>
      <color theme="10"/>
      <name val="Calibri"/>
      <family val="2"/>
      <charset val="186"/>
      <scheme val="minor"/>
    </font>
    <font>
      <sz val="8"/>
      <color theme="1"/>
      <name val="Arial"/>
      <family val="2"/>
      <charset val="186"/>
    </font>
    <font>
      <sz val="9"/>
      <color theme="1"/>
      <name val="Arial"/>
      <family val="2"/>
      <charset val="186"/>
    </font>
    <font>
      <sz val="9"/>
      <name val="Arial"/>
      <family val="2"/>
      <charset val="186"/>
    </font>
    <font>
      <b/>
      <sz val="9"/>
      <color theme="1"/>
      <name val="Arial"/>
      <family val="2"/>
      <charset val="186"/>
    </font>
    <font>
      <i/>
      <sz val="9"/>
      <color theme="0" tint="-0.499984740745262"/>
      <name val="Arial"/>
      <family val="2"/>
      <charset val="186"/>
    </font>
    <font>
      <b/>
      <sz val="10"/>
      <color theme="1"/>
      <name val="Times New Roman"/>
      <family val="1"/>
      <charset val="186"/>
    </font>
    <font>
      <sz val="10"/>
      <color theme="1"/>
      <name val="Times New Roman"/>
      <family val="1"/>
      <charset val="186"/>
    </font>
    <font>
      <sz val="8"/>
      <name val="Arial"/>
      <family val="2"/>
      <charset val="186"/>
    </font>
    <font>
      <sz val="11"/>
      <color rgb="FFFF0000"/>
      <name val="Calibri"/>
      <family val="2"/>
      <charset val="186"/>
      <scheme val="minor"/>
    </font>
    <font>
      <b/>
      <sz val="11"/>
      <color theme="1"/>
      <name val="Calibri"/>
      <family val="2"/>
      <charset val="186"/>
      <scheme val="minor"/>
    </font>
    <font>
      <sz val="10"/>
      <color theme="1"/>
      <name val="Calibri"/>
      <family val="2"/>
      <charset val="186"/>
      <scheme val="minor"/>
    </font>
    <font>
      <b/>
      <sz val="9"/>
      <color theme="1"/>
      <name val="Calibri"/>
      <family val="2"/>
      <charset val="186"/>
      <scheme val="minor"/>
    </font>
    <font>
      <sz val="11"/>
      <name val="Calibri"/>
      <family val="2"/>
      <charset val="186"/>
      <scheme val="minor"/>
    </font>
    <font>
      <sz val="9"/>
      <color theme="1"/>
      <name val="Calibri"/>
      <family val="2"/>
      <charset val="186"/>
      <scheme val="minor"/>
    </font>
    <font>
      <sz val="9"/>
      <name val="Calibri"/>
      <family val="2"/>
      <charset val="186"/>
      <scheme val="minor"/>
    </font>
    <font>
      <b/>
      <sz val="9"/>
      <name val="Calibri"/>
      <family val="2"/>
      <charset val="186"/>
      <scheme val="minor"/>
    </font>
    <font>
      <sz val="9"/>
      <color rgb="FFFF0000"/>
      <name val="Calibri"/>
      <family val="2"/>
      <charset val="186"/>
      <scheme val="minor"/>
    </font>
    <font>
      <sz val="8"/>
      <color theme="1"/>
      <name val="Calibri"/>
      <family val="2"/>
      <charset val="186"/>
      <scheme val="minor"/>
    </font>
    <font>
      <sz val="8"/>
      <color theme="1"/>
      <name val="Times New Roman"/>
      <family val="1"/>
      <charset val="186"/>
    </font>
    <font>
      <b/>
      <sz val="8"/>
      <color theme="1"/>
      <name val="Times New Roman"/>
      <family val="1"/>
      <charset val="186"/>
    </font>
    <font>
      <sz val="8"/>
      <name val="Times New Roman"/>
      <family val="1"/>
      <charset val="186"/>
    </font>
    <font>
      <sz val="11"/>
      <color rgb="FF000000"/>
      <name val="Calibri"/>
      <family val="2"/>
      <charset val="186"/>
      <scheme val="minor"/>
    </font>
    <font>
      <b/>
      <sz val="6"/>
      <color theme="1"/>
      <name val="Times New Roman"/>
      <family val="1"/>
      <charset val="186"/>
    </font>
    <font>
      <sz val="8"/>
      <name val="Calibri"/>
      <family val="2"/>
      <charset val="186"/>
      <scheme val="minor"/>
    </font>
    <font>
      <b/>
      <sz val="8"/>
      <name val="Calibri"/>
      <family val="2"/>
      <charset val="186"/>
      <scheme val="minor"/>
    </font>
    <font>
      <sz val="8"/>
      <color rgb="FFFF0000"/>
      <name val="Calibri"/>
      <family val="2"/>
      <charset val="186"/>
      <scheme val="minor"/>
    </font>
    <font>
      <sz val="8"/>
      <color theme="0" tint="-0.499984740745262"/>
      <name val="Calibri"/>
      <family val="2"/>
      <charset val="186"/>
      <scheme val="minor"/>
    </font>
    <font>
      <sz val="8"/>
      <color rgb="FFFF0000"/>
      <name val="Times New Roman"/>
      <family val="1"/>
      <charset val="186"/>
    </font>
    <font>
      <i/>
      <sz val="9"/>
      <name val="Arial"/>
      <family val="2"/>
      <charset val="186"/>
    </font>
    <font>
      <sz val="11"/>
      <color theme="1"/>
      <name val="Calibri"/>
      <family val="2"/>
      <scheme val="minor"/>
    </font>
    <font>
      <sz val="12"/>
      <color theme="1"/>
      <name val="Times New Roman"/>
      <family val="2"/>
      <charset val="186"/>
    </font>
    <font>
      <b/>
      <sz val="14"/>
      <color theme="1"/>
      <name val="Calibri"/>
      <family val="2"/>
      <charset val="186"/>
      <scheme val="minor"/>
    </font>
    <font>
      <b/>
      <sz val="14"/>
      <color theme="1"/>
      <name val="Arial"/>
      <family val="2"/>
      <charset val="186"/>
    </font>
    <font>
      <sz val="8"/>
      <color theme="0" tint="-0.499984740745262"/>
      <name val="Arial"/>
      <family val="2"/>
      <charset val="186"/>
    </font>
    <font>
      <sz val="9"/>
      <color theme="1"/>
      <name val="Times New Roman"/>
      <family val="1"/>
      <charset val="186"/>
    </font>
    <font>
      <sz val="8"/>
      <color theme="1"/>
      <name val="Calibri Light"/>
      <family val="2"/>
      <charset val="186"/>
      <scheme val="major"/>
    </font>
    <font>
      <sz val="9"/>
      <name val="Times New Roman"/>
      <family val="1"/>
      <charset val="186"/>
    </font>
    <font>
      <b/>
      <sz val="8"/>
      <name val="Times New Roman"/>
      <family val="1"/>
      <charset val="186"/>
    </font>
    <font>
      <sz val="14"/>
      <name val="Times New Roman"/>
      <family val="1"/>
      <charset val="186"/>
    </font>
    <font>
      <b/>
      <sz val="7"/>
      <color theme="1"/>
      <name val="Times New Roman"/>
      <family val="1"/>
      <charset val="186"/>
    </font>
    <font>
      <b/>
      <sz val="7"/>
      <name val="Times New Roman"/>
      <family val="1"/>
      <charset val="186"/>
    </font>
    <font>
      <sz val="7"/>
      <name val="Times New Roman"/>
      <family val="1"/>
      <charset val="186"/>
    </font>
    <font>
      <b/>
      <u/>
      <sz val="7"/>
      <name val="Times New Roman"/>
      <family val="1"/>
      <charset val="186"/>
    </font>
    <font>
      <sz val="7"/>
      <color theme="1"/>
      <name val="Times New Roman"/>
      <family val="1"/>
      <charset val="186"/>
    </font>
    <font>
      <b/>
      <sz val="6"/>
      <color rgb="FF7030A0"/>
      <name val="Times New Roman"/>
      <family val="1"/>
      <charset val="186"/>
    </font>
    <font>
      <b/>
      <sz val="9"/>
      <color theme="1"/>
      <name val="Times New Roman"/>
      <family val="1"/>
      <charset val="186"/>
    </font>
    <font>
      <b/>
      <sz val="8"/>
      <color theme="0" tint="-0.499984740745262"/>
      <name val="Times New Roman"/>
      <family val="1"/>
      <charset val="186"/>
    </font>
    <font>
      <b/>
      <sz val="11"/>
      <color theme="1"/>
      <name val="Times New Roman"/>
      <family val="1"/>
      <charset val="186"/>
    </font>
    <font>
      <b/>
      <sz val="11"/>
      <name val="Times New Roman"/>
      <family val="1"/>
      <charset val="186"/>
    </font>
    <font>
      <sz val="8"/>
      <name val="Aptos Light"/>
      <family val="2"/>
    </font>
    <font>
      <sz val="8"/>
      <name val="Calibri Light"/>
      <family val="2"/>
      <charset val="186"/>
      <scheme val="major"/>
    </font>
    <font>
      <b/>
      <sz val="8"/>
      <name val="Calibri Light"/>
      <family val="2"/>
      <charset val="186"/>
      <scheme val="major"/>
    </font>
    <font>
      <b/>
      <sz val="8"/>
      <color theme="1"/>
      <name val="Calibri Light"/>
      <family val="2"/>
      <charset val="186"/>
      <scheme val="major"/>
    </font>
    <font>
      <sz val="14"/>
      <color theme="1"/>
      <name val="Times New Roman"/>
      <family val="1"/>
      <charset val="186"/>
    </font>
  </fonts>
  <fills count="17">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rgb="FFFF7C80"/>
        <bgColor indexed="64"/>
      </patternFill>
    </fill>
    <fill>
      <patternFill patternType="solid">
        <fgColor rgb="FFFF0000"/>
        <bgColor indexed="64"/>
      </patternFill>
    </fill>
    <fill>
      <patternFill patternType="solid">
        <fgColor theme="4" tint="0.39997558519241921"/>
        <bgColor indexed="64"/>
      </patternFill>
    </fill>
    <fill>
      <patternFill patternType="solid">
        <fgColor rgb="FFF79BD4"/>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style="thin">
        <color indexed="64"/>
      </left>
      <right style="thin">
        <color indexed="64"/>
      </right>
      <top/>
      <bottom/>
      <diagonal/>
    </border>
    <border>
      <left/>
      <right/>
      <top/>
      <bottom style="thin">
        <color indexed="64"/>
      </bottom>
      <diagonal/>
    </border>
  </borders>
  <cellStyleXfs count="38441">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xf numFmtId="0" fontId="2"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34" fillId="0" borderId="0" applyFont="0" applyFill="0" applyBorder="0" applyAlignment="0" applyProtection="0"/>
    <xf numFmtId="43" fontId="1" fillId="0" borderId="0" applyFont="0" applyFill="0" applyBorder="0" applyAlignment="0" applyProtection="0"/>
    <xf numFmtId="0" fontId="35" fillId="0" borderId="0"/>
    <xf numFmtId="0" fontId="3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4" fillId="0" borderId="0" applyFont="0" applyFill="0" applyBorder="0" applyAlignment="0" applyProtection="0"/>
    <xf numFmtId="43" fontId="1" fillId="0" borderId="0" applyFont="0" applyFill="0" applyBorder="0" applyAlignment="0" applyProtection="0"/>
    <xf numFmtId="0" fontId="1" fillId="0" borderId="0"/>
  </cellStyleXfs>
  <cellXfs count="303">
    <xf numFmtId="0" fontId="0" fillId="0" borderId="0" xfId="0"/>
    <xf numFmtId="0" fontId="5" fillId="0" borderId="0" xfId="0" applyFont="1"/>
    <xf numFmtId="0" fontId="6" fillId="0" borderId="0" xfId="0" applyFont="1"/>
    <xf numFmtId="0" fontId="8" fillId="0" borderId="0" xfId="0" applyFont="1" applyAlignment="1">
      <alignment horizontal="center"/>
    </xf>
    <xf numFmtId="0" fontId="6" fillId="0" borderId="0" xfId="0" applyFont="1" applyAlignment="1">
      <alignment horizontal="center"/>
    </xf>
    <xf numFmtId="3" fontId="5" fillId="0" borderId="0" xfId="0" applyNumberFormat="1" applyFont="1"/>
    <xf numFmtId="0" fontId="6" fillId="0" borderId="0" xfId="0" applyFont="1" applyAlignment="1">
      <alignment horizontal="center" vertical="top"/>
    </xf>
    <xf numFmtId="3" fontId="6" fillId="0" borderId="0" xfId="0" applyNumberFormat="1" applyFont="1" applyAlignment="1">
      <alignment horizontal="center"/>
    </xf>
    <xf numFmtId="3" fontId="10" fillId="0" borderId="0" xfId="0" applyNumberFormat="1" applyFont="1"/>
    <xf numFmtId="3" fontId="0" fillId="0" borderId="0" xfId="0" applyNumberFormat="1"/>
    <xf numFmtId="0" fontId="5" fillId="0" borderId="0" xfId="0" applyFont="1" applyAlignment="1">
      <alignment horizontal="center" vertical="top"/>
    </xf>
    <xf numFmtId="0" fontId="5" fillId="0" borderId="0" xfId="0" applyFont="1" applyAlignment="1">
      <alignment horizontal="center"/>
    </xf>
    <xf numFmtId="3" fontId="14" fillId="0" borderId="0" xfId="0" applyNumberFormat="1" applyFont="1"/>
    <xf numFmtId="0" fontId="14" fillId="0" borderId="0" xfId="0" applyFont="1"/>
    <xf numFmtId="0" fontId="14" fillId="0" borderId="0" xfId="0" applyFont="1" applyAlignment="1">
      <alignment horizontal="center"/>
    </xf>
    <xf numFmtId="3" fontId="17" fillId="0" borderId="0" xfId="0" applyNumberFormat="1" applyFont="1"/>
    <xf numFmtId="0" fontId="18" fillId="0" borderId="0" xfId="0" applyFont="1"/>
    <xf numFmtId="0" fontId="0" fillId="0" borderId="0" xfId="0" applyAlignment="1">
      <alignment horizontal="center" vertical="top"/>
    </xf>
    <xf numFmtId="0" fontId="0" fillId="0" borderId="0" xfId="0" applyAlignment="1">
      <alignment horizontal="center"/>
    </xf>
    <xf numFmtId="3" fontId="0" fillId="0" borderId="0" xfId="0" applyNumberFormat="1" applyAlignment="1">
      <alignment horizontal="center"/>
    </xf>
    <xf numFmtId="0" fontId="22" fillId="0" borderId="0" xfId="0" applyFont="1"/>
    <xf numFmtId="0" fontId="17" fillId="0" borderId="0" xfId="0" applyFont="1"/>
    <xf numFmtId="3" fontId="14" fillId="0" borderId="0" xfId="0" applyNumberFormat="1" applyFont="1" applyAlignment="1">
      <alignment horizontal="center"/>
    </xf>
    <xf numFmtId="3" fontId="9" fillId="0" borderId="0" xfId="0" applyNumberFormat="1" applyFont="1" applyAlignment="1">
      <alignment horizontal="center"/>
    </xf>
    <xf numFmtId="0" fontId="22" fillId="0" borderId="0" xfId="0" applyFont="1" applyAlignment="1">
      <alignment horizontal="left" vertical="top"/>
    </xf>
    <xf numFmtId="0" fontId="6" fillId="0" borderId="1" xfId="0" applyFont="1" applyBorder="1" applyAlignment="1">
      <alignment horizontal="center"/>
    </xf>
    <xf numFmtId="0" fontId="26" fillId="0" borderId="0" xfId="0" applyFont="1"/>
    <xf numFmtId="0" fontId="0" fillId="0" borderId="0" xfId="0" applyAlignment="1">
      <alignment vertical="center"/>
    </xf>
    <xf numFmtId="3" fontId="8" fillId="0" borderId="0" xfId="0" applyNumberFormat="1" applyFont="1" applyAlignment="1">
      <alignment horizontal="center"/>
    </xf>
    <xf numFmtId="0" fontId="0" fillId="0" borderId="0" xfId="0" applyAlignment="1">
      <alignment vertical="top" wrapText="1"/>
    </xf>
    <xf numFmtId="4" fontId="0" fillId="0" borderId="0" xfId="0" applyNumberFormat="1"/>
    <xf numFmtId="0" fontId="0" fillId="4" borderId="0" xfId="0" applyFill="1"/>
    <xf numFmtId="0" fontId="14" fillId="4" borderId="0" xfId="0" applyFont="1" applyFill="1"/>
    <xf numFmtId="0" fontId="11" fillId="0" borderId="0" xfId="0" applyFont="1"/>
    <xf numFmtId="3" fontId="5" fillId="0" borderId="0" xfId="0" applyNumberFormat="1" applyFont="1" applyAlignment="1">
      <alignment horizontal="center" vertical="top"/>
    </xf>
    <xf numFmtId="0" fontId="12" fillId="0" borderId="0" xfId="0" applyFont="1" applyAlignment="1">
      <alignment horizontal="center" vertical="top"/>
    </xf>
    <xf numFmtId="0" fontId="22" fillId="0" borderId="0" xfId="0" applyFont="1" applyAlignment="1">
      <alignment horizontal="center" vertical="top"/>
    </xf>
    <xf numFmtId="0" fontId="22" fillId="0" borderId="0" xfId="0" applyFont="1" applyAlignment="1">
      <alignment horizontal="center"/>
    </xf>
    <xf numFmtId="0" fontId="28" fillId="0" borderId="0" xfId="0" applyFont="1" applyAlignment="1">
      <alignment horizontal="center" vertical="top"/>
    </xf>
    <xf numFmtId="0" fontId="18" fillId="0" borderId="0" xfId="0" applyFont="1" applyAlignment="1">
      <alignment horizontal="center"/>
    </xf>
    <xf numFmtId="0" fontId="19" fillId="0" borderId="0" xfId="0" applyFont="1" applyAlignment="1">
      <alignment horizontal="center" vertical="top"/>
    </xf>
    <xf numFmtId="3" fontId="22" fillId="0" borderId="0" xfId="0" applyNumberFormat="1" applyFont="1" applyAlignment="1">
      <alignment horizontal="center" vertical="top"/>
    </xf>
    <xf numFmtId="0" fontId="9" fillId="0" borderId="0" xfId="0" applyFont="1" applyAlignment="1">
      <alignment horizontal="center"/>
    </xf>
    <xf numFmtId="0" fontId="8" fillId="0" borderId="0" xfId="0" applyFont="1" applyAlignment="1">
      <alignment horizontal="left"/>
    </xf>
    <xf numFmtId="0" fontId="7" fillId="0" borderId="0" xfId="0" applyFont="1" applyAlignment="1">
      <alignment horizontal="center"/>
    </xf>
    <xf numFmtId="3" fontId="7" fillId="0" borderId="0" xfId="0" applyNumberFormat="1" applyFont="1" applyAlignment="1">
      <alignment horizontal="center"/>
    </xf>
    <xf numFmtId="3" fontId="33" fillId="0" borderId="0" xfId="0" applyNumberFormat="1" applyFont="1" applyAlignment="1">
      <alignment horizontal="center"/>
    </xf>
    <xf numFmtId="0" fontId="8" fillId="9"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0" fillId="0" borderId="1" xfId="0" applyBorder="1"/>
    <xf numFmtId="0" fontId="8" fillId="4"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3" fontId="0" fillId="8" borderId="1" xfId="0" applyNumberFormat="1" applyFill="1" applyBorder="1"/>
    <xf numFmtId="0" fontId="6" fillId="9" borderId="1" xfId="0" applyFont="1" applyFill="1" applyBorder="1" applyAlignment="1">
      <alignment horizontal="center"/>
    </xf>
    <xf numFmtId="3" fontId="6" fillId="2" borderId="1" xfId="0" applyNumberFormat="1" applyFont="1" applyFill="1" applyBorder="1" applyAlignment="1">
      <alignment horizontal="center"/>
    </xf>
    <xf numFmtId="3" fontId="6" fillId="9" borderId="1" xfId="0" applyNumberFormat="1" applyFont="1" applyFill="1" applyBorder="1" applyAlignment="1">
      <alignment horizontal="center"/>
    </xf>
    <xf numFmtId="3" fontId="7" fillId="0" borderId="1" xfId="0" applyNumberFormat="1" applyFont="1" applyBorder="1" applyAlignment="1">
      <alignment horizontal="center"/>
    </xf>
    <xf numFmtId="0" fontId="6" fillId="9" borderId="1" xfId="0" applyFont="1" applyFill="1" applyBorder="1" applyAlignment="1">
      <alignment horizontal="left"/>
    </xf>
    <xf numFmtId="0" fontId="8" fillId="9" borderId="1" xfId="0" applyFont="1" applyFill="1" applyBorder="1" applyAlignment="1">
      <alignment horizontal="center"/>
    </xf>
    <xf numFmtId="0" fontId="6" fillId="2" borderId="1" xfId="0" applyFont="1" applyFill="1" applyBorder="1" applyAlignment="1">
      <alignment horizontal="center"/>
    </xf>
    <xf numFmtId="0" fontId="8" fillId="9" borderId="1" xfId="0" applyFont="1" applyFill="1" applyBorder="1" applyAlignment="1">
      <alignment horizontal="left"/>
    </xf>
    <xf numFmtId="3" fontId="8" fillId="9" borderId="1" xfId="0" applyNumberFormat="1" applyFont="1" applyFill="1" applyBorder="1" applyAlignment="1">
      <alignment horizontal="center"/>
    </xf>
    <xf numFmtId="0" fontId="0" fillId="0" borderId="1" xfId="0" applyBorder="1" applyAlignment="1">
      <alignment horizontal="center"/>
    </xf>
    <xf numFmtId="0" fontId="8" fillId="8" borderId="1" xfId="0" applyFont="1" applyFill="1" applyBorder="1" applyAlignment="1">
      <alignment horizontal="center"/>
    </xf>
    <xf numFmtId="0" fontId="8" fillId="4" borderId="1" xfId="0" applyFont="1" applyFill="1" applyBorder="1" applyAlignment="1">
      <alignment horizontal="center"/>
    </xf>
    <xf numFmtId="3" fontId="0" fillId="0" borderId="1" xfId="0" applyNumberFormat="1" applyBorder="1"/>
    <xf numFmtId="0" fontId="8" fillId="4" borderId="1" xfId="0" applyFont="1" applyFill="1" applyBorder="1" applyAlignment="1">
      <alignment horizontal="left"/>
    </xf>
    <xf numFmtId="3" fontId="8" fillId="4" borderId="1" xfId="0" applyNumberFormat="1" applyFont="1" applyFill="1" applyBorder="1" applyAlignment="1">
      <alignment horizontal="center"/>
    </xf>
    <xf numFmtId="0" fontId="0" fillId="9" borderId="0" xfId="0" applyFill="1" applyAlignment="1">
      <alignment horizontal="center"/>
    </xf>
    <xf numFmtId="0" fontId="0" fillId="9" borderId="0" xfId="0" applyFill="1"/>
    <xf numFmtId="0" fontId="17" fillId="9" borderId="0" xfId="0" applyFont="1" applyFill="1"/>
    <xf numFmtId="3" fontId="0" fillId="9" borderId="0" xfId="0" applyNumberFormat="1" applyFill="1"/>
    <xf numFmtId="0" fontId="31" fillId="0" borderId="0" xfId="0" applyFont="1" applyAlignment="1">
      <alignment horizontal="center" vertical="top"/>
    </xf>
    <xf numFmtId="3" fontId="31" fillId="0" borderId="0" xfId="0" applyNumberFormat="1" applyFont="1" applyAlignment="1">
      <alignment horizontal="center" vertical="top"/>
    </xf>
    <xf numFmtId="166" fontId="0" fillId="0" borderId="0" xfId="2411" applyNumberFormat="1" applyFont="1"/>
    <xf numFmtId="0" fontId="26" fillId="0" borderId="0" xfId="0" applyFont="1" applyAlignment="1">
      <alignment vertical="center"/>
    </xf>
    <xf numFmtId="0" fontId="8" fillId="0" borderId="1" xfId="0" applyFont="1" applyBorder="1" applyAlignment="1">
      <alignment horizontal="left"/>
    </xf>
    <xf numFmtId="4" fontId="17" fillId="0" borderId="1" xfId="0" applyNumberFormat="1" applyFont="1" applyBorder="1"/>
    <xf numFmtId="4" fontId="0" fillId="0" borderId="1" xfId="0" applyNumberFormat="1" applyBorder="1"/>
    <xf numFmtId="0" fontId="17" fillId="0" borderId="1" xfId="0" applyFont="1" applyBorder="1"/>
    <xf numFmtId="0" fontId="36" fillId="0" borderId="0" xfId="0" applyFont="1" applyAlignment="1">
      <alignment horizontal="left"/>
    </xf>
    <xf numFmtId="0" fontId="37" fillId="0" borderId="0" xfId="0" applyFont="1" applyAlignment="1">
      <alignment horizontal="left"/>
    </xf>
    <xf numFmtId="3" fontId="0" fillId="4" borderId="1" xfId="2411" applyNumberFormat="1" applyFont="1" applyFill="1" applyBorder="1" applyAlignment="1">
      <alignment horizontal="center"/>
    </xf>
    <xf numFmtId="3" fontId="0" fillId="4" borderId="1" xfId="0" applyNumberFormat="1" applyFill="1" applyBorder="1" applyAlignment="1">
      <alignment horizontal="center"/>
    </xf>
    <xf numFmtId="167" fontId="8" fillId="0" borderId="0" xfId="0" applyNumberFormat="1" applyFont="1" applyAlignment="1">
      <alignment horizontal="center"/>
    </xf>
    <xf numFmtId="0" fontId="8"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center"/>
    </xf>
    <xf numFmtId="3" fontId="6" fillId="3" borderId="1" xfId="0" applyNumberFormat="1" applyFont="1" applyFill="1" applyBorder="1" applyAlignment="1">
      <alignment horizontal="center"/>
    </xf>
    <xf numFmtId="0" fontId="8" fillId="11"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1" borderId="1" xfId="0" applyFont="1" applyFill="1" applyBorder="1" applyAlignment="1">
      <alignment horizontal="center"/>
    </xf>
    <xf numFmtId="0" fontId="6" fillId="11" borderId="1" xfId="0" applyFont="1" applyFill="1" applyBorder="1" applyAlignment="1">
      <alignment horizontal="left"/>
    </xf>
    <xf numFmtId="3" fontId="6" fillId="11" borderId="1" xfId="0" applyNumberFormat="1" applyFont="1" applyFill="1" applyBorder="1" applyAlignment="1">
      <alignment horizontal="center"/>
    </xf>
    <xf numFmtId="0" fontId="8" fillId="11" borderId="1" xfId="0" applyFont="1" applyFill="1" applyBorder="1" applyAlignment="1">
      <alignment horizontal="center"/>
    </xf>
    <xf numFmtId="0" fontId="8" fillId="11" borderId="1" xfId="0" applyFont="1" applyFill="1" applyBorder="1" applyAlignment="1">
      <alignment horizontal="left"/>
    </xf>
    <xf numFmtId="3" fontId="8" fillId="11" borderId="1" xfId="0" applyNumberFormat="1" applyFont="1" applyFill="1" applyBorder="1" applyAlignment="1">
      <alignment horizontal="center"/>
    </xf>
    <xf numFmtId="0" fontId="0" fillId="11" borderId="0" xfId="0" applyFill="1"/>
    <xf numFmtId="0" fontId="0" fillId="11" borderId="0" xfId="0" applyFill="1" applyAlignment="1">
      <alignment horizontal="center"/>
    </xf>
    <xf numFmtId="0" fontId="17" fillId="11" borderId="0" xfId="0" applyFont="1" applyFill="1"/>
    <xf numFmtId="0" fontId="0" fillId="11" borderId="1" xfId="0" applyFill="1" applyBorder="1" applyAlignment="1">
      <alignment horizontal="center"/>
    </xf>
    <xf numFmtId="3" fontId="0" fillId="3" borderId="1" xfId="0" applyNumberFormat="1" applyFill="1" applyBorder="1"/>
    <xf numFmtId="3" fontId="14" fillId="3" borderId="0" xfId="0" applyNumberFormat="1" applyFont="1" applyFill="1"/>
    <xf numFmtId="3" fontId="0" fillId="2" borderId="1" xfId="0" applyNumberFormat="1" applyFill="1" applyBorder="1"/>
    <xf numFmtId="0" fontId="13" fillId="0" borderId="0" xfId="0" applyFont="1" applyAlignment="1">
      <alignment horizontal="left"/>
    </xf>
    <xf numFmtId="0" fontId="13" fillId="0" borderId="0" xfId="0" applyFont="1" applyAlignment="1">
      <alignment horizontal="center"/>
    </xf>
    <xf numFmtId="0" fontId="8" fillId="0" borderId="1" xfId="0" applyFont="1" applyBorder="1" applyAlignment="1">
      <alignment horizontal="left" wrapText="1"/>
    </xf>
    <xf numFmtId="2" fontId="17" fillId="0" borderId="1" xfId="0" applyNumberFormat="1" applyFont="1" applyBorder="1"/>
    <xf numFmtId="1" fontId="0" fillId="0" borderId="1" xfId="0" applyNumberFormat="1" applyBorder="1"/>
    <xf numFmtId="1" fontId="17" fillId="0" borderId="1" xfId="0" applyNumberFormat="1" applyFont="1" applyBorder="1"/>
    <xf numFmtId="164" fontId="0" fillId="4" borderId="1" xfId="2411" applyNumberFormat="1" applyFont="1" applyFill="1" applyBorder="1" applyAlignment="1">
      <alignment horizontal="center"/>
    </xf>
    <xf numFmtId="168" fontId="6" fillId="2" borderId="1" xfId="2411" applyNumberFormat="1" applyFont="1" applyFill="1" applyBorder="1" applyAlignment="1">
      <alignment horizontal="center" vertical="center" wrapText="1"/>
    </xf>
    <xf numFmtId="168" fontId="6" fillId="2" borderId="1" xfId="0" applyNumberFormat="1" applyFont="1" applyFill="1" applyBorder="1" applyAlignment="1">
      <alignment horizontal="center"/>
    </xf>
    <xf numFmtId="0" fontId="8" fillId="0" borderId="0" xfId="0" applyFont="1" applyAlignment="1">
      <alignment horizontal="left" wrapText="1"/>
    </xf>
    <xf numFmtId="2" fontId="0" fillId="0" borderId="0" xfId="0" applyNumberFormat="1"/>
    <xf numFmtId="0" fontId="0" fillId="10" borderId="0" xfId="0" applyFill="1"/>
    <xf numFmtId="43" fontId="0" fillId="0" borderId="0" xfId="0" applyNumberFormat="1"/>
    <xf numFmtId="0" fontId="14" fillId="8" borderId="0" xfId="0" applyFont="1" applyFill="1" applyAlignment="1">
      <alignment horizontal="center"/>
    </xf>
    <xf numFmtId="0" fontId="6" fillId="6"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164" fontId="7" fillId="0" borderId="1" xfId="0" applyNumberFormat="1" applyFont="1" applyBorder="1" applyAlignment="1">
      <alignment horizontal="center" vertical="center" wrapText="1"/>
    </xf>
    <xf numFmtId="0" fontId="8" fillId="6" borderId="0" xfId="0" applyFont="1" applyFill="1" applyAlignment="1">
      <alignment horizontal="left"/>
    </xf>
    <xf numFmtId="0" fontId="6" fillId="6" borderId="0" xfId="0" applyFont="1" applyFill="1" applyAlignment="1">
      <alignment horizontal="center"/>
    </xf>
    <xf numFmtId="3" fontId="7" fillId="0" borderId="1" xfId="0" applyNumberFormat="1" applyFont="1" applyBorder="1" applyAlignment="1">
      <alignment horizontal="center" vertical="center" wrapText="1"/>
    </xf>
    <xf numFmtId="0" fontId="0" fillId="6" borderId="0" xfId="0" applyFill="1"/>
    <xf numFmtId="0" fontId="8" fillId="9" borderId="3" xfId="0" applyFont="1" applyFill="1" applyBorder="1" applyAlignment="1">
      <alignment horizontal="center" vertical="top" wrapText="1"/>
    </xf>
    <xf numFmtId="0" fontId="8" fillId="6" borderId="1" xfId="0" applyFont="1" applyFill="1" applyBorder="1" applyAlignment="1">
      <alignment horizontal="center"/>
    </xf>
    <xf numFmtId="3" fontId="0" fillId="6" borderId="1" xfId="0" applyNumberFormat="1" applyFill="1" applyBorder="1"/>
    <xf numFmtId="0" fontId="18" fillId="0" borderId="0" xfId="0" applyFont="1" applyAlignment="1">
      <alignment horizontal="center" vertical="top"/>
    </xf>
    <xf numFmtId="3" fontId="20" fillId="0" borderId="0" xfId="0" applyNumberFormat="1" applyFont="1" applyAlignment="1">
      <alignment horizontal="center" vertical="top"/>
    </xf>
    <xf numFmtId="0" fontId="16" fillId="0" borderId="0" xfId="0" applyFont="1" applyAlignment="1">
      <alignment horizontal="center"/>
    </xf>
    <xf numFmtId="10" fontId="16" fillId="0" borderId="0" xfId="0" applyNumberFormat="1" applyFont="1" applyAlignment="1">
      <alignment horizontal="center"/>
    </xf>
    <xf numFmtId="0" fontId="5" fillId="0" borderId="0" xfId="0" applyFont="1" applyAlignment="1">
      <alignment horizontal="left" vertical="top"/>
    </xf>
    <xf numFmtId="3" fontId="12" fillId="0" borderId="0" xfId="0" applyNumberFormat="1" applyFont="1" applyAlignment="1">
      <alignment horizontal="center" vertical="top"/>
    </xf>
    <xf numFmtId="3" fontId="22" fillId="0" borderId="0" xfId="0" applyNumberFormat="1" applyFont="1" applyAlignment="1">
      <alignment horizontal="center"/>
    </xf>
    <xf numFmtId="3" fontId="22" fillId="0" borderId="0" xfId="0" applyNumberFormat="1" applyFont="1"/>
    <xf numFmtId="0" fontId="38" fillId="0" borderId="0" xfId="0" applyFont="1" applyAlignment="1">
      <alignment horizontal="center"/>
    </xf>
    <xf numFmtId="3" fontId="38" fillId="0" borderId="0" xfId="0" applyNumberFormat="1" applyFont="1" applyAlignment="1">
      <alignment horizontal="center" vertical="top"/>
    </xf>
    <xf numFmtId="3" fontId="28" fillId="0" borderId="0" xfId="0" applyNumberFormat="1" applyFont="1" applyAlignment="1">
      <alignment horizontal="center" vertical="top"/>
    </xf>
    <xf numFmtId="0" fontId="38" fillId="0" borderId="0" xfId="0" applyFont="1"/>
    <xf numFmtId="0" fontId="22" fillId="0" borderId="0" xfId="0" applyFont="1" applyAlignment="1">
      <alignment vertical="top"/>
    </xf>
    <xf numFmtId="3" fontId="29" fillId="0" borderId="0" xfId="0" applyNumberFormat="1" applyFont="1" applyAlignment="1">
      <alignment horizontal="center" vertical="top"/>
    </xf>
    <xf numFmtId="3" fontId="18" fillId="0" borderId="0" xfId="0" applyNumberFormat="1" applyFont="1" applyAlignment="1">
      <alignment horizontal="center"/>
    </xf>
    <xf numFmtId="3" fontId="18" fillId="0" borderId="0" xfId="0" applyNumberFormat="1" applyFont="1" applyAlignment="1">
      <alignment horizontal="center" vertical="top"/>
    </xf>
    <xf numFmtId="0" fontId="40" fillId="0" borderId="0" xfId="0" applyFont="1" applyAlignment="1">
      <alignment horizontal="center"/>
    </xf>
    <xf numFmtId="0" fontId="21" fillId="0" borderId="0" xfId="0" applyFont="1" applyAlignment="1">
      <alignment horizontal="center"/>
    </xf>
    <xf numFmtId="3" fontId="30" fillId="0" borderId="0" xfId="0" applyNumberFormat="1" applyFont="1" applyAlignment="1">
      <alignment horizontal="center" vertical="top"/>
    </xf>
    <xf numFmtId="0" fontId="30" fillId="0" borderId="0" xfId="0" applyFont="1" applyAlignment="1">
      <alignment horizontal="center" vertical="top"/>
    </xf>
    <xf numFmtId="3" fontId="21" fillId="0" borderId="0" xfId="0" applyNumberFormat="1" applyFont="1" applyAlignment="1">
      <alignment horizontal="center" vertical="top"/>
    </xf>
    <xf numFmtId="0" fontId="15" fillId="0" borderId="0" xfId="0" applyFont="1" applyAlignment="1">
      <alignment horizontal="center"/>
    </xf>
    <xf numFmtId="0" fontId="31" fillId="0" borderId="0" xfId="0" applyFont="1" applyAlignment="1">
      <alignment horizontal="center"/>
    </xf>
    <xf numFmtId="3" fontId="31" fillId="0" borderId="0" xfId="0" applyNumberFormat="1" applyFont="1" applyAlignment="1">
      <alignment horizontal="center"/>
    </xf>
    <xf numFmtId="0" fontId="31" fillId="0" borderId="0" xfId="0" applyFont="1"/>
    <xf numFmtId="3" fontId="38" fillId="0" borderId="0" xfId="0" applyNumberFormat="1" applyFont="1" applyAlignment="1">
      <alignment horizontal="center"/>
    </xf>
    <xf numFmtId="0" fontId="23" fillId="0" borderId="0" xfId="0" applyFont="1" applyAlignment="1">
      <alignment horizontal="center" vertical="top"/>
    </xf>
    <xf numFmtId="0" fontId="24" fillId="0" borderId="0" xfId="0" applyFont="1" applyAlignment="1">
      <alignment horizontal="center"/>
    </xf>
    <xf numFmtId="0" fontId="23" fillId="0" borderId="0" xfId="0" applyFont="1" applyAlignment="1">
      <alignment horizontal="center"/>
    </xf>
    <xf numFmtId="0" fontId="23" fillId="0" borderId="0" xfId="0" applyFont="1"/>
    <xf numFmtId="3" fontId="23" fillId="0" borderId="0" xfId="0" applyNumberFormat="1" applyFont="1" applyAlignment="1">
      <alignment horizontal="center"/>
    </xf>
    <xf numFmtId="0" fontId="43" fillId="0" borderId="0" xfId="57" applyFont="1" applyAlignment="1">
      <alignment horizontal="center" vertical="center"/>
    </xf>
    <xf numFmtId="3" fontId="43" fillId="0" borderId="0" xfId="0" applyNumberFormat="1" applyFont="1" applyAlignment="1">
      <alignment horizontal="center" vertical="top"/>
    </xf>
    <xf numFmtId="0" fontId="43" fillId="0" borderId="0" xfId="0" applyFont="1" applyAlignment="1">
      <alignment horizontal="center"/>
    </xf>
    <xf numFmtId="0" fontId="43" fillId="0" borderId="0" xfId="5" applyFont="1" applyAlignment="1">
      <alignment horizontal="center"/>
    </xf>
    <xf numFmtId="0" fontId="41" fillId="0" borderId="0" xfId="0" applyFont="1" applyAlignment="1">
      <alignment horizontal="center" vertical="top" wrapText="1"/>
    </xf>
    <xf numFmtId="169" fontId="41" fillId="0" borderId="0" xfId="2411" applyNumberFormat="1" applyFont="1" applyFill="1" applyAlignment="1">
      <alignment horizontal="center" vertical="top" wrapText="1"/>
    </xf>
    <xf numFmtId="3" fontId="41" fillId="0" borderId="0" xfId="0" applyNumberFormat="1" applyFont="1" applyAlignment="1">
      <alignment horizontal="center" vertical="top"/>
    </xf>
    <xf numFmtId="169" fontId="41" fillId="0" borderId="0" xfId="2411" applyNumberFormat="1" applyFont="1" applyFill="1" applyAlignment="1">
      <alignment horizontal="center"/>
    </xf>
    <xf numFmtId="0" fontId="41" fillId="0" borderId="0" xfId="0" applyFont="1" applyAlignment="1">
      <alignment horizontal="center"/>
    </xf>
    <xf numFmtId="3" fontId="25" fillId="0" borderId="0" xfId="0" applyNumberFormat="1" applyFont="1" applyAlignment="1">
      <alignment horizontal="center" vertical="top"/>
    </xf>
    <xf numFmtId="169" fontId="25" fillId="0" borderId="0" xfId="2411" applyNumberFormat="1" applyFont="1" applyFill="1" applyAlignment="1">
      <alignment horizontal="center"/>
    </xf>
    <xf numFmtId="0" fontId="25" fillId="0" borderId="0" xfId="0" applyFont="1" applyAlignment="1">
      <alignment horizontal="center"/>
    </xf>
    <xf numFmtId="0" fontId="44" fillId="4" borderId="1" xfId="0" applyFont="1" applyFill="1" applyBorder="1" applyAlignment="1">
      <alignment horizontal="center" vertical="center" wrapText="1"/>
    </xf>
    <xf numFmtId="0" fontId="45" fillId="4" borderId="1" xfId="0" applyFont="1" applyFill="1" applyBorder="1" applyAlignment="1">
      <alignment horizontal="center" vertical="center" wrapText="1"/>
    </xf>
    <xf numFmtId="0" fontId="32" fillId="0" borderId="0" xfId="0" applyFont="1" applyAlignment="1">
      <alignment horizontal="left" vertical="top"/>
    </xf>
    <xf numFmtId="3" fontId="49" fillId="0" borderId="0" xfId="0" applyNumberFormat="1" applyFont="1" applyAlignment="1">
      <alignment horizontal="center" vertical="top" wrapText="1"/>
    </xf>
    <xf numFmtId="0" fontId="27" fillId="0" borderId="0" xfId="0" applyFont="1" applyAlignment="1">
      <alignment horizontal="center" vertical="top" wrapText="1"/>
    </xf>
    <xf numFmtId="0" fontId="49" fillId="0" borderId="0" xfId="0" applyFont="1" applyAlignment="1">
      <alignment horizontal="center" vertical="top" wrapText="1"/>
    </xf>
    <xf numFmtId="0" fontId="24" fillId="0" borderId="0" xfId="0" applyFont="1" applyAlignment="1">
      <alignment horizontal="center" wrapText="1"/>
    </xf>
    <xf numFmtId="0" fontId="39" fillId="0" borderId="0" xfId="0" applyFont="1"/>
    <xf numFmtId="0" fontId="39" fillId="0" borderId="0" xfId="0" applyFont="1" applyAlignment="1">
      <alignment horizontal="center"/>
    </xf>
    <xf numFmtId="0" fontId="48" fillId="0" borderId="0" xfId="0" applyFont="1" applyAlignment="1">
      <alignment horizontal="center" vertical="top"/>
    </xf>
    <xf numFmtId="3" fontId="52" fillId="0" borderId="0" xfId="0" applyNumberFormat="1" applyFont="1"/>
    <xf numFmtId="0" fontId="52" fillId="0" borderId="0" xfId="0" applyFont="1"/>
    <xf numFmtId="0" fontId="23" fillId="0" borderId="0" xfId="0" applyFont="1" applyAlignment="1">
      <alignment horizontal="left" vertical="top"/>
    </xf>
    <xf numFmtId="0" fontId="39" fillId="0" borderId="0" xfId="0" applyFont="1" applyAlignment="1">
      <alignment horizontal="center" vertical="top"/>
    </xf>
    <xf numFmtId="0" fontId="6" fillId="0" borderId="0" xfId="0" applyFont="1" applyAlignment="1">
      <alignment horizontal="left" vertical="top"/>
    </xf>
    <xf numFmtId="0" fontId="18" fillId="0" borderId="0" xfId="0" applyFont="1" applyAlignment="1">
      <alignment horizontal="left" vertical="top"/>
    </xf>
    <xf numFmtId="3" fontId="52" fillId="0" borderId="0" xfId="0" applyNumberFormat="1" applyFont="1" applyAlignment="1">
      <alignment horizontal="center"/>
    </xf>
    <xf numFmtId="0" fontId="10" fillId="0" borderId="0" xfId="0" applyFont="1"/>
    <xf numFmtId="0" fontId="5" fillId="14" borderId="0" xfId="0" applyFont="1" applyFill="1" applyAlignment="1">
      <alignment horizontal="left" vertical="top"/>
    </xf>
    <xf numFmtId="0" fontId="22" fillId="14" borderId="0" xfId="0" applyFont="1" applyFill="1" applyAlignment="1">
      <alignment horizontal="left" vertical="top"/>
    </xf>
    <xf numFmtId="0" fontId="5" fillId="6" borderId="0" xfId="0" applyFont="1" applyFill="1" applyAlignment="1">
      <alignment horizontal="left" vertical="top"/>
    </xf>
    <xf numFmtId="0" fontId="54" fillId="0" borderId="1" xfId="0" applyFont="1" applyBorder="1" applyAlignment="1">
      <alignment horizontal="center" vertical="top" wrapText="1"/>
    </xf>
    <xf numFmtId="3" fontId="25" fillId="0" borderId="0" xfId="0" applyNumberFormat="1" applyFont="1" applyAlignment="1">
      <alignment horizontal="center"/>
    </xf>
    <xf numFmtId="3" fontId="10" fillId="0" borderId="0" xfId="0" applyNumberFormat="1" applyFont="1" applyAlignment="1">
      <alignment horizontal="left"/>
    </xf>
    <xf numFmtId="0" fontId="55" fillId="4" borderId="1" xfId="0" applyFont="1" applyFill="1" applyBorder="1" applyAlignment="1">
      <alignment horizontal="center" vertical="top"/>
    </xf>
    <xf numFmtId="0" fontId="55" fillId="0" borderId="1" xfId="0" applyFont="1" applyBorder="1" applyAlignment="1">
      <alignment horizontal="center" vertical="top"/>
    </xf>
    <xf numFmtId="0" fontId="55" fillId="0" borderId="1" xfId="0" applyFont="1" applyBorder="1" applyAlignment="1">
      <alignment horizontal="center" vertical="top" wrapText="1"/>
    </xf>
    <xf numFmtId="0" fontId="55" fillId="4" borderId="1" xfId="0" applyFont="1" applyFill="1" applyBorder="1" applyAlignment="1">
      <alignment horizontal="center" vertical="top" wrapText="1"/>
    </xf>
    <xf numFmtId="0" fontId="56" fillId="0" borderId="1" xfId="0" applyFont="1" applyBorder="1" applyAlignment="1">
      <alignment horizontal="center" vertical="top"/>
    </xf>
    <xf numFmtId="3" fontId="56" fillId="0" borderId="1" xfId="0" applyNumberFormat="1" applyFont="1" applyBorder="1" applyAlignment="1">
      <alignment horizontal="center" vertical="top"/>
    </xf>
    <xf numFmtId="0" fontId="56" fillId="0" borderId="1" xfId="0" applyFont="1" applyBorder="1" applyAlignment="1">
      <alignment horizontal="center" vertical="top" wrapText="1"/>
    </xf>
    <xf numFmtId="4" fontId="56" fillId="0" borderId="1" xfId="0" applyNumberFormat="1" applyFont="1" applyBorder="1" applyAlignment="1">
      <alignment horizontal="center" vertical="top" wrapText="1"/>
    </xf>
    <xf numFmtId="3" fontId="56" fillId="0" borderId="1" xfId="0" applyNumberFormat="1" applyFont="1" applyBorder="1" applyAlignment="1">
      <alignment horizontal="center" vertical="top" wrapText="1"/>
    </xf>
    <xf numFmtId="14" fontId="56" fillId="4" borderId="1" xfId="0" applyNumberFormat="1" applyFont="1" applyFill="1" applyBorder="1" applyAlignment="1">
      <alignment horizontal="center" vertical="top" wrapText="1"/>
    </xf>
    <xf numFmtId="14" fontId="56" fillId="4" borderId="1" xfId="0" applyNumberFormat="1" applyFont="1" applyFill="1" applyBorder="1" applyAlignment="1">
      <alignment horizontal="center" vertical="top"/>
    </xf>
    <xf numFmtId="0" fontId="55" fillId="3" borderId="1" xfId="0" applyFont="1" applyFill="1" applyBorder="1" applyAlignment="1">
      <alignment horizontal="left" vertical="top"/>
    </xf>
    <xf numFmtId="0" fontId="56" fillId="4" borderId="1" xfId="0" applyFont="1" applyFill="1" applyBorder="1" applyAlignment="1">
      <alignment horizontal="center" vertical="top" wrapText="1"/>
    </xf>
    <xf numFmtId="0" fontId="55" fillId="3" borderId="1" xfId="0" applyFont="1" applyFill="1" applyBorder="1" applyAlignment="1">
      <alignment horizontal="center" vertical="top" wrapText="1"/>
    </xf>
    <xf numFmtId="0" fontId="56" fillId="4" borderId="1" xfId="0" applyFont="1" applyFill="1" applyBorder="1" applyAlignment="1">
      <alignment horizontal="left" vertical="top" wrapText="1"/>
    </xf>
    <xf numFmtId="0" fontId="55" fillId="7" borderId="1" xfId="0" applyFont="1" applyFill="1" applyBorder="1" applyAlignment="1">
      <alignment horizontal="center" vertical="top" wrapText="1"/>
    </xf>
    <xf numFmtId="14" fontId="55" fillId="0" borderId="1" xfId="0" applyNumberFormat="1" applyFont="1" applyBorder="1" applyAlignment="1">
      <alignment horizontal="center" vertical="top" wrapText="1"/>
    </xf>
    <xf numFmtId="14" fontId="56" fillId="4" borderId="1" xfId="0" applyNumberFormat="1" applyFont="1" applyFill="1" applyBorder="1" applyAlignment="1">
      <alignment horizontal="left" vertical="top" wrapText="1"/>
    </xf>
    <xf numFmtId="14" fontId="56" fillId="4" borderId="1" xfId="2409" applyNumberFormat="1" applyFont="1" applyFill="1" applyBorder="1" applyAlignment="1">
      <alignment horizontal="center" vertical="center" wrapText="1"/>
    </xf>
    <xf numFmtId="14" fontId="55" fillId="0" borderId="1" xfId="0" applyNumberFormat="1" applyFont="1" applyBorder="1" applyAlignment="1">
      <alignment horizontal="center" vertical="top"/>
    </xf>
    <xf numFmtId="14" fontId="57" fillId="4" borderId="1" xfId="0" applyNumberFormat="1" applyFont="1" applyFill="1" applyBorder="1" applyAlignment="1">
      <alignment horizontal="center" vertical="top" wrapText="1"/>
    </xf>
    <xf numFmtId="0" fontId="40" fillId="4" borderId="1" xfId="0" applyFont="1" applyFill="1" applyBorder="1" applyAlignment="1">
      <alignment horizontal="center" vertical="top"/>
    </xf>
    <xf numFmtId="14" fontId="57" fillId="4" borderId="1" xfId="0" applyNumberFormat="1" applyFont="1" applyFill="1" applyBorder="1" applyAlignment="1">
      <alignment horizontal="center" vertical="top"/>
    </xf>
    <xf numFmtId="0" fontId="56" fillId="5" borderId="1" xfId="0" applyFont="1" applyFill="1" applyBorder="1" applyAlignment="1">
      <alignment horizontal="center" vertical="top" wrapText="1"/>
    </xf>
    <xf numFmtId="0" fontId="56" fillId="13" borderId="1" xfId="0" applyFont="1" applyFill="1" applyBorder="1" applyAlignment="1">
      <alignment horizontal="center" vertical="top" wrapText="1"/>
    </xf>
    <xf numFmtId="0" fontId="56" fillId="3" borderId="1" xfId="0" applyFont="1" applyFill="1" applyBorder="1" applyAlignment="1">
      <alignment horizontal="center" vertical="top" wrapText="1"/>
    </xf>
    <xf numFmtId="14" fontId="56" fillId="3" borderId="1" xfId="0" applyNumberFormat="1" applyFont="1" applyFill="1" applyBorder="1" applyAlignment="1">
      <alignment horizontal="center" vertical="top" wrapText="1"/>
    </xf>
    <xf numFmtId="0" fontId="57" fillId="4" borderId="1" xfId="0" applyFont="1" applyFill="1" applyBorder="1" applyAlignment="1">
      <alignment horizontal="center" vertical="top"/>
    </xf>
    <xf numFmtId="14" fontId="56" fillId="5" borderId="1" xfId="0" applyNumberFormat="1" applyFont="1" applyFill="1" applyBorder="1" applyAlignment="1">
      <alignment horizontal="center" vertical="top" wrapText="1"/>
    </xf>
    <xf numFmtId="0" fontId="56" fillId="4" borderId="1" xfId="0" applyFont="1" applyFill="1" applyBorder="1" applyAlignment="1">
      <alignment horizontal="left" vertical="top"/>
    </xf>
    <xf numFmtId="14" fontId="56" fillId="13" borderId="1" xfId="0" applyNumberFormat="1" applyFont="1" applyFill="1" applyBorder="1" applyAlignment="1">
      <alignment horizontal="center" vertical="top" wrapText="1"/>
    </xf>
    <xf numFmtId="14" fontId="55" fillId="4" borderId="1" xfId="0" applyNumberFormat="1" applyFont="1" applyFill="1" applyBorder="1" applyAlignment="1">
      <alignment horizontal="center" vertical="top" wrapText="1"/>
    </xf>
    <xf numFmtId="0" fontId="40" fillId="0" borderId="1" xfId="0" applyFont="1" applyBorder="1" applyAlignment="1">
      <alignment horizontal="center" vertical="top"/>
    </xf>
    <xf numFmtId="0" fontId="56" fillId="4" borderId="1" xfId="0" applyFont="1" applyFill="1" applyBorder="1" applyAlignment="1">
      <alignment horizontal="center" vertical="top"/>
    </xf>
    <xf numFmtId="0" fontId="55" fillId="4" borderId="1" xfId="9" applyFont="1" applyFill="1" applyBorder="1" applyAlignment="1">
      <alignment horizontal="center" vertical="center" wrapText="1"/>
    </xf>
    <xf numFmtId="0" fontId="55" fillId="0" borderId="1" xfId="9" applyFont="1" applyBorder="1" applyAlignment="1">
      <alignment horizontal="center" vertical="center" wrapText="1"/>
    </xf>
    <xf numFmtId="0" fontId="40" fillId="4" borderId="1" xfId="0" applyFont="1" applyFill="1" applyBorder="1" applyAlignment="1">
      <alignment horizontal="center" vertical="top" wrapText="1"/>
    </xf>
    <xf numFmtId="1" fontId="55" fillId="0" borderId="1" xfId="0" applyNumberFormat="1" applyFont="1" applyBorder="1" applyAlignment="1">
      <alignment horizontal="center" vertical="top" wrapText="1"/>
    </xf>
    <xf numFmtId="0" fontId="55" fillId="0" borderId="1" xfId="0" applyFont="1" applyBorder="1" applyAlignment="1">
      <alignment horizontal="left" vertical="top" wrapText="1"/>
    </xf>
    <xf numFmtId="1" fontId="55" fillId="0" borderId="1" xfId="0" applyNumberFormat="1" applyFont="1" applyBorder="1" applyAlignment="1">
      <alignment horizontal="center" vertical="top"/>
    </xf>
    <xf numFmtId="0" fontId="55" fillId="0" borderId="1" xfId="0" applyFont="1" applyBorder="1" applyAlignment="1">
      <alignment horizontal="left" vertical="top"/>
    </xf>
    <xf numFmtId="49" fontId="55" fillId="0" borderId="1" xfId="0" applyNumberFormat="1" applyFont="1" applyBorder="1" applyAlignment="1">
      <alignment horizontal="center" vertical="top"/>
    </xf>
    <xf numFmtId="3" fontId="55" fillId="0" borderId="1" xfId="0" applyNumberFormat="1" applyFont="1" applyBorder="1" applyAlignment="1">
      <alignment horizontal="center" vertical="top"/>
    </xf>
    <xf numFmtId="0" fontId="55" fillId="0" borderId="1" xfId="0" applyFont="1" applyBorder="1" applyAlignment="1">
      <alignment vertical="top" wrapText="1"/>
    </xf>
    <xf numFmtId="0" fontId="55" fillId="0" borderId="1" xfId="38440" applyFont="1" applyBorder="1" applyAlignment="1">
      <alignment horizontal="left" vertical="top" wrapText="1"/>
    </xf>
    <xf numFmtId="0" fontId="55" fillId="0" borderId="1" xfId="0" applyFont="1" applyBorder="1" applyAlignment="1">
      <alignment horizontal="justify" vertical="top" wrapText="1"/>
    </xf>
    <xf numFmtId="0" fontId="55" fillId="0" borderId="1" xfId="0" applyFont="1" applyBorder="1" applyAlignment="1">
      <alignment horizontal="center" vertical="center" wrapText="1"/>
    </xf>
    <xf numFmtId="0" fontId="44" fillId="15" borderId="1" xfId="0" applyFont="1" applyFill="1" applyBorder="1" applyAlignment="1">
      <alignment horizontal="center" vertical="center" wrapText="1"/>
    </xf>
    <xf numFmtId="0" fontId="56" fillId="3" borderId="1" xfId="0" applyFont="1" applyFill="1" applyBorder="1" applyAlignment="1">
      <alignment horizontal="left" vertical="top" wrapText="1"/>
    </xf>
    <xf numFmtId="0" fontId="56" fillId="13" borderId="1" xfId="0" applyFont="1" applyFill="1" applyBorder="1" applyAlignment="1">
      <alignment horizontal="left" vertical="top" wrapText="1"/>
    </xf>
    <xf numFmtId="0" fontId="56" fillId="5" borderId="1" xfId="0" applyFont="1" applyFill="1" applyBorder="1" applyAlignment="1">
      <alignment horizontal="left" vertical="top" wrapText="1"/>
    </xf>
    <xf numFmtId="0" fontId="55" fillId="5" borderId="1" xfId="0" applyFont="1" applyFill="1" applyBorder="1" applyAlignment="1">
      <alignment horizontal="left" vertical="top" wrapText="1"/>
    </xf>
    <xf numFmtId="167" fontId="56" fillId="13" borderId="1" xfId="2411" applyNumberFormat="1" applyFont="1" applyFill="1" applyBorder="1" applyAlignment="1">
      <alignment horizontal="center" vertical="top" wrapText="1"/>
    </xf>
    <xf numFmtId="167" fontId="25" fillId="0" borderId="1" xfId="2411" applyNumberFormat="1" applyFont="1" applyBorder="1" applyAlignment="1">
      <alignment horizontal="center" vertical="top" wrapText="1"/>
    </xf>
    <xf numFmtId="167" fontId="41" fillId="0" borderId="1" xfId="2411" applyNumberFormat="1" applyFont="1" applyBorder="1" applyAlignment="1">
      <alignment horizontal="center" vertical="top" wrapText="1"/>
    </xf>
    <xf numFmtId="167" fontId="25" fillId="0" borderId="1" xfId="2411" applyNumberFormat="1" applyFont="1" applyFill="1" applyBorder="1" applyAlignment="1">
      <alignment horizontal="center" vertical="top" wrapText="1"/>
    </xf>
    <xf numFmtId="167" fontId="56" fillId="5" borderId="1" xfId="2411" applyNumberFormat="1" applyFont="1" applyFill="1" applyBorder="1" applyAlignment="1">
      <alignment horizontal="center" vertical="top" wrapText="1"/>
    </xf>
    <xf numFmtId="167" fontId="56" fillId="3" borderId="1" xfId="2411" applyNumberFormat="1" applyFont="1" applyFill="1" applyBorder="1" applyAlignment="1">
      <alignment horizontal="center" vertical="top" wrapText="1"/>
    </xf>
    <xf numFmtId="167" fontId="56" fillId="4" borderId="1" xfId="2411" applyNumberFormat="1" applyFont="1" applyFill="1" applyBorder="1" applyAlignment="1">
      <alignment horizontal="center" vertical="top" wrapText="1"/>
    </xf>
    <xf numFmtId="167" fontId="41" fillId="0" borderId="1" xfId="2411" applyNumberFormat="1" applyFont="1" applyBorder="1" applyAlignment="1">
      <alignment horizontal="center" vertical="center" wrapText="1"/>
    </xf>
    <xf numFmtId="167" fontId="42" fillId="0" borderId="1" xfId="2411" applyNumberFormat="1" applyFont="1" applyBorder="1" applyAlignment="1">
      <alignment horizontal="center" vertical="top" wrapText="1"/>
    </xf>
    <xf numFmtId="167" fontId="55" fillId="0" borderId="1" xfId="2411" applyNumberFormat="1" applyFont="1" applyBorder="1" applyAlignment="1">
      <alignment horizontal="center" vertical="top" wrapText="1"/>
    </xf>
    <xf numFmtId="167" fontId="41" fillId="0" borderId="1" xfId="2411" applyNumberFormat="1" applyFont="1" applyBorder="1" applyAlignment="1">
      <alignment horizontal="left" vertical="top" wrapText="1"/>
    </xf>
    <xf numFmtId="167" fontId="25" fillId="5" borderId="1" xfId="2411" applyNumberFormat="1" applyFont="1" applyFill="1" applyBorder="1" applyAlignment="1">
      <alignment horizontal="center" vertical="top" wrapText="1"/>
    </xf>
    <xf numFmtId="167" fontId="55" fillId="5" borderId="1" xfId="2411" applyNumberFormat="1" applyFont="1" applyFill="1" applyBorder="1" applyAlignment="1">
      <alignment horizontal="center" vertical="top" wrapText="1"/>
    </xf>
    <xf numFmtId="167" fontId="23" fillId="0" borderId="1" xfId="2411" applyNumberFormat="1" applyFont="1" applyBorder="1" applyAlignment="1">
      <alignment horizontal="center" vertical="top" wrapText="1"/>
    </xf>
    <xf numFmtId="167" fontId="25" fillId="0" borderId="1" xfId="2411" applyNumberFormat="1" applyFont="1" applyBorder="1" applyAlignment="1">
      <alignment horizontal="center" vertical="top"/>
    </xf>
    <xf numFmtId="167" fontId="51" fillId="0" borderId="2" xfId="2411" applyNumberFormat="1" applyFont="1" applyBorder="1" applyAlignment="1">
      <alignment horizontal="center" vertical="center" wrapText="1"/>
    </xf>
    <xf numFmtId="0" fontId="55" fillId="0" borderId="0" xfId="0" applyFont="1" applyAlignment="1">
      <alignment horizontal="center" vertical="top"/>
    </xf>
    <xf numFmtId="1" fontId="55" fillId="0" borderId="0" xfId="0" applyNumberFormat="1" applyFont="1" applyAlignment="1">
      <alignment horizontal="center" vertical="top"/>
    </xf>
    <xf numFmtId="0" fontId="55" fillId="0" borderId="0" xfId="0" applyFont="1" applyAlignment="1">
      <alignment horizontal="left" vertical="top" wrapText="1"/>
    </xf>
    <xf numFmtId="0" fontId="55" fillId="0" borderId="0" xfId="0" applyFont="1" applyAlignment="1">
      <alignment horizontal="center" vertical="top" wrapText="1"/>
    </xf>
    <xf numFmtId="3" fontId="51" fillId="0" borderId="0" xfId="0" applyNumberFormat="1" applyFont="1" applyAlignment="1">
      <alignment horizontal="center" vertical="center" wrapText="1"/>
    </xf>
    <xf numFmtId="3" fontId="55" fillId="0" borderId="0" xfId="0" applyNumberFormat="1" applyFont="1" applyAlignment="1">
      <alignment horizontal="center" vertical="top" wrapText="1"/>
    </xf>
    <xf numFmtId="165" fontId="55" fillId="0" borderId="0" xfId="0" applyNumberFormat="1" applyFont="1" applyAlignment="1">
      <alignment horizontal="center" vertical="top" wrapText="1"/>
    </xf>
    <xf numFmtId="167" fontId="25" fillId="0" borderId="0" xfId="2411" applyNumberFormat="1" applyFont="1" applyBorder="1" applyAlignment="1">
      <alignment horizontal="center" vertical="top" wrapText="1"/>
    </xf>
    <xf numFmtId="3" fontId="56" fillId="0" borderId="0" xfId="0" applyNumberFormat="1" applyFont="1" applyAlignment="1">
      <alignment horizontal="center" vertical="top" wrapText="1"/>
    </xf>
    <xf numFmtId="14" fontId="56" fillId="0" borderId="0" xfId="0" applyNumberFormat="1" applyFont="1" applyAlignment="1">
      <alignment horizontal="center" vertical="top" wrapText="1"/>
    </xf>
    <xf numFmtId="14" fontId="56" fillId="0" borderId="0" xfId="0" applyNumberFormat="1" applyFont="1" applyAlignment="1">
      <alignment horizontal="center" vertical="top"/>
    </xf>
    <xf numFmtId="0" fontId="40" fillId="0" borderId="0" xfId="0" applyFont="1" applyAlignment="1">
      <alignment horizontal="center" vertical="top" wrapText="1"/>
    </xf>
    <xf numFmtId="0" fontId="58" fillId="0" borderId="0" xfId="0" applyFont="1" applyAlignment="1">
      <alignment horizontal="center"/>
    </xf>
    <xf numFmtId="0" fontId="56" fillId="16" borderId="1" xfId="0" applyFont="1" applyFill="1" applyBorder="1" applyAlignment="1">
      <alignment horizontal="center" vertical="top" wrapText="1"/>
    </xf>
    <xf numFmtId="0" fontId="55" fillId="16" borderId="1" xfId="0" applyFont="1" applyFill="1" applyBorder="1" applyAlignment="1">
      <alignment horizontal="center" vertical="top"/>
    </xf>
    <xf numFmtId="1" fontId="55" fillId="16" borderId="1" xfId="0" applyNumberFormat="1" applyFont="1" applyFill="1" applyBorder="1" applyAlignment="1">
      <alignment horizontal="center" vertical="top"/>
    </xf>
    <xf numFmtId="0" fontId="55" fillId="16" borderId="1" xfId="0" applyFont="1" applyFill="1" applyBorder="1" applyAlignment="1">
      <alignment horizontal="left" vertical="top" wrapText="1"/>
    </xf>
    <xf numFmtId="0" fontId="55" fillId="16" borderId="1" xfId="0" applyFont="1" applyFill="1" applyBorder="1" applyAlignment="1">
      <alignment horizontal="center" vertical="top" wrapText="1"/>
    </xf>
    <xf numFmtId="167" fontId="25" fillId="16" borderId="1" xfId="2411" applyNumberFormat="1" applyFont="1" applyFill="1" applyBorder="1" applyAlignment="1">
      <alignment horizontal="center" vertical="top" wrapText="1"/>
    </xf>
    <xf numFmtId="167" fontId="55" fillId="16" borderId="1" xfId="2411" applyNumberFormat="1" applyFont="1" applyFill="1" applyBorder="1" applyAlignment="1">
      <alignment horizontal="center" vertical="top" wrapText="1"/>
    </xf>
    <xf numFmtId="14" fontId="56" fillId="16" borderId="1" xfId="0" applyNumberFormat="1" applyFont="1" applyFill="1" applyBorder="1" applyAlignment="1">
      <alignment horizontal="center" vertical="top"/>
    </xf>
    <xf numFmtId="0" fontId="56" fillId="16" borderId="1" xfId="0" applyFont="1" applyFill="1" applyBorder="1" applyAlignment="1">
      <alignment horizontal="left" vertical="top" wrapText="1"/>
    </xf>
    <xf numFmtId="167" fontId="56" fillId="16" borderId="1" xfId="2411" applyNumberFormat="1" applyFont="1" applyFill="1" applyBorder="1" applyAlignment="1">
      <alignment horizontal="center" vertical="top" wrapText="1"/>
    </xf>
    <xf numFmtId="0" fontId="56" fillId="16" borderId="1" xfId="0" applyFont="1" applyFill="1" applyBorder="1" applyAlignment="1">
      <alignment horizontal="center" vertical="top"/>
    </xf>
    <xf numFmtId="0" fontId="23" fillId="0" borderId="0" xfId="0" applyFont="1" applyAlignment="1">
      <alignment horizontal="left"/>
    </xf>
    <xf numFmtId="3" fontId="24" fillId="4" borderId="4" xfId="0" applyNumberFormat="1" applyFont="1" applyFill="1" applyBorder="1" applyAlignment="1">
      <alignment horizontal="center"/>
    </xf>
    <xf numFmtId="3" fontId="24" fillId="4" borderId="4" xfId="0" applyNumberFormat="1" applyFont="1" applyFill="1" applyBorder="1"/>
    <xf numFmtId="3" fontId="24" fillId="0" borderId="4" xfId="0" applyNumberFormat="1" applyFont="1" applyBorder="1"/>
    <xf numFmtId="0" fontId="50" fillId="0" borderId="0" xfId="0" applyFont="1" applyAlignment="1">
      <alignment horizontal="center" wrapText="1"/>
    </xf>
    <xf numFmtId="0" fontId="53" fillId="0" borderId="0" xfId="0" applyFont="1" applyAlignment="1">
      <alignment horizontal="center" vertical="top"/>
    </xf>
    <xf numFmtId="0" fontId="23" fillId="0" borderId="0" xfId="0" applyFont="1" applyAlignment="1">
      <alignment horizontal="right" vertical="top" wrapText="1"/>
    </xf>
    <xf numFmtId="0" fontId="23" fillId="0" borderId="0" xfId="0" applyFont="1" applyAlignment="1">
      <alignment horizontal="right" vertical="top"/>
    </xf>
    <xf numFmtId="0" fontId="41" fillId="0" borderId="0" xfId="57" applyFont="1" applyAlignment="1">
      <alignment horizontal="left"/>
    </xf>
    <xf numFmtId="0" fontId="25" fillId="0" borderId="0" xfId="0" applyFont="1" applyAlignment="1">
      <alignment vertical="top" wrapText="1"/>
    </xf>
    <xf numFmtId="0" fontId="23" fillId="0" borderId="0" xfId="0" applyFont="1" applyAlignment="1">
      <alignment vertical="top" wrapText="1"/>
    </xf>
    <xf numFmtId="0" fontId="43" fillId="0" borderId="0" xfId="57" applyFont="1" applyAlignment="1">
      <alignment horizontal="center" vertical="center"/>
    </xf>
    <xf numFmtId="0" fontId="14" fillId="8" borderId="0" xfId="0" applyFont="1" applyFill="1" applyAlignment="1">
      <alignment horizontal="center"/>
    </xf>
    <xf numFmtId="0" fontId="14" fillId="12" borderId="0" xfId="0" applyFont="1" applyFill="1" applyAlignment="1">
      <alignment horizontal="center"/>
    </xf>
  </cellXfs>
  <cellStyles count="38441">
    <cellStyle name="Comma" xfId="2411" builtinId="3"/>
    <cellStyle name="Comma 2" xfId="1" xr:uid="{00000000-0005-0000-0000-000001000000}"/>
    <cellStyle name="Comma 2 10" xfId="58" xr:uid="{00000000-0005-0000-0000-000002000000}"/>
    <cellStyle name="Comma 2 10 10" xfId="9669" xr:uid="{00000000-0005-0000-0000-000003000000}"/>
    <cellStyle name="Comma 2 10 10 2" xfId="28883" xr:uid="{A76604E4-BC25-48D9-B1E4-F9385F077A93}"/>
    <cellStyle name="Comma 2 10 11" xfId="19276" xr:uid="{406164EC-A30E-4EAC-A921-14F1F8A3A8F4}"/>
    <cellStyle name="Comma 2 10 2" xfId="158" xr:uid="{00000000-0005-0000-0000-000004000000}"/>
    <cellStyle name="Comma 2 10 2 10" xfId="19376" xr:uid="{FBCFA1AF-7543-4F63-BE91-AF0F43614482}"/>
    <cellStyle name="Comma 2 10 2 2" xfId="358" xr:uid="{00000000-0005-0000-0000-000005000000}"/>
    <cellStyle name="Comma 2 10 2 2 2" xfId="1159" xr:uid="{00000000-0005-0000-0000-000006000000}"/>
    <cellStyle name="Comma 2 10 2 2 2 2" xfId="3564" xr:uid="{00000000-0005-0000-0000-000007000000}"/>
    <cellStyle name="Comma 2 10 2 2 2 2 2" xfId="8367" xr:uid="{00000000-0005-0000-0000-000008000000}"/>
    <cellStyle name="Comma 2 10 2 2 2 2 2 2" xfId="17974" xr:uid="{00000000-0005-0000-0000-000009000000}"/>
    <cellStyle name="Comma 2 10 2 2 2 2 2 2 2" xfId="37188" xr:uid="{55247A99-E65D-4C14-86C9-6F5F62C873A6}"/>
    <cellStyle name="Comma 2 10 2 2 2 2 2 3" xfId="27581" xr:uid="{3B939839-55D0-4841-AE96-1079C7969E5C}"/>
    <cellStyle name="Comma 2 10 2 2 2 2 3" xfId="13171" xr:uid="{00000000-0005-0000-0000-00000A000000}"/>
    <cellStyle name="Comma 2 10 2 2 2 2 3 2" xfId="32385" xr:uid="{A7F47337-AE64-44C0-8881-ABA958AF510F}"/>
    <cellStyle name="Comma 2 10 2 2 2 2 4" xfId="22778" xr:uid="{9B9AB80B-3079-42E3-A789-6D134469000E}"/>
    <cellStyle name="Comma 2 10 2 2 2 3" xfId="5966" xr:uid="{00000000-0005-0000-0000-00000B000000}"/>
    <cellStyle name="Comma 2 10 2 2 2 3 2" xfId="15573" xr:uid="{00000000-0005-0000-0000-00000C000000}"/>
    <cellStyle name="Comma 2 10 2 2 2 3 2 2" xfId="34787" xr:uid="{9F7F6B10-5400-4E6D-9E2A-1FEAE09D6E76}"/>
    <cellStyle name="Comma 2 10 2 2 2 3 3" xfId="25180" xr:uid="{19145495-D5FC-456D-B7D4-2FEBA73EF12F}"/>
    <cellStyle name="Comma 2 10 2 2 2 4" xfId="10769" xr:uid="{00000000-0005-0000-0000-00000D000000}"/>
    <cellStyle name="Comma 2 10 2 2 2 4 2" xfId="29983" xr:uid="{B55EC8BA-6A29-4349-B258-580BB38BF956}"/>
    <cellStyle name="Comma 2 10 2 2 2 5" xfId="20376" xr:uid="{FDCE4FF2-F9E5-4E5C-A678-3BDD51F0193B}"/>
    <cellStyle name="Comma 2 10 2 2 3" xfId="1959" xr:uid="{00000000-0005-0000-0000-00000E000000}"/>
    <cellStyle name="Comma 2 10 2 2 3 2" xfId="4364" xr:uid="{00000000-0005-0000-0000-00000F000000}"/>
    <cellStyle name="Comma 2 10 2 2 3 2 2" xfId="9167" xr:uid="{00000000-0005-0000-0000-000010000000}"/>
    <cellStyle name="Comma 2 10 2 2 3 2 2 2" xfId="18774" xr:uid="{00000000-0005-0000-0000-000011000000}"/>
    <cellStyle name="Comma 2 10 2 2 3 2 2 2 2" xfId="37988" xr:uid="{5CBCEC41-ACCE-4533-A7C2-CB865908087D}"/>
    <cellStyle name="Comma 2 10 2 2 3 2 2 3" xfId="28381" xr:uid="{50A24CBC-D5BD-4F7A-B421-41B156E1689E}"/>
    <cellStyle name="Comma 2 10 2 2 3 2 3" xfId="13971" xr:uid="{00000000-0005-0000-0000-000012000000}"/>
    <cellStyle name="Comma 2 10 2 2 3 2 3 2" xfId="33185" xr:uid="{2CC877C9-7263-4173-B262-71779A7454BD}"/>
    <cellStyle name="Comma 2 10 2 2 3 2 4" xfId="23578" xr:uid="{D1E5F4F8-36FF-4C93-9186-C57278577A33}"/>
    <cellStyle name="Comma 2 10 2 2 3 3" xfId="6766" xr:uid="{00000000-0005-0000-0000-000013000000}"/>
    <cellStyle name="Comma 2 10 2 2 3 3 2" xfId="16373" xr:uid="{00000000-0005-0000-0000-000014000000}"/>
    <cellStyle name="Comma 2 10 2 2 3 3 2 2" xfId="35587" xr:uid="{EBF3229A-2D60-4B82-98F8-6C11877BCE6E}"/>
    <cellStyle name="Comma 2 10 2 2 3 3 3" xfId="25980" xr:uid="{66534FB0-6539-4F20-8FD8-315C2CC823D6}"/>
    <cellStyle name="Comma 2 10 2 2 3 4" xfId="11569" xr:uid="{00000000-0005-0000-0000-000015000000}"/>
    <cellStyle name="Comma 2 10 2 2 3 4 2" xfId="30783" xr:uid="{EAF6FC75-6783-4314-A7EC-5B3B56CD4B9D}"/>
    <cellStyle name="Comma 2 10 2 2 3 5" xfId="21176" xr:uid="{A5DC3288-EEC4-4D99-B873-90E75E5C02B1}"/>
    <cellStyle name="Comma 2 10 2 2 4" xfId="2764" xr:uid="{00000000-0005-0000-0000-000016000000}"/>
    <cellStyle name="Comma 2 10 2 2 4 2" xfId="7567" xr:uid="{00000000-0005-0000-0000-000017000000}"/>
    <cellStyle name="Comma 2 10 2 2 4 2 2" xfId="17174" xr:uid="{00000000-0005-0000-0000-000018000000}"/>
    <cellStyle name="Comma 2 10 2 2 4 2 2 2" xfId="36388" xr:uid="{E96DE0D9-4C4C-405D-A5C3-B32C8D27A0CB}"/>
    <cellStyle name="Comma 2 10 2 2 4 2 3" xfId="26781" xr:uid="{1E80DAC2-CD70-41C2-BFA2-FF730D4E71BB}"/>
    <cellStyle name="Comma 2 10 2 2 4 3" xfId="12371" xr:uid="{00000000-0005-0000-0000-000019000000}"/>
    <cellStyle name="Comma 2 10 2 2 4 3 2" xfId="31585" xr:uid="{DCE5E6DD-BF96-4B0D-BE61-2519CF5CC405}"/>
    <cellStyle name="Comma 2 10 2 2 4 4" xfId="21978" xr:uid="{D728CD6E-73F2-4442-8317-F011B123CD02}"/>
    <cellStyle name="Comma 2 10 2 2 5" xfId="5166" xr:uid="{00000000-0005-0000-0000-00001A000000}"/>
    <cellStyle name="Comma 2 10 2 2 5 2" xfId="14773" xr:uid="{00000000-0005-0000-0000-00001B000000}"/>
    <cellStyle name="Comma 2 10 2 2 5 2 2" xfId="33987" xr:uid="{76710806-B4D5-4147-A4AE-B2949FF1554A}"/>
    <cellStyle name="Comma 2 10 2 2 5 3" xfId="24380" xr:uid="{E4B032F0-998C-4A20-9BAF-A2D9929221E6}"/>
    <cellStyle name="Comma 2 10 2 2 6" xfId="9969" xr:uid="{00000000-0005-0000-0000-00001C000000}"/>
    <cellStyle name="Comma 2 10 2 2 6 2" xfId="29183" xr:uid="{371F0F3F-29EE-4E89-949C-AF5EA9D201B8}"/>
    <cellStyle name="Comma 2 10 2 2 7" xfId="19576" xr:uid="{756E6A2C-4A90-4086-A842-649CA978CC56}"/>
    <cellStyle name="Comma 2 10 2 3" xfId="558" xr:uid="{00000000-0005-0000-0000-00001D000000}"/>
    <cellStyle name="Comma 2 10 2 3 2" xfId="1359" xr:uid="{00000000-0005-0000-0000-00001E000000}"/>
    <cellStyle name="Comma 2 10 2 3 2 2" xfId="3764" xr:uid="{00000000-0005-0000-0000-00001F000000}"/>
    <cellStyle name="Comma 2 10 2 3 2 2 2" xfId="8567" xr:uid="{00000000-0005-0000-0000-000020000000}"/>
    <cellStyle name="Comma 2 10 2 3 2 2 2 2" xfId="18174" xr:uid="{00000000-0005-0000-0000-000021000000}"/>
    <cellStyle name="Comma 2 10 2 3 2 2 2 2 2" xfId="37388" xr:uid="{CD94DA75-A027-4B88-8054-8C7659F847BD}"/>
    <cellStyle name="Comma 2 10 2 3 2 2 2 3" xfId="27781" xr:uid="{626F2902-8C01-4931-8AEA-CD396D7CDABF}"/>
    <cellStyle name="Comma 2 10 2 3 2 2 3" xfId="13371" xr:uid="{00000000-0005-0000-0000-000022000000}"/>
    <cellStyle name="Comma 2 10 2 3 2 2 3 2" xfId="32585" xr:uid="{697CB388-78D9-41F9-8F36-02DC427A394A}"/>
    <cellStyle name="Comma 2 10 2 3 2 2 4" xfId="22978" xr:uid="{B2E22CF0-4B46-4331-B99B-9FBD1DF88477}"/>
    <cellStyle name="Comma 2 10 2 3 2 3" xfId="6166" xr:uid="{00000000-0005-0000-0000-000023000000}"/>
    <cellStyle name="Comma 2 10 2 3 2 3 2" xfId="15773" xr:uid="{00000000-0005-0000-0000-000024000000}"/>
    <cellStyle name="Comma 2 10 2 3 2 3 2 2" xfId="34987" xr:uid="{931207FF-0281-45E0-BD10-74A4EF2802E4}"/>
    <cellStyle name="Comma 2 10 2 3 2 3 3" xfId="25380" xr:uid="{42547D47-B206-42C1-88D8-DE330EA6795E}"/>
    <cellStyle name="Comma 2 10 2 3 2 4" xfId="10969" xr:uid="{00000000-0005-0000-0000-000025000000}"/>
    <cellStyle name="Comma 2 10 2 3 2 4 2" xfId="30183" xr:uid="{BC39D545-366E-4628-8294-4D03D9E5B743}"/>
    <cellStyle name="Comma 2 10 2 3 2 5" xfId="20576" xr:uid="{B00F9011-691B-405C-BDE7-FDD407A05896}"/>
    <cellStyle name="Comma 2 10 2 3 3" xfId="2159" xr:uid="{00000000-0005-0000-0000-000026000000}"/>
    <cellStyle name="Comma 2 10 2 3 3 2" xfId="4564" xr:uid="{00000000-0005-0000-0000-000027000000}"/>
    <cellStyle name="Comma 2 10 2 3 3 2 2" xfId="9367" xr:uid="{00000000-0005-0000-0000-000028000000}"/>
    <cellStyle name="Comma 2 10 2 3 3 2 2 2" xfId="18974" xr:uid="{00000000-0005-0000-0000-000029000000}"/>
    <cellStyle name="Comma 2 10 2 3 3 2 2 2 2" xfId="38188" xr:uid="{4569C743-B48F-4207-9518-8EDBC9AC2DB4}"/>
    <cellStyle name="Comma 2 10 2 3 3 2 2 3" xfId="28581" xr:uid="{F9E36837-3AA1-4DD8-8947-B760A03DF7DF}"/>
    <cellStyle name="Comma 2 10 2 3 3 2 3" xfId="14171" xr:uid="{00000000-0005-0000-0000-00002A000000}"/>
    <cellStyle name="Comma 2 10 2 3 3 2 3 2" xfId="33385" xr:uid="{93E42A2D-4279-49DB-85AC-E5BCD1BF9DBD}"/>
    <cellStyle name="Comma 2 10 2 3 3 2 4" xfId="23778" xr:uid="{1AF7842D-BCE9-4FD4-AB88-E3C360EE53D0}"/>
    <cellStyle name="Comma 2 10 2 3 3 3" xfId="6966" xr:uid="{00000000-0005-0000-0000-00002B000000}"/>
    <cellStyle name="Comma 2 10 2 3 3 3 2" xfId="16573" xr:uid="{00000000-0005-0000-0000-00002C000000}"/>
    <cellStyle name="Comma 2 10 2 3 3 3 2 2" xfId="35787" xr:uid="{68778A6A-2B43-42E8-A7E2-8C37D21D21E6}"/>
    <cellStyle name="Comma 2 10 2 3 3 3 3" xfId="26180" xr:uid="{6C6CEADB-9E90-4E89-8DF0-19A472204635}"/>
    <cellStyle name="Comma 2 10 2 3 3 4" xfId="11769" xr:uid="{00000000-0005-0000-0000-00002D000000}"/>
    <cellStyle name="Comma 2 10 2 3 3 4 2" xfId="30983" xr:uid="{FCF361C7-22EC-40AA-9EFB-E908093DCC51}"/>
    <cellStyle name="Comma 2 10 2 3 3 5" xfId="21376" xr:uid="{1A86C49A-A279-4CFE-A6D5-A4E4189E5DD8}"/>
    <cellStyle name="Comma 2 10 2 3 4" xfId="2964" xr:uid="{00000000-0005-0000-0000-00002E000000}"/>
    <cellStyle name="Comma 2 10 2 3 4 2" xfId="7767" xr:uid="{00000000-0005-0000-0000-00002F000000}"/>
    <cellStyle name="Comma 2 10 2 3 4 2 2" xfId="17374" xr:uid="{00000000-0005-0000-0000-000030000000}"/>
    <cellStyle name="Comma 2 10 2 3 4 2 2 2" xfId="36588" xr:uid="{FBBA07E5-34C3-47A4-8AB0-CD5AE9337097}"/>
    <cellStyle name="Comma 2 10 2 3 4 2 3" xfId="26981" xr:uid="{CD28B556-A765-4F8E-B799-76D8CED13539}"/>
    <cellStyle name="Comma 2 10 2 3 4 3" xfId="12571" xr:uid="{00000000-0005-0000-0000-000031000000}"/>
    <cellStyle name="Comma 2 10 2 3 4 3 2" xfId="31785" xr:uid="{9DE90933-B145-467C-903F-FB7D7BEC4BB7}"/>
    <cellStyle name="Comma 2 10 2 3 4 4" xfId="22178" xr:uid="{CB265BB2-0450-4D6F-9CB1-382352D2CAA0}"/>
    <cellStyle name="Comma 2 10 2 3 5" xfId="5366" xr:uid="{00000000-0005-0000-0000-000032000000}"/>
    <cellStyle name="Comma 2 10 2 3 5 2" xfId="14973" xr:uid="{00000000-0005-0000-0000-000033000000}"/>
    <cellStyle name="Comma 2 10 2 3 5 2 2" xfId="34187" xr:uid="{AEA5D29D-48B5-44D6-A01A-AD5047627907}"/>
    <cellStyle name="Comma 2 10 2 3 5 3" xfId="24580" xr:uid="{F87E9134-D728-4991-8D5F-3A9A161C9187}"/>
    <cellStyle name="Comma 2 10 2 3 6" xfId="10169" xr:uid="{00000000-0005-0000-0000-000034000000}"/>
    <cellStyle name="Comma 2 10 2 3 6 2" xfId="29383" xr:uid="{2A606CED-C1EB-4F99-8021-2901D2879C16}"/>
    <cellStyle name="Comma 2 10 2 3 7" xfId="19776" xr:uid="{4FF0B9CC-7080-4EAF-85E6-EF8B9CFBF1AC}"/>
    <cellStyle name="Comma 2 10 2 4" xfId="758" xr:uid="{00000000-0005-0000-0000-000035000000}"/>
    <cellStyle name="Comma 2 10 2 4 2" xfId="1559" xr:uid="{00000000-0005-0000-0000-000036000000}"/>
    <cellStyle name="Comma 2 10 2 4 2 2" xfId="3964" xr:uid="{00000000-0005-0000-0000-000037000000}"/>
    <cellStyle name="Comma 2 10 2 4 2 2 2" xfId="8767" xr:uid="{00000000-0005-0000-0000-000038000000}"/>
    <cellStyle name="Comma 2 10 2 4 2 2 2 2" xfId="18374" xr:uid="{00000000-0005-0000-0000-000039000000}"/>
    <cellStyle name="Comma 2 10 2 4 2 2 2 2 2" xfId="37588" xr:uid="{C4714669-2760-4CD6-952A-F12BF75F64B9}"/>
    <cellStyle name="Comma 2 10 2 4 2 2 2 3" xfId="27981" xr:uid="{7C5433B1-4012-4E92-A8C0-9B39DF6BA20E}"/>
    <cellStyle name="Comma 2 10 2 4 2 2 3" xfId="13571" xr:uid="{00000000-0005-0000-0000-00003A000000}"/>
    <cellStyle name="Comma 2 10 2 4 2 2 3 2" xfId="32785" xr:uid="{155878BD-EF5F-4DD6-9F91-63AD2A89005B}"/>
    <cellStyle name="Comma 2 10 2 4 2 2 4" xfId="23178" xr:uid="{9D22AFEE-4CA7-41DE-8CF2-5DFF3968F572}"/>
    <cellStyle name="Comma 2 10 2 4 2 3" xfId="6366" xr:uid="{00000000-0005-0000-0000-00003B000000}"/>
    <cellStyle name="Comma 2 10 2 4 2 3 2" xfId="15973" xr:uid="{00000000-0005-0000-0000-00003C000000}"/>
    <cellStyle name="Comma 2 10 2 4 2 3 2 2" xfId="35187" xr:uid="{E91BE3CE-C802-47AD-BCBA-CBC3F5D931BC}"/>
    <cellStyle name="Comma 2 10 2 4 2 3 3" xfId="25580" xr:uid="{8D938A23-B7A9-4452-B866-85AD806C6BC7}"/>
    <cellStyle name="Comma 2 10 2 4 2 4" xfId="11169" xr:uid="{00000000-0005-0000-0000-00003D000000}"/>
    <cellStyle name="Comma 2 10 2 4 2 4 2" xfId="30383" xr:uid="{9A0C709F-1854-4FC0-B065-EB78EBE65944}"/>
    <cellStyle name="Comma 2 10 2 4 2 5" xfId="20776" xr:uid="{75365B3F-8E0E-48D7-B73D-C64D0D386B04}"/>
    <cellStyle name="Comma 2 10 2 4 3" xfId="2359" xr:uid="{00000000-0005-0000-0000-00003E000000}"/>
    <cellStyle name="Comma 2 10 2 4 3 2" xfId="4764" xr:uid="{00000000-0005-0000-0000-00003F000000}"/>
    <cellStyle name="Comma 2 10 2 4 3 2 2" xfId="9567" xr:uid="{00000000-0005-0000-0000-000040000000}"/>
    <cellStyle name="Comma 2 10 2 4 3 2 2 2" xfId="19174" xr:uid="{00000000-0005-0000-0000-000041000000}"/>
    <cellStyle name="Comma 2 10 2 4 3 2 2 2 2" xfId="38388" xr:uid="{FD30CD1F-0ABF-412B-AF51-32273E7C4413}"/>
    <cellStyle name="Comma 2 10 2 4 3 2 2 3" xfId="28781" xr:uid="{321EB9D1-18C6-41A4-99A8-2E27C560F94E}"/>
    <cellStyle name="Comma 2 10 2 4 3 2 3" xfId="14371" xr:uid="{00000000-0005-0000-0000-000042000000}"/>
    <cellStyle name="Comma 2 10 2 4 3 2 3 2" xfId="33585" xr:uid="{FA7844BE-F3A7-48E7-8742-9428FA5D32FC}"/>
    <cellStyle name="Comma 2 10 2 4 3 2 4" xfId="23978" xr:uid="{9F02776D-C801-4587-8B32-6A51F1B1B3EB}"/>
    <cellStyle name="Comma 2 10 2 4 3 3" xfId="7166" xr:uid="{00000000-0005-0000-0000-000043000000}"/>
    <cellStyle name="Comma 2 10 2 4 3 3 2" xfId="16773" xr:uid="{00000000-0005-0000-0000-000044000000}"/>
    <cellStyle name="Comma 2 10 2 4 3 3 2 2" xfId="35987" xr:uid="{68AA4277-586F-478D-9988-4A108C0C3D2B}"/>
    <cellStyle name="Comma 2 10 2 4 3 3 3" xfId="26380" xr:uid="{9BBA0CFC-9A98-4093-9033-2CD3653AD02C}"/>
    <cellStyle name="Comma 2 10 2 4 3 4" xfId="11969" xr:uid="{00000000-0005-0000-0000-000045000000}"/>
    <cellStyle name="Comma 2 10 2 4 3 4 2" xfId="31183" xr:uid="{3DF445A0-B9E1-4384-B58D-BF7528335092}"/>
    <cellStyle name="Comma 2 10 2 4 3 5" xfId="21576" xr:uid="{317442B8-5148-4696-A58E-E47AC60FB69B}"/>
    <cellStyle name="Comma 2 10 2 4 4" xfId="3164" xr:uid="{00000000-0005-0000-0000-000046000000}"/>
    <cellStyle name="Comma 2 10 2 4 4 2" xfId="7967" xr:uid="{00000000-0005-0000-0000-000047000000}"/>
    <cellStyle name="Comma 2 10 2 4 4 2 2" xfId="17574" xr:uid="{00000000-0005-0000-0000-000048000000}"/>
    <cellStyle name="Comma 2 10 2 4 4 2 2 2" xfId="36788" xr:uid="{3003804D-DBF0-41C3-A181-43B2349613C3}"/>
    <cellStyle name="Comma 2 10 2 4 4 2 3" xfId="27181" xr:uid="{B0826C3B-94BD-48D0-8669-A3584E486417}"/>
    <cellStyle name="Comma 2 10 2 4 4 3" xfId="12771" xr:uid="{00000000-0005-0000-0000-000049000000}"/>
    <cellStyle name="Comma 2 10 2 4 4 3 2" xfId="31985" xr:uid="{87452E55-4B1D-4A79-92FA-BC476B3A38C2}"/>
    <cellStyle name="Comma 2 10 2 4 4 4" xfId="22378" xr:uid="{AB01878A-7507-4FA3-A2B4-4B9521557518}"/>
    <cellStyle name="Comma 2 10 2 4 5" xfId="5566" xr:uid="{00000000-0005-0000-0000-00004A000000}"/>
    <cellStyle name="Comma 2 10 2 4 5 2" xfId="15173" xr:uid="{00000000-0005-0000-0000-00004B000000}"/>
    <cellStyle name="Comma 2 10 2 4 5 2 2" xfId="34387" xr:uid="{D062B3D3-B953-40DB-8401-0F395BD1A086}"/>
    <cellStyle name="Comma 2 10 2 4 5 3" xfId="24780" xr:uid="{3540A4B4-6ADD-48E9-B99E-1F2F128053AF}"/>
    <cellStyle name="Comma 2 10 2 4 6" xfId="10369" xr:uid="{00000000-0005-0000-0000-00004C000000}"/>
    <cellStyle name="Comma 2 10 2 4 6 2" xfId="29583" xr:uid="{AD0CC118-9677-48A4-A511-FFAA2D5BE8F2}"/>
    <cellStyle name="Comma 2 10 2 4 7" xfId="19976" xr:uid="{5DDF75CE-7D5D-4A50-BD82-26DE34458FB7}"/>
    <cellStyle name="Comma 2 10 2 5" xfId="959" xr:uid="{00000000-0005-0000-0000-00004D000000}"/>
    <cellStyle name="Comma 2 10 2 5 2" xfId="3364" xr:uid="{00000000-0005-0000-0000-00004E000000}"/>
    <cellStyle name="Comma 2 10 2 5 2 2" xfId="8167" xr:uid="{00000000-0005-0000-0000-00004F000000}"/>
    <cellStyle name="Comma 2 10 2 5 2 2 2" xfId="17774" xr:uid="{00000000-0005-0000-0000-000050000000}"/>
    <cellStyle name="Comma 2 10 2 5 2 2 2 2" xfId="36988" xr:uid="{C509454B-3233-45ED-9726-DC27E4F7976F}"/>
    <cellStyle name="Comma 2 10 2 5 2 2 3" xfId="27381" xr:uid="{8264206C-BB7D-4C04-9DB0-97C9ACA92A01}"/>
    <cellStyle name="Comma 2 10 2 5 2 3" xfId="12971" xr:uid="{00000000-0005-0000-0000-000051000000}"/>
    <cellStyle name="Comma 2 10 2 5 2 3 2" xfId="32185" xr:uid="{D15AB96C-2CCF-413D-974D-D87D1544AF19}"/>
    <cellStyle name="Comma 2 10 2 5 2 4" xfId="22578" xr:uid="{3CC5899C-3207-4445-892E-536252E5A2C0}"/>
    <cellStyle name="Comma 2 10 2 5 3" xfId="5766" xr:uid="{00000000-0005-0000-0000-000052000000}"/>
    <cellStyle name="Comma 2 10 2 5 3 2" xfId="15373" xr:uid="{00000000-0005-0000-0000-000053000000}"/>
    <cellStyle name="Comma 2 10 2 5 3 2 2" xfId="34587" xr:uid="{6B06B906-E4DF-4BDB-8E53-5E7533AEEB4C}"/>
    <cellStyle name="Comma 2 10 2 5 3 3" xfId="24980" xr:uid="{528C3D07-488F-4027-ABDD-FDF095A96406}"/>
    <cellStyle name="Comma 2 10 2 5 4" xfId="10569" xr:uid="{00000000-0005-0000-0000-000054000000}"/>
    <cellStyle name="Comma 2 10 2 5 4 2" xfId="29783" xr:uid="{A7102632-FE56-48B6-A6C5-A1339946989B}"/>
    <cellStyle name="Comma 2 10 2 5 5" xfId="20176" xr:uid="{F92D5AF1-FFD4-4C2C-A54D-8F75BD06095F}"/>
    <cellStyle name="Comma 2 10 2 6" xfId="1759" xr:uid="{00000000-0005-0000-0000-000055000000}"/>
    <cellStyle name="Comma 2 10 2 6 2" xfId="4164" xr:uid="{00000000-0005-0000-0000-000056000000}"/>
    <cellStyle name="Comma 2 10 2 6 2 2" xfId="8967" xr:uid="{00000000-0005-0000-0000-000057000000}"/>
    <cellStyle name="Comma 2 10 2 6 2 2 2" xfId="18574" xr:uid="{00000000-0005-0000-0000-000058000000}"/>
    <cellStyle name="Comma 2 10 2 6 2 2 2 2" xfId="37788" xr:uid="{56B17CDF-AFB0-4C90-ACB0-C9C628F8A556}"/>
    <cellStyle name="Comma 2 10 2 6 2 2 3" xfId="28181" xr:uid="{7D6F0167-BC2A-4163-B2B7-97207E2F9125}"/>
    <cellStyle name="Comma 2 10 2 6 2 3" xfId="13771" xr:uid="{00000000-0005-0000-0000-000059000000}"/>
    <cellStyle name="Comma 2 10 2 6 2 3 2" xfId="32985" xr:uid="{A80E6C91-AA0E-4690-A30E-06DC650C79AB}"/>
    <cellStyle name="Comma 2 10 2 6 2 4" xfId="23378" xr:uid="{18570606-984F-48FA-8DC6-1ADFF3984291}"/>
    <cellStyle name="Comma 2 10 2 6 3" xfId="6566" xr:uid="{00000000-0005-0000-0000-00005A000000}"/>
    <cellStyle name="Comma 2 10 2 6 3 2" xfId="16173" xr:uid="{00000000-0005-0000-0000-00005B000000}"/>
    <cellStyle name="Comma 2 10 2 6 3 2 2" xfId="35387" xr:uid="{8F23A254-0C7A-4874-98B0-3434511160B3}"/>
    <cellStyle name="Comma 2 10 2 6 3 3" xfId="25780" xr:uid="{385E8043-3E78-4944-BD7D-DB10D5EE36A1}"/>
    <cellStyle name="Comma 2 10 2 6 4" xfId="11369" xr:uid="{00000000-0005-0000-0000-00005C000000}"/>
    <cellStyle name="Comma 2 10 2 6 4 2" xfId="30583" xr:uid="{0FA80F4E-D13B-498B-A89D-7626749C44E9}"/>
    <cellStyle name="Comma 2 10 2 6 5" xfId="20976" xr:uid="{1E57E19C-6002-427E-9D28-80E4F0733E66}"/>
    <cellStyle name="Comma 2 10 2 7" xfId="2564" xr:uid="{00000000-0005-0000-0000-00005D000000}"/>
    <cellStyle name="Comma 2 10 2 7 2" xfId="7367" xr:uid="{00000000-0005-0000-0000-00005E000000}"/>
    <cellStyle name="Comma 2 10 2 7 2 2" xfId="16974" xr:uid="{00000000-0005-0000-0000-00005F000000}"/>
    <cellStyle name="Comma 2 10 2 7 2 2 2" xfId="36188" xr:uid="{74AF1DEA-70BB-4064-92D0-8090CFFEA0C5}"/>
    <cellStyle name="Comma 2 10 2 7 2 3" xfId="26581" xr:uid="{19A98821-E968-47B6-94E9-9520A7CD08D4}"/>
    <cellStyle name="Comma 2 10 2 7 3" xfId="12171" xr:uid="{00000000-0005-0000-0000-000060000000}"/>
    <cellStyle name="Comma 2 10 2 7 3 2" xfId="31385" xr:uid="{A70BCE48-30F7-4C16-8136-1D5CD280C5D1}"/>
    <cellStyle name="Comma 2 10 2 7 4" xfId="21778" xr:uid="{83F9168B-F5F2-47EF-91D1-7D802B1163D1}"/>
    <cellStyle name="Comma 2 10 2 8" xfId="4966" xr:uid="{00000000-0005-0000-0000-000061000000}"/>
    <cellStyle name="Comma 2 10 2 8 2" xfId="14573" xr:uid="{00000000-0005-0000-0000-000062000000}"/>
    <cellStyle name="Comma 2 10 2 8 2 2" xfId="33787" xr:uid="{AC16255D-0BE8-43EF-A1BB-6BAE3B6917CE}"/>
    <cellStyle name="Comma 2 10 2 8 3" xfId="24180" xr:uid="{1C22EC9A-E0C2-4CA4-B029-2C773AFA24B9}"/>
    <cellStyle name="Comma 2 10 2 9" xfId="9769" xr:uid="{00000000-0005-0000-0000-000063000000}"/>
    <cellStyle name="Comma 2 10 2 9 2" xfId="28983" xr:uid="{EE5C4BFB-F1B4-4D1B-8F4B-214DE2BFE240}"/>
    <cellStyle name="Comma 2 10 3" xfId="258" xr:uid="{00000000-0005-0000-0000-000064000000}"/>
    <cellStyle name="Comma 2 10 3 2" xfId="1059" xr:uid="{00000000-0005-0000-0000-000065000000}"/>
    <cellStyle name="Comma 2 10 3 2 2" xfId="3464" xr:uid="{00000000-0005-0000-0000-000066000000}"/>
    <cellStyle name="Comma 2 10 3 2 2 2" xfId="8267" xr:uid="{00000000-0005-0000-0000-000067000000}"/>
    <cellStyle name="Comma 2 10 3 2 2 2 2" xfId="17874" xr:uid="{00000000-0005-0000-0000-000068000000}"/>
    <cellStyle name="Comma 2 10 3 2 2 2 2 2" xfId="37088" xr:uid="{3D6A5CDE-57E5-45D3-8CFD-86DF94307ED5}"/>
    <cellStyle name="Comma 2 10 3 2 2 2 3" xfId="27481" xr:uid="{CF3749C5-79A3-4413-8742-C9D2FC0C8323}"/>
    <cellStyle name="Comma 2 10 3 2 2 3" xfId="13071" xr:uid="{00000000-0005-0000-0000-000069000000}"/>
    <cellStyle name="Comma 2 10 3 2 2 3 2" xfId="32285" xr:uid="{29E57F6E-E039-4F40-8285-A780C144290D}"/>
    <cellStyle name="Comma 2 10 3 2 2 4" xfId="22678" xr:uid="{42E207A3-1055-475F-9D66-28805CCEA6F1}"/>
    <cellStyle name="Comma 2 10 3 2 3" xfId="5866" xr:uid="{00000000-0005-0000-0000-00006A000000}"/>
    <cellStyle name="Comma 2 10 3 2 3 2" xfId="15473" xr:uid="{00000000-0005-0000-0000-00006B000000}"/>
    <cellStyle name="Comma 2 10 3 2 3 2 2" xfId="34687" xr:uid="{D144AE16-3946-4E52-94CB-B6436F358C65}"/>
    <cellStyle name="Comma 2 10 3 2 3 3" xfId="25080" xr:uid="{986DE852-02CB-45EF-ADF8-3A8020DE4064}"/>
    <cellStyle name="Comma 2 10 3 2 4" xfId="10669" xr:uid="{00000000-0005-0000-0000-00006C000000}"/>
    <cellStyle name="Comma 2 10 3 2 4 2" xfId="29883" xr:uid="{73D1855A-C42F-4247-BC43-D1997BC9CAE0}"/>
    <cellStyle name="Comma 2 10 3 2 5" xfId="20276" xr:uid="{0824B2B4-C142-4742-A7BD-8690F74B4633}"/>
    <cellStyle name="Comma 2 10 3 3" xfId="1859" xr:uid="{00000000-0005-0000-0000-00006D000000}"/>
    <cellStyle name="Comma 2 10 3 3 2" xfId="4264" xr:uid="{00000000-0005-0000-0000-00006E000000}"/>
    <cellStyle name="Comma 2 10 3 3 2 2" xfId="9067" xr:uid="{00000000-0005-0000-0000-00006F000000}"/>
    <cellStyle name="Comma 2 10 3 3 2 2 2" xfId="18674" xr:uid="{00000000-0005-0000-0000-000070000000}"/>
    <cellStyle name="Comma 2 10 3 3 2 2 2 2" xfId="37888" xr:uid="{190536BD-1165-4DC6-A272-079D37F3F8E2}"/>
    <cellStyle name="Comma 2 10 3 3 2 2 3" xfId="28281" xr:uid="{900DEE71-5AB0-49BE-BC0D-F9299FEF7188}"/>
    <cellStyle name="Comma 2 10 3 3 2 3" xfId="13871" xr:uid="{00000000-0005-0000-0000-000071000000}"/>
    <cellStyle name="Comma 2 10 3 3 2 3 2" xfId="33085" xr:uid="{230D1095-9595-4893-91A6-223AB084C881}"/>
    <cellStyle name="Comma 2 10 3 3 2 4" xfId="23478" xr:uid="{39607EFD-EF8E-4F2A-9944-D10278CFEEE8}"/>
    <cellStyle name="Comma 2 10 3 3 3" xfId="6666" xr:uid="{00000000-0005-0000-0000-000072000000}"/>
    <cellStyle name="Comma 2 10 3 3 3 2" xfId="16273" xr:uid="{00000000-0005-0000-0000-000073000000}"/>
    <cellStyle name="Comma 2 10 3 3 3 2 2" xfId="35487" xr:uid="{F7C0622E-7422-4817-9CD3-CE0CBA49576E}"/>
    <cellStyle name="Comma 2 10 3 3 3 3" xfId="25880" xr:uid="{C90BF4C2-8291-4AC9-8C6E-911B98F46450}"/>
    <cellStyle name="Comma 2 10 3 3 4" xfId="11469" xr:uid="{00000000-0005-0000-0000-000074000000}"/>
    <cellStyle name="Comma 2 10 3 3 4 2" xfId="30683" xr:uid="{A26786F7-6C55-4E10-930A-3BEFD4AB154F}"/>
    <cellStyle name="Comma 2 10 3 3 5" xfId="21076" xr:uid="{8FC1B3FC-5DE0-495A-88C2-B22162F8D389}"/>
    <cellStyle name="Comma 2 10 3 4" xfId="2664" xr:uid="{00000000-0005-0000-0000-000075000000}"/>
    <cellStyle name="Comma 2 10 3 4 2" xfId="7467" xr:uid="{00000000-0005-0000-0000-000076000000}"/>
    <cellStyle name="Comma 2 10 3 4 2 2" xfId="17074" xr:uid="{00000000-0005-0000-0000-000077000000}"/>
    <cellStyle name="Comma 2 10 3 4 2 2 2" xfId="36288" xr:uid="{31B4483B-F6D1-41D5-A63D-F90D0EBB4089}"/>
    <cellStyle name="Comma 2 10 3 4 2 3" xfId="26681" xr:uid="{B7091ED0-DA8E-4CA6-8F24-9C4EFFFBAFF6}"/>
    <cellStyle name="Comma 2 10 3 4 3" xfId="12271" xr:uid="{00000000-0005-0000-0000-000078000000}"/>
    <cellStyle name="Comma 2 10 3 4 3 2" xfId="31485" xr:uid="{230188D5-9DE9-403F-B93C-6FFEFBC00746}"/>
    <cellStyle name="Comma 2 10 3 4 4" xfId="21878" xr:uid="{8CF0C957-C8FF-4ECA-849D-B99C6F7FEAB9}"/>
    <cellStyle name="Comma 2 10 3 5" xfId="5066" xr:uid="{00000000-0005-0000-0000-000079000000}"/>
    <cellStyle name="Comma 2 10 3 5 2" xfId="14673" xr:uid="{00000000-0005-0000-0000-00007A000000}"/>
    <cellStyle name="Comma 2 10 3 5 2 2" xfId="33887" xr:uid="{DC21F4FC-24CA-4396-A9EA-A23BD2559A6C}"/>
    <cellStyle name="Comma 2 10 3 5 3" xfId="24280" xr:uid="{48252933-8779-47B1-BAFA-D1677D2F15EE}"/>
    <cellStyle name="Comma 2 10 3 6" xfId="9869" xr:uid="{00000000-0005-0000-0000-00007B000000}"/>
    <cellStyle name="Comma 2 10 3 6 2" xfId="29083" xr:uid="{CBBF0377-67DD-48F2-A78F-9BFC00A7FBEA}"/>
    <cellStyle name="Comma 2 10 3 7" xfId="19476" xr:uid="{66BEDF66-F671-4561-B599-002BE0E27158}"/>
    <cellStyle name="Comma 2 10 4" xfId="458" xr:uid="{00000000-0005-0000-0000-00007C000000}"/>
    <cellStyle name="Comma 2 10 4 2" xfId="1259" xr:uid="{00000000-0005-0000-0000-00007D000000}"/>
    <cellStyle name="Comma 2 10 4 2 2" xfId="3664" xr:uid="{00000000-0005-0000-0000-00007E000000}"/>
    <cellStyle name="Comma 2 10 4 2 2 2" xfId="8467" xr:uid="{00000000-0005-0000-0000-00007F000000}"/>
    <cellStyle name="Comma 2 10 4 2 2 2 2" xfId="18074" xr:uid="{00000000-0005-0000-0000-000080000000}"/>
    <cellStyle name="Comma 2 10 4 2 2 2 2 2" xfId="37288" xr:uid="{4D3D73AE-1F26-427A-B3EA-E417763D1832}"/>
    <cellStyle name="Comma 2 10 4 2 2 2 3" xfId="27681" xr:uid="{AEACB4CC-35C1-4FD6-A2C3-6C1B9FF838E6}"/>
    <cellStyle name="Comma 2 10 4 2 2 3" xfId="13271" xr:uid="{00000000-0005-0000-0000-000081000000}"/>
    <cellStyle name="Comma 2 10 4 2 2 3 2" xfId="32485" xr:uid="{F57DD22D-34C6-452F-AD53-C29F746F247E}"/>
    <cellStyle name="Comma 2 10 4 2 2 4" xfId="22878" xr:uid="{96C39BE4-9923-459E-931A-BB4C03AC5E39}"/>
    <cellStyle name="Comma 2 10 4 2 3" xfId="6066" xr:uid="{00000000-0005-0000-0000-000082000000}"/>
    <cellStyle name="Comma 2 10 4 2 3 2" xfId="15673" xr:uid="{00000000-0005-0000-0000-000083000000}"/>
    <cellStyle name="Comma 2 10 4 2 3 2 2" xfId="34887" xr:uid="{D8EBFB80-B835-4C76-8EB8-2EA969806BC9}"/>
    <cellStyle name="Comma 2 10 4 2 3 3" xfId="25280" xr:uid="{5B977BBA-F768-4351-9EE5-17352FE1F199}"/>
    <cellStyle name="Comma 2 10 4 2 4" xfId="10869" xr:uid="{00000000-0005-0000-0000-000084000000}"/>
    <cellStyle name="Comma 2 10 4 2 4 2" xfId="30083" xr:uid="{B9F18C54-DA77-454E-9A99-CE5748CF2BCD}"/>
    <cellStyle name="Comma 2 10 4 2 5" xfId="20476" xr:uid="{AE4F5CCE-6610-4E62-AAD5-B21E059E95DE}"/>
    <cellStyle name="Comma 2 10 4 3" xfId="2059" xr:uid="{00000000-0005-0000-0000-000085000000}"/>
    <cellStyle name="Comma 2 10 4 3 2" xfId="4464" xr:uid="{00000000-0005-0000-0000-000086000000}"/>
    <cellStyle name="Comma 2 10 4 3 2 2" xfId="9267" xr:uid="{00000000-0005-0000-0000-000087000000}"/>
    <cellStyle name="Comma 2 10 4 3 2 2 2" xfId="18874" xr:uid="{00000000-0005-0000-0000-000088000000}"/>
    <cellStyle name="Comma 2 10 4 3 2 2 2 2" xfId="38088" xr:uid="{02A6D026-60DF-46E7-8DC7-D3997D37227F}"/>
    <cellStyle name="Comma 2 10 4 3 2 2 3" xfId="28481" xr:uid="{904FDF16-B0E8-454A-85E9-763EED32067F}"/>
    <cellStyle name="Comma 2 10 4 3 2 3" xfId="14071" xr:uid="{00000000-0005-0000-0000-000089000000}"/>
    <cellStyle name="Comma 2 10 4 3 2 3 2" xfId="33285" xr:uid="{D32B218D-FFDC-44F5-ADF7-358443A4E170}"/>
    <cellStyle name="Comma 2 10 4 3 2 4" xfId="23678" xr:uid="{879E0566-15A2-48C5-BEF4-D71694600B76}"/>
    <cellStyle name="Comma 2 10 4 3 3" xfId="6866" xr:uid="{00000000-0005-0000-0000-00008A000000}"/>
    <cellStyle name="Comma 2 10 4 3 3 2" xfId="16473" xr:uid="{00000000-0005-0000-0000-00008B000000}"/>
    <cellStyle name="Comma 2 10 4 3 3 2 2" xfId="35687" xr:uid="{6DAED8DD-9630-4B9C-834F-6898B47E7AFD}"/>
    <cellStyle name="Comma 2 10 4 3 3 3" xfId="26080" xr:uid="{5E40D2E4-C852-4958-8099-048B352E49A6}"/>
    <cellStyle name="Comma 2 10 4 3 4" xfId="11669" xr:uid="{00000000-0005-0000-0000-00008C000000}"/>
    <cellStyle name="Comma 2 10 4 3 4 2" xfId="30883" xr:uid="{3B4EA0E6-8BE5-40ED-A43E-D07EB005CD2D}"/>
    <cellStyle name="Comma 2 10 4 3 5" xfId="21276" xr:uid="{B97A0AD9-02E6-4E42-A758-64F5E2BC1280}"/>
    <cellStyle name="Comma 2 10 4 4" xfId="2864" xr:uid="{00000000-0005-0000-0000-00008D000000}"/>
    <cellStyle name="Comma 2 10 4 4 2" xfId="7667" xr:uid="{00000000-0005-0000-0000-00008E000000}"/>
    <cellStyle name="Comma 2 10 4 4 2 2" xfId="17274" xr:uid="{00000000-0005-0000-0000-00008F000000}"/>
    <cellStyle name="Comma 2 10 4 4 2 2 2" xfId="36488" xr:uid="{92980ED3-E070-4D3B-A3E2-2FCB5CF4B4AA}"/>
    <cellStyle name="Comma 2 10 4 4 2 3" xfId="26881" xr:uid="{22364F2B-599F-4219-B2D5-083B5AA878E7}"/>
    <cellStyle name="Comma 2 10 4 4 3" xfId="12471" xr:uid="{00000000-0005-0000-0000-000090000000}"/>
    <cellStyle name="Comma 2 10 4 4 3 2" xfId="31685" xr:uid="{E550AD2B-2A20-4A2C-B271-AAD99E5F1711}"/>
    <cellStyle name="Comma 2 10 4 4 4" xfId="22078" xr:uid="{F8C816C3-E7AD-4311-9E27-663043EE989F}"/>
    <cellStyle name="Comma 2 10 4 5" xfId="5266" xr:uid="{00000000-0005-0000-0000-000091000000}"/>
    <cellStyle name="Comma 2 10 4 5 2" xfId="14873" xr:uid="{00000000-0005-0000-0000-000092000000}"/>
    <cellStyle name="Comma 2 10 4 5 2 2" xfId="34087" xr:uid="{20D91742-92DF-49DA-9939-D392D4078C1B}"/>
    <cellStyle name="Comma 2 10 4 5 3" xfId="24480" xr:uid="{326118D8-D1AD-46A1-B1F5-1D54118379AA}"/>
    <cellStyle name="Comma 2 10 4 6" xfId="10069" xr:uid="{00000000-0005-0000-0000-000093000000}"/>
    <cellStyle name="Comma 2 10 4 6 2" xfId="29283" xr:uid="{FD30EC6A-835D-434E-8570-2A5DEE04A072}"/>
    <cellStyle name="Comma 2 10 4 7" xfId="19676" xr:uid="{54160DCA-7E42-4EA4-91CF-60DE7D71754B}"/>
    <cellStyle name="Comma 2 10 5" xfId="658" xr:uid="{00000000-0005-0000-0000-000094000000}"/>
    <cellStyle name="Comma 2 10 5 2" xfId="1459" xr:uid="{00000000-0005-0000-0000-000095000000}"/>
    <cellStyle name="Comma 2 10 5 2 2" xfId="3864" xr:uid="{00000000-0005-0000-0000-000096000000}"/>
    <cellStyle name="Comma 2 10 5 2 2 2" xfId="8667" xr:uid="{00000000-0005-0000-0000-000097000000}"/>
    <cellStyle name="Comma 2 10 5 2 2 2 2" xfId="18274" xr:uid="{00000000-0005-0000-0000-000098000000}"/>
    <cellStyle name="Comma 2 10 5 2 2 2 2 2" xfId="37488" xr:uid="{C74A99CD-4D57-41D0-8000-F5604844BE7A}"/>
    <cellStyle name="Comma 2 10 5 2 2 2 3" xfId="27881" xr:uid="{0B1E9EEA-A025-4233-BA2F-701C1790C167}"/>
    <cellStyle name="Comma 2 10 5 2 2 3" xfId="13471" xr:uid="{00000000-0005-0000-0000-000099000000}"/>
    <cellStyle name="Comma 2 10 5 2 2 3 2" xfId="32685" xr:uid="{C1F6883D-54E6-447A-8CDB-758A5DCAA252}"/>
    <cellStyle name="Comma 2 10 5 2 2 4" xfId="23078" xr:uid="{D31F6760-BC9E-4E25-B896-5F2796F84220}"/>
    <cellStyle name="Comma 2 10 5 2 3" xfId="6266" xr:uid="{00000000-0005-0000-0000-00009A000000}"/>
    <cellStyle name="Comma 2 10 5 2 3 2" xfId="15873" xr:uid="{00000000-0005-0000-0000-00009B000000}"/>
    <cellStyle name="Comma 2 10 5 2 3 2 2" xfId="35087" xr:uid="{40EB93DC-5968-45D8-80F6-4A741BC3BE70}"/>
    <cellStyle name="Comma 2 10 5 2 3 3" xfId="25480" xr:uid="{5BA0D8BB-6FA2-42CD-BDB5-73EFEF1E4079}"/>
    <cellStyle name="Comma 2 10 5 2 4" xfId="11069" xr:uid="{00000000-0005-0000-0000-00009C000000}"/>
    <cellStyle name="Comma 2 10 5 2 4 2" xfId="30283" xr:uid="{06ED8176-EBC5-4F92-98B9-3185C1FF284B}"/>
    <cellStyle name="Comma 2 10 5 2 5" xfId="20676" xr:uid="{EF58788C-1110-4DFC-AE03-466027DFED9C}"/>
    <cellStyle name="Comma 2 10 5 3" xfId="2259" xr:uid="{00000000-0005-0000-0000-00009D000000}"/>
    <cellStyle name="Comma 2 10 5 3 2" xfId="4664" xr:uid="{00000000-0005-0000-0000-00009E000000}"/>
    <cellStyle name="Comma 2 10 5 3 2 2" xfId="9467" xr:uid="{00000000-0005-0000-0000-00009F000000}"/>
    <cellStyle name="Comma 2 10 5 3 2 2 2" xfId="19074" xr:uid="{00000000-0005-0000-0000-0000A0000000}"/>
    <cellStyle name="Comma 2 10 5 3 2 2 2 2" xfId="38288" xr:uid="{8634119C-3A0C-468C-8BD1-4D80142CE674}"/>
    <cellStyle name="Comma 2 10 5 3 2 2 3" xfId="28681" xr:uid="{543F33B8-933A-4C32-B453-8F5A39ACE46A}"/>
    <cellStyle name="Comma 2 10 5 3 2 3" xfId="14271" xr:uid="{00000000-0005-0000-0000-0000A1000000}"/>
    <cellStyle name="Comma 2 10 5 3 2 3 2" xfId="33485" xr:uid="{2292705A-C59C-49D3-AC5D-0EAFEFB3B873}"/>
    <cellStyle name="Comma 2 10 5 3 2 4" xfId="23878" xr:uid="{9A3B39D9-F1F6-4609-B02E-60A142DD667E}"/>
    <cellStyle name="Comma 2 10 5 3 3" xfId="7066" xr:uid="{00000000-0005-0000-0000-0000A2000000}"/>
    <cellStyle name="Comma 2 10 5 3 3 2" xfId="16673" xr:uid="{00000000-0005-0000-0000-0000A3000000}"/>
    <cellStyle name="Comma 2 10 5 3 3 2 2" xfId="35887" xr:uid="{DE9FE533-20D9-402B-A1B2-2F8FD448C396}"/>
    <cellStyle name="Comma 2 10 5 3 3 3" xfId="26280" xr:uid="{FDD481BF-3897-4EDC-AF40-9E30ED2624F6}"/>
    <cellStyle name="Comma 2 10 5 3 4" xfId="11869" xr:uid="{00000000-0005-0000-0000-0000A4000000}"/>
    <cellStyle name="Comma 2 10 5 3 4 2" xfId="31083" xr:uid="{BD00B29E-5E1D-4FE3-879C-D788656B0E68}"/>
    <cellStyle name="Comma 2 10 5 3 5" xfId="21476" xr:uid="{062DDE24-B685-4377-AF26-6D1697E08D6E}"/>
    <cellStyle name="Comma 2 10 5 4" xfId="3064" xr:uid="{00000000-0005-0000-0000-0000A5000000}"/>
    <cellStyle name="Comma 2 10 5 4 2" xfId="7867" xr:uid="{00000000-0005-0000-0000-0000A6000000}"/>
    <cellStyle name="Comma 2 10 5 4 2 2" xfId="17474" xr:uid="{00000000-0005-0000-0000-0000A7000000}"/>
    <cellStyle name="Comma 2 10 5 4 2 2 2" xfId="36688" xr:uid="{C3FB8AD3-D530-41AB-8438-166E9747B18E}"/>
    <cellStyle name="Comma 2 10 5 4 2 3" xfId="27081" xr:uid="{543EC4B8-EBC8-482C-A333-19C29C9FBD2F}"/>
    <cellStyle name="Comma 2 10 5 4 3" xfId="12671" xr:uid="{00000000-0005-0000-0000-0000A8000000}"/>
    <cellStyle name="Comma 2 10 5 4 3 2" xfId="31885" xr:uid="{0088606F-BEE0-466D-A13B-363BF0BF06C3}"/>
    <cellStyle name="Comma 2 10 5 4 4" xfId="22278" xr:uid="{6096E516-4C0F-4C59-906C-CB279D7C5DEC}"/>
    <cellStyle name="Comma 2 10 5 5" xfId="5466" xr:uid="{00000000-0005-0000-0000-0000A9000000}"/>
    <cellStyle name="Comma 2 10 5 5 2" xfId="15073" xr:uid="{00000000-0005-0000-0000-0000AA000000}"/>
    <cellStyle name="Comma 2 10 5 5 2 2" xfId="34287" xr:uid="{41371A2B-E614-498F-9439-C941B4DFA03C}"/>
    <cellStyle name="Comma 2 10 5 5 3" xfId="24680" xr:uid="{E31782A9-11B9-420E-8A0A-0E7020D7DAD9}"/>
    <cellStyle name="Comma 2 10 5 6" xfId="10269" xr:uid="{00000000-0005-0000-0000-0000AB000000}"/>
    <cellStyle name="Comma 2 10 5 6 2" xfId="29483" xr:uid="{960E3B7F-9761-4CEA-9064-59BF684AD716}"/>
    <cellStyle name="Comma 2 10 5 7" xfId="19876" xr:uid="{2AB23E94-C75E-4FBF-A8AA-D0A685F2EE48}"/>
    <cellStyle name="Comma 2 10 6" xfId="859" xr:uid="{00000000-0005-0000-0000-0000AC000000}"/>
    <cellStyle name="Comma 2 10 6 2" xfId="3264" xr:uid="{00000000-0005-0000-0000-0000AD000000}"/>
    <cellStyle name="Comma 2 10 6 2 2" xfId="8067" xr:uid="{00000000-0005-0000-0000-0000AE000000}"/>
    <cellStyle name="Comma 2 10 6 2 2 2" xfId="17674" xr:uid="{00000000-0005-0000-0000-0000AF000000}"/>
    <cellStyle name="Comma 2 10 6 2 2 2 2" xfId="36888" xr:uid="{3C0BA12C-94CA-4192-8129-526C9A684B00}"/>
    <cellStyle name="Comma 2 10 6 2 2 3" xfId="27281" xr:uid="{5E1CE8C0-9AAD-4ED9-AC1F-BC6EDE2DE08E}"/>
    <cellStyle name="Comma 2 10 6 2 3" xfId="12871" xr:uid="{00000000-0005-0000-0000-0000B0000000}"/>
    <cellStyle name="Comma 2 10 6 2 3 2" xfId="32085" xr:uid="{74580838-4D59-4D09-870D-4C2FC284E8D4}"/>
    <cellStyle name="Comma 2 10 6 2 4" xfId="22478" xr:uid="{4E71158C-9DB3-4B3D-ADE0-0AD94FD5AC00}"/>
    <cellStyle name="Comma 2 10 6 3" xfId="5666" xr:uid="{00000000-0005-0000-0000-0000B1000000}"/>
    <cellStyle name="Comma 2 10 6 3 2" xfId="15273" xr:uid="{00000000-0005-0000-0000-0000B2000000}"/>
    <cellStyle name="Comma 2 10 6 3 2 2" xfId="34487" xr:uid="{4DB805E9-BD6E-4204-8328-9A5EF8855FE6}"/>
    <cellStyle name="Comma 2 10 6 3 3" xfId="24880" xr:uid="{AC5F6CB6-632D-412B-AAF0-4BDF494195AB}"/>
    <cellStyle name="Comma 2 10 6 4" xfId="10469" xr:uid="{00000000-0005-0000-0000-0000B3000000}"/>
    <cellStyle name="Comma 2 10 6 4 2" xfId="29683" xr:uid="{82854EE5-8AE6-4276-9B77-D60E14E00EC7}"/>
    <cellStyle name="Comma 2 10 6 5" xfId="20076" xr:uid="{9C8B525B-2D00-44AC-81B1-591BA4C4E23E}"/>
    <cellStyle name="Comma 2 10 7" xfId="1659" xr:uid="{00000000-0005-0000-0000-0000B4000000}"/>
    <cellStyle name="Comma 2 10 7 2" xfId="4064" xr:uid="{00000000-0005-0000-0000-0000B5000000}"/>
    <cellStyle name="Comma 2 10 7 2 2" xfId="8867" xr:uid="{00000000-0005-0000-0000-0000B6000000}"/>
    <cellStyle name="Comma 2 10 7 2 2 2" xfId="18474" xr:uid="{00000000-0005-0000-0000-0000B7000000}"/>
    <cellStyle name="Comma 2 10 7 2 2 2 2" xfId="37688" xr:uid="{00E03917-A7E9-4836-BDFB-7D6ADC2ECDCD}"/>
    <cellStyle name="Comma 2 10 7 2 2 3" xfId="28081" xr:uid="{9187C2EB-46F2-4145-A082-03A76699E18A}"/>
    <cellStyle name="Comma 2 10 7 2 3" xfId="13671" xr:uid="{00000000-0005-0000-0000-0000B8000000}"/>
    <cellStyle name="Comma 2 10 7 2 3 2" xfId="32885" xr:uid="{90AE40E4-A778-4186-A7C3-83DAF182B6CC}"/>
    <cellStyle name="Comma 2 10 7 2 4" xfId="23278" xr:uid="{39CC7292-32D0-48B7-8F00-0BA347670BDC}"/>
    <cellStyle name="Comma 2 10 7 3" xfId="6466" xr:uid="{00000000-0005-0000-0000-0000B9000000}"/>
    <cellStyle name="Comma 2 10 7 3 2" xfId="16073" xr:uid="{00000000-0005-0000-0000-0000BA000000}"/>
    <cellStyle name="Comma 2 10 7 3 2 2" xfId="35287" xr:uid="{EFDFE64E-0849-41DE-9FA3-7BB292DA2D3E}"/>
    <cellStyle name="Comma 2 10 7 3 3" xfId="25680" xr:uid="{AA6516BB-785E-410E-9FFA-F2E41B228F20}"/>
    <cellStyle name="Comma 2 10 7 4" xfId="11269" xr:uid="{00000000-0005-0000-0000-0000BB000000}"/>
    <cellStyle name="Comma 2 10 7 4 2" xfId="30483" xr:uid="{A7A9EAFC-23AE-4A60-AAFE-AAC099F21C99}"/>
    <cellStyle name="Comma 2 10 7 5" xfId="20876" xr:uid="{B73A3E95-4E91-4F53-9D96-29FEA995532A}"/>
    <cellStyle name="Comma 2 10 8" xfId="2464" xr:uid="{00000000-0005-0000-0000-0000BC000000}"/>
    <cellStyle name="Comma 2 10 8 2" xfId="7267" xr:uid="{00000000-0005-0000-0000-0000BD000000}"/>
    <cellStyle name="Comma 2 10 8 2 2" xfId="16874" xr:uid="{00000000-0005-0000-0000-0000BE000000}"/>
    <cellStyle name="Comma 2 10 8 2 2 2" xfId="36088" xr:uid="{C767C981-9778-4477-BD5D-169415817D31}"/>
    <cellStyle name="Comma 2 10 8 2 3" xfId="26481" xr:uid="{645C863B-DAF0-4FDE-839E-2C7292385753}"/>
    <cellStyle name="Comma 2 10 8 3" xfId="12071" xr:uid="{00000000-0005-0000-0000-0000BF000000}"/>
    <cellStyle name="Comma 2 10 8 3 2" xfId="31285" xr:uid="{98AD5163-3817-40B4-852A-DE99DF036599}"/>
    <cellStyle name="Comma 2 10 8 4" xfId="21678" xr:uid="{4F7F0C1A-2E78-4587-B748-440D90C843D7}"/>
    <cellStyle name="Comma 2 10 9" xfId="4866" xr:uid="{00000000-0005-0000-0000-0000C0000000}"/>
    <cellStyle name="Comma 2 10 9 2" xfId="14473" xr:uid="{00000000-0005-0000-0000-0000C1000000}"/>
    <cellStyle name="Comma 2 10 9 2 2" xfId="33687" xr:uid="{BD5C0F71-A0D6-4569-AAC1-DFB4C1AB0933}"/>
    <cellStyle name="Comma 2 10 9 3" xfId="24080" xr:uid="{B7D69094-1153-492C-8867-C4844C9D92DB}"/>
    <cellStyle name="Comma 2 11" xfId="108" xr:uid="{00000000-0005-0000-0000-0000C2000000}"/>
    <cellStyle name="Comma 2 11 10" xfId="19326" xr:uid="{3A311BD9-164F-4102-8013-B420634D316A}"/>
    <cellStyle name="Comma 2 11 2" xfId="308" xr:uid="{00000000-0005-0000-0000-0000C3000000}"/>
    <cellStyle name="Comma 2 11 2 2" xfId="1109" xr:uid="{00000000-0005-0000-0000-0000C4000000}"/>
    <cellStyle name="Comma 2 11 2 2 2" xfId="3514" xr:uid="{00000000-0005-0000-0000-0000C5000000}"/>
    <cellStyle name="Comma 2 11 2 2 2 2" xfId="8317" xr:uid="{00000000-0005-0000-0000-0000C6000000}"/>
    <cellStyle name="Comma 2 11 2 2 2 2 2" xfId="17924" xr:uid="{00000000-0005-0000-0000-0000C7000000}"/>
    <cellStyle name="Comma 2 11 2 2 2 2 2 2" xfId="37138" xr:uid="{3DD776E6-1D13-4D9F-8684-41BCA518CB4C}"/>
    <cellStyle name="Comma 2 11 2 2 2 2 3" xfId="27531" xr:uid="{2B868BA3-0F90-44B2-AC4C-1FF7B12A1DA4}"/>
    <cellStyle name="Comma 2 11 2 2 2 3" xfId="13121" xr:uid="{00000000-0005-0000-0000-0000C8000000}"/>
    <cellStyle name="Comma 2 11 2 2 2 3 2" xfId="32335" xr:uid="{01FAEB60-26E8-45E3-A401-74D6AB4A18D1}"/>
    <cellStyle name="Comma 2 11 2 2 2 4" xfId="22728" xr:uid="{521A458E-A68B-493B-B81D-74E7E29A5B49}"/>
    <cellStyle name="Comma 2 11 2 2 3" xfId="5916" xr:uid="{00000000-0005-0000-0000-0000C9000000}"/>
    <cellStyle name="Comma 2 11 2 2 3 2" xfId="15523" xr:uid="{00000000-0005-0000-0000-0000CA000000}"/>
    <cellStyle name="Comma 2 11 2 2 3 2 2" xfId="34737" xr:uid="{D6E3EC75-80EE-40D8-B50E-2F02CC2ACEA8}"/>
    <cellStyle name="Comma 2 11 2 2 3 3" xfId="25130" xr:uid="{B8EA9D07-E16D-40D6-95CE-96B049EA8E00}"/>
    <cellStyle name="Comma 2 11 2 2 4" xfId="10719" xr:uid="{00000000-0005-0000-0000-0000CB000000}"/>
    <cellStyle name="Comma 2 11 2 2 4 2" xfId="29933" xr:uid="{7B032980-FAC3-4347-B911-C4A78830248A}"/>
    <cellStyle name="Comma 2 11 2 2 5" xfId="20326" xr:uid="{A6F84DF5-5415-474C-8C28-9D41F15BA7CB}"/>
    <cellStyle name="Comma 2 11 2 3" xfId="1909" xr:uid="{00000000-0005-0000-0000-0000CC000000}"/>
    <cellStyle name="Comma 2 11 2 3 2" xfId="4314" xr:uid="{00000000-0005-0000-0000-0000CD000000}"/>
    <cellStyle name="Comma 2 11 2 3 2 2" xfId="9117" xr:uid="{00000000-0005-0000-0000-0000CE000000}"/>
    <cellStyle name="Comma 2 11 2 3 2 2 2" xfId="18724" xr:uid="{00000000-0005-0000-0000-0000CF000000}"/>
    <cellStyle name="Comma 2 11 2 3 2 2 2 2" xfId="37938" xr:uid="{547D9A44-F013-4BDC-B981-A005427B505A}"/>
    <cellStyle name="Comma 2 11 2 3 2 2 3" xfId="28331" xr:uid="{E95D540B-5EE0-4424-A4DE-5CFD8C0FEACD}"/>
    <cellStyle name="Comma 2 11 2 3 2 3" xfId="13921" xr:uid="{00000000-0005-0000-0000-0000D0000000}"/>
    <cellStyle name="Comma 2 11 2 3 2 3 2" xfId="33135" xr:uid="{A91E4152-B393-4A0B-A3DA-70F466EBC5D9}"/>
    <cellStyle name="Comma 2 11 2 3 2 4" xfId="23528" xr:uid="{1656FB67-8376-4793-9AEF-80F125980705}"/>
    <cellStyle name="Comma 2 11 2 3 3" xfId="6716" xr:uid="{00000000-0005-0000-0000-0000D1000000}"/>
    <cellStyle name="Comma 2 11 2 3 3 2" xfId="16323" xr:uid="{00000000-0005-0000-0000-0000D2000000}"/>
    <cellStyle name="Comma 2 11 2 3 3 2 2" xfId="35537" xr:uid="{3C9070B7-1633-4C69-8C26-33EA53A9E704}"/>
    <cellStyle name="Comma 2 11 2 3 3 3" xfId="25930" xr:uid="{232A016B-D19C-42E1-BD04-39B5EB5FB260}"/>
    <cellStyle name="Comma 2 11 2 3 4" xfId="11519" xr:uid="{00000000-0005-0000-0000-0000D3000000}"/>
    <cellStyle name="Comma 2 11 2 3 4 2" xfId="30733" xr:uid="{9EFACD84-1B96-40BF-8705-55508DB53A13}"/>
    <cellStyle name="Comma 2 11 2 3 5" xfId="21126" xr:uid="{D9633285-6383-4CC1-B4C7-F19C42090559}"/>
    <cellStyle name="Comma 2 11 2 4" xfId="2714" xr:uid="{00000000-0005-0000-0000-0000D4000000}"/>
    <cellStyle name="Comma 2 11 2 4 2" xfId="7517" xr:uid="{00000000-0005-0000-0000-0000D5000000}"/>
    <cellStyle name="Comma 2 11 2 4 2 2" xfId="17124" xr:uid="{00000000-0005-0000-0000-0000D6000000}"/>
    <cellStyle name="Comma 2 11 2 4 2 2 2" xfId="36338" xr:uid="{89C8A8F6-8C0B-4A34-9D5E-5989C4EDF81A}"/>
    <cellStyle name="Comma 2 11 2 4 2 3" xfId="26731" xr:uid="{FEF52078-86B7-48A3-82FD-24E87F0029C3}"/>
    <cellStyle name="Comma 2 11 2 4 3" xfId="12321" xr:uid="{00000000-0005-0000-0000-0000D7000000}"/>
    <cellStyle name="Comma 2 11 2 4 3 2" xfId="31535" xr:uid="{A2D8A120-53DC-4411-ACF3-3024A5FFF709}"/>
    <cellStyle name="Comma 2 11 2 4 4" xfId="21928" xr:uid="{E0639F49-9B58-413C-A069-825E1BAA2D8C}"/>
    <cellStyle name="Comma 2 11 2 5" xfId="5116" xr:uid="{00000000-0005-0000-0000-0000D8000000}"/>
    <cellStyle name="Comma 2 11 2 5 2" xfId="14723" xr:uid="{00000000-0005-0000-0000-0000D9000000}"/>
    <cellStyle name="Comma 2 11 2 5 2 2" xfId="33937" xr:uid="{D7CD933D-B1FD-4242-82CD-ABF1816C785F}"/>
    <cellStyle name="Comma 2 11 2 5 3" xfId="24330" xr:uid="{C43EA75A-A1D0-4524-A584-4D39DF899F4F}"/>
    <cellStyle name="Comma 2 11 2 6" xfId="9919" xr:uid="{00000000-0005-0000-0000-0000DA000000}"/>
    <cellStyle name="Comma 2 11 2 6 2" xfId="29133" xr:uid="{F3069E57-CCC6-48AD-9524-72F7C6BBA5D3}"/>
    <cellStyle name="Comma 2 11 2 7" xfId="19526" xr:uid="{E7DFA8B2-5B5F-4526-B2C7-E4A79BD0BA7D}"/>
    <cellStyle name="Comma 2 11 3" xfId="508" xr:uid="{00000000-0005-0000-0000-0000DB000000}"/>
    <cellStyle name="Comma 2 11 3 2" xfId="1309" xr:uid="{00000000-0005-0000-0000-0000DC000000}"/>
    <cellStyle name="Comma 2 11 3 2 2" xfId="3714" xr:uid="{00000000-0005-0000-0000-0000DD000000}"/>
    <cellStyle name="Comma 2 11 3 2 2 2" xfId="8517" xr:uid="{00000000-0005-0000-0000-0000DE000000}"/>
    <cellStyle name="Comma 2 11 3 2 2 2 2" xfId="18124" xr:uid="{00000000-0005-0000-0000-0000DF000000}"/>
    <cellStyle name="Comma 2 11 3 2 2 2 2 2" xfId="37338" xr:uid="{8802ACEE-7AD0-435A-AFC3-6B581FA473F8}"/>
    <cellStyle name="Comma 2 11 3 2 2 2 3" xfId="27731" xr:uid="{1EED098F-516D-4EA2-9B46-DBF781810907}"/>
    <cellStyle name="Comma 2 11 3 2 2 3" xfId="13321" xr:uid="{00000000-0005-0000-0000-0000E0000000}"/>
    <cellStyle name="Comma 2 11 3 2 2 3 2" xfId="32535" xr:uid="{D2D2A8F7-3259-464A-BCE5-632A00B327A8}"/>
    <cellStyle name="Comma 2 11 3 2 2 4" xfId="22928" xr:uid="{92E35699-5B3B-43BB-9CDB-BE19F9E82D49}"/>
    <cellStyle name="Comma 2 11 3 2 3" xfId="6116" xr:uid="{00000000-0005-0000-0000-0000E1000000}"/>
    <cellStyle name="Comma 2 11 3 2 3 2" xfId="15723" xr:uid="{00000000-0005-0000-0000-0000E2000000}"/>
    <cellStyle name="Comma 2 11 3 2 3 2 2" xfId="34937" xr:uid="{B0ED28DF-3263-4610-B5B0-799E2389CC3B}"/>
    <cellStyle name="Comma 2 11 3 2 3 3" xfId="25330" xr:uid="{8F3B33EB-7065-459F-BD54-4DEB106077E8}"/>
    <cellStyle name="Comma 2 11 3 2 4" xfId="10919" xr:uid="{00000000-0005-0000-0000-0000E3000000}"/>
    <cellStyle name="Comma 2 11 3 2 4 2" xfId="30133" xr:uid="{75B2EAE7-3803-4259-9094-9062BC6D58B0}"/>
    <cellStyle name="Comma 2 11 3 2 5" xfId="20526" xr:uid="{76721465-0846-42DD-8CFD-27A8A0A2DC81}"/>
    <cellStyle name="Comma 2 11 3 3" xfId="2109" xr:uid="{00000000-0005-0000-0000-0000E4000000}"/>
    <cellStyle name="Comma 2 11 3 3 2" xfId="4514" xr:uid="{00000000-0005-0000-0000-0000E5000000}"/>
    <cellStyle name="Comma 2 11 3 3 2 2" xfId="9317" xr:uid="{00000000-0005-0000-0000-0000E6000000}"/>
    <cellStyle name="Comma 2 11 3 3 2 2 2" xfId="18924" xr:uid="{00000000-0005-0000-0000-0000E7000000}"/>
    <cellStyle name="Comma 2 11 3 3 2 2 2 2" xfId="38138" xr:uid="{B12FEC48-9DD5-452F-BA7C-2D3A2643AFA5}"/>
    <cellStyle name="Comma 2 11 3 3 2 2 3" xfId="28531" xr:uid="{159ECCAF-008A-4393-9E19-99E15A2285C4}"/>
    <cellStyle name="Comma 2 11 3 3 2 3" xfId="14121" xr:uid="{00000000-0005-0000-0000-0000E8000000}"/>
    <cellStyle name="Comma 2 11 3 3 2 3 2" xfId="33335" xr:uid="{E2CE6791-8BEA-434F-B62F-77EF99F0B587}"/>
    <cellStyle name="Comma 2 11 3 3 2 4" xfId="23728" xr:uid="{7F63A0C4-4061-4A76-8062-C2785993FEFD}"/>
    <cellStyle name="Comma 2 11 3 3 3" xfId="6916" xr:uid="{00000000-0005-0000-0000-0000E9000000}"/>
    <cellStyle name="Comma 2 11 3 3 3 2" xfId="16523" xr:uid="{00000000-0005-0000-0000-0000EA000000}"/>
    <cellStyle name="Comma 2 11 3 3 3 2 2" xfId="35737" xr:uid="{772E7B80-C56C-4289-9A7A-D9ED4C66D1C9}"/>
    <cellStyle name="Comma 2 11 3 3 3 3" xfId="26130" xr:uid="{F568440E-BE55-4241-A57A-C3422DFABDC0}"/>
    <cellStyle name="Comma 2 11 3 3 4" xfId="11719" xr:uid="{00000000-0005-0000-0000-0000EB000000}"/>
    <cellStyle name="Comma 2 11 3 3 4 2" xfId="30933" xr:uid="{E81BF56B-08CE-42AA-8844-F15503D8701C}"/>
    <cellStyle name="Comma 2 11 3 3 5" xfId="21326" xr:uid="{932D6BD3-1F2E-4720-BF03-97249488E6B2}"/>
    <cellStyle name="Comma 2 11 3 4" xfId="2914" xr:uid="{00000000-0005-0000-0000-0000EC000000}"/>
    <cellStyle name="Comma 2 11 3 4 2" xfId="7717" xr:uid="{00000000-0005-0000-0000-0000ED000000}"/>
    <cellStyle name="Comma 2 11 3 4 2 2" xfId="17324" xr:uid="{00000000-0005-0000-0000-0000EE000000}"/>
    <cellStyle name="Comma 2 11 3 4 2 2 2" xfId="36538" xr:uid="{7C568620-6A84-48DD-B5F1-61FA9376C550}"/>
    <cellStyle name="Comma 2 11 3 4 2 3" xfId="26931" xr:uid="{AC145320-EBE2-426E-8F86-90B74ED2B423}"/>
    <cellStyle name="Comma 2 11 3 4 3" xfId="12521" xr:uid="{00000000-0005-0000-0000-0000EF000000}"/>
    <cellStyle name="Comma 2 11 3 4 3 2" xfId="31735" xr:uid="{1A0CB325-3BBD-4063-8515-CEE6EDFE88D7}"/>
    <cellStyle name="Comma 2 11 3 4 4" xfId="22128" xr:uid="{C258BA6B-C7E5-4BAA-BA49-1266DF8BB3F4}"/>
    <cellStyle name="Comma 2 11 3 5" xfId="5316" xr:uid="{00000000-0005-0000-0000-0000F0000000}"/>
    <cellStyle name="Comma 2 11 3 5 2" xfId="14923" xr:uid="{00000000-0005-0000-0000-0000F1000000}"/>
    <cellStyle name="Comma 2 11 3 5 2 2" xfId="34137" xr:uid="{374B24AC-D3E9-489F-8DCB-1241A178244D}"/>
    <cellStyle name="Comma 2 11 3 5 3" xfId="24530" xr:uid="{D0DB28B3-0F37-465D-9100-7D66D2528C95}"/>
    <cellStyle name="Comma 2 11 3 6" xfId="10119" xr:uid="{00000000-0005-0000-0000-0000F2000000}"/>
    <cellStyle name="Comma 2 11 3 6 2" xfId="29333" xr:uid="{57DD7E61-7020-45F0-BD8B-09CC1E73BA2E}"/>
    <cellStyle name="Comma 2 11 3 7" xfId="19726" xr:uid="{AB1A7981-2AE2-4878-90A9-146358029DD1}"/>
    <cellStyle name="Comma 2 11 4" xfId="708" xr:uid="{00000000-0005-0000-0000-0000F3000000}"/>
    <cellStyle name="Comma 2 11 4 2" xfId="1509" xr:uid="{00000000-0005-0000-0000-0000F4000000}"/>
    <cellStyle name="Comma 2 11 4 2 2" xfId="3914" xr:uid="{00000000-0005-0000-0000-0000F5000000}"/>
    <cellStyle name="Comma 2 11 4 2 2 2" xfId="8717" xr:uid="{00000000-0005-0000-0000-0000F6000000}"/>
    <cellStyle name="Comma 2 11 4 2 2 2 2" xfId="18324" xr:uid="{00000000-0005-0000-0000-0000F7000000}"/>
    <cellStyle name="Comma 2 11 4 2 2 2 2 2" xfId="37538" xr:uid="{0717AB46-5188-4AC8-ABA1-38EF0FF7A3CC}"/>
    <cellStyle name="Comma 2 11 4 2 2 2 3" xfId="27931" xr:uid="{BB271B2A-13CD-40B7-B4BE-1BE9BB094E7E}"/>
    <cellStyle name="Comma 2 11 4 2 2 3" xfId="13521" xr:uid="{00000000-0005-0000-0000-0000F8000000}"/>
    <cellStyle name="Comma 2 11 4 2 2 3 2" xfId="32735" xr:uid="{ABEB618D-5F29-423E-A60C-ABCBD6F7A4BA}"/>
    <cellStyle name="Comma 2 11 4 2 2 4" xfId="23128" xr:uid="{26C23472-9503-43C4-AED5-4C1079FF6BF1}"/>
    <cellStyle name="Comma 2 11 4 2 3" xfId="6316" xr:uid="{00000000-0005-0000-0000-0000F9000000}"/>
    <cellStyle name="Comma 2 11 4 2 3 2" xfId="15923" xr:uid="{00000000-0005-0000-0000-0000FA000000}"/>
    <cellStyle name="Comma 2 11 4 2 3 2 2" xfId="35137" xr:uid="{FD9DE3F2-9C11-4947-8B7B-5CDB9C8BD08A}"/>
    <cellStyle name="Comma 2 11 4 2 3 3" xfId="25530" xr:uid="{5DC09614-D63F-4894-8488-81C6EEC46A8A}"/>
    <cellStyle name="Comma 2 11 4 2 4" xfId="11119" xr:uid="{00000000-0005-0000-0000-0000FB000000}"/>
    <cellStyle name="Comma 2 11 4 2 4 2" xfId="30333" xr:uid="{82FA24EF-B32C-454F-AF07-98FB367B9331}"/>
    <cellStyle name="Comma 2 11 4 2 5" xfId="20726" xr:uid="{8C16F7E7-4877-42FB-A9CB-B3CF0327DD5A}"/>
    <cellStyle name="Comma 2 11 4 3" xfId="2309" xr:uid="{00000000-0005-0000-0000-0000FC000000}"/>
    <cellStyle name="Comma 2 11 4 3 2" xfId="4714" xr:uid="{00000000-0005-0000-0000-0000FD000000}"/>
    <cellStyle name="Comma 2 11 4 3 2 2" xfId="9517" xr:uid="{00000000-0005-0000-0000-0000FE000000}"/>
    <cellStyle name="Comma 2 11 4 3 2 2 2" xfId="19124" xr:uid="{00000000-0005-0000-0000-0000FF000000}"/>
    <cellStyle name="Comma 2 11 4 3 2 2 2 2" xfId="38338" xr:uid="{D5A0B5F9-9C43-48B8-AD55-143D09E7423E}"/>
    <cellStyle name="Comma 2 11 4 3 2 2 3" xfId="28731" xr:uid="{C45A88B0-B861-4F26-9634-BB3F1E0BABE6}"/>
    <cellStyle name="Comma 2 11 4 3 2 3" xfId="14321" xr:uid="{00000000-0005-0000-0000-000000010000}"/>
    <cellStyle name="Comma 2 11 4 3 2 3 2" xfId="33535" xr:uid="{21E024B7-FD75-4A70-BDF8-F249ABE4BDDF}"/>
    <cellStyle name="Comma 2 11 4 3 2 4" xfId="23928" xr:uid="{F85C5D47-E07F-45A3-B464-89008D9382DD}"/>
    <cellStyle name="Comma 2 11 4 3 3" xfId="7116" xr:uid="{00000000-0005-0000-0000-000001010000}"/>
    <cellStyle name="Comma 2 11 4 3 3 2" xfId="16723" xr:uid="{00000000-0005-0000-0000-000002010000}"/>
    <cellStyle name="Comma 2 11 4 3 3 2 2" xfId="35937" xr:uid="{5C8B7FA6-61E5-4D5A-A1E7-4875E9719887}"/>
    <cellStyle name="Comma 2 11 4 3 3 3" xfId="26330" xr:uid="{D912608F-CE52-4F0F-8AE1-D5F253FE5F93}"/>
    <cellStyle name="Comma 2 11 4 3 4" xfId="11919" xr:uid="{00000000-0005-0000-0000-000003010000}"/>
    <cellStyle name="Comma 2 11 4 3 4 2" xfId="31133" xr:uid="{53466783-F54A-47CB-ADBF-EA969C15EEBD}"/>
    <cellStyle name="Comma 2 11 4 3 5" xfId="21526" xr:uid="{AE817B5C-57CF-4C06-804C-134C12DAF709}"/>
    <cellStyle name="Comma 2 11 4 4" xfId="3114" xr:uid="{00000000-0005-0000-0000-000004010000}"/>
    <cellStyle name="Comma 2 11 4 4 2" xfId="7917" xr:uid="{00000000-0005-0000-0000-000005010000}"/>
    <cellStyle name="Comma 2 11 4 4 2 2" xfId="17524" xr:uid="{00000000-0005-0000-0000-000006010000}"/>
    <cellStyle name="Comma 2 11 4 4 2 2 2" xfId="36738" xr:uid="{4996CD0D-13D1-4A29-B6BB-4832A9FC3D3C}"/>
    <cellStyle name="Comma 2 11 4 4 2 3" xfId="27131" xr:uid="{EC5DBD7D-E047-4141-88E5-239C73F58FA9}"/>
    <cellStyle name="Comma 2 11 4 4 3" xfId="12721" xr:uid="{00000000-0005-0000-0000-000007010000}"/>
    <cellStyle name="Comma 2 11 4 4 3 2" xfId="31935" xr:uid="{AA0254B8-9625-4302-8457-B0B32CA0580C}"/>
    <cellStyle name="Comma 2 11 4 4 4" xfId="22328" xr:uid="{B937F22C-01BC-4C1E-8573-A3D7C1ACBCDB}"/>
    <cellStyle name="Comma 2 11 4 5" xfId="5516" xr:uid="{00000000-0005-0000-0000-000008010000}"/>
    <cellStyle name="Comma 2 11 4 5 2" xfId="15123" xr:uid="{00000000-0005-0000-0000-000009010000}"/>
    <cellStyle name="Comma 2 11 4 5 2 2" xfId="34337" xr:uid="{A569E931-F0E9-43E8-8A75-B48557D531EB}"/>
    <cellStyle name="Comma 2 11 4 5 3" xfId="24730" xr:uid="{F6AE9C30-28A4-4322-9BE8-4C56D98FFBD7}"/>
    <cellStyle name="Comma 2 11 4 6" xfId="10319" xr:uid="{00000000-0005-0000-0000-00000A010000}"/>
    <cellStyle name="Comma 2 11 4 6 2" xfId="29533" xr:uid="{953137C5-F0C1-4FFE-95AF-29114E482837}"/>
    <cellStyle name="Comma 2 11 4 7" xfId="19926" xr:uid="{0184AB4A-BC60-4336-A516-DD2CA87B976B}"/>
    <cellStyle name="Comma 2 11 5" xfId="909" xr:uid="{00000000-0005-0000-0000-00000B010000}"/>
    <cellStyle name="Comma 2 11 5 2" xfId="3314" xr:uid="{00000000-0005-0000-0000-00000C010000}"/>
    <cellStyle name="Comma 2 11 5 2 2" xfId="8117" xr:uid="{00000000-0005-0000-0000-00000D010000}"/>
    <cellStyle name="Comma 2 11 5 2 2 2" xfId="17724" xr:uid="{00000000-0005-0000-0000-00000E010000}"/>
    <cellStyle name="Comma 2 11 5 2 2 2 2" xfId="36938" xr:uid="{3601D92E-7162-47D5-9301-7E6339885868}"/>
    <cellStyle name="Comma 2 11 5 2 2 3" xfId="27331" xr:uid="{D462273A-DCAD-4228-8597-0A26FF05CA55}"/>
    <cellStyle name="Comma 2 11 5 2 3" xfId="12921" xr:uid="{00000000-0005-0000-0000-00000F010000}"/>
    <cellStyle name="Comma 2 11 5 2 3 2" xfId="32135" xr:uid="{A4EF0259-E094-4E08-B40E-64B59768567C}"/>
    <cellStyle name="Comma 2 11 5 2 4" xfId="22528" xr:uid="{2C2CEB2D-0B59-4997-914D-F4021107C438}"/>
    <cellStyle name="Comma 2 11 5 3" xfId="5716" xr:uid="{00000000-0005-0000-0000-000010010000}"/>
    <cellStyle name="Comma 2 11 5 3 2" xfId="15323" xr:uid="{00000000-0005-0000-0000-000011010000}"/>
    <cellStyle name="Comma 2 11 5 3 2 2" xfId="34537" xr:uid="{EE89E5C8-6D0B-43FD-BC2C-A2192BD6D82E}"/>
    <cellStyle name="Comma 2 11 5 3 3" xfId="24930" xr:uid="{6E26BC73-C400-440E-A01C-6D1C89CD55A3}"/>
    <cellStyle name="Comma 2 11 5 4" xfId="10519" xr:uid="{00000000-0005-0000-0000-000012010000}"/>
    <cellStyle name="Comma 2 11 5 4 2" xfId="29733" xr:uid="{691ED014-273D-41B9-BDC6-274562331E1F}"/>
    <cellStyle name="Comma 2 11 5 5" xfId="20126" xr:uid="{8581C070-5553-4DE7-9010-039493C09B63}"/>
    <cellStyle name="Comma 2 11 6" xfId="1709" xr:uid="{00000000-0005-0000-0000-000013010000}"/>
    <cellStyle name="Comma 2 11 6 2" xfId="4114" xr:uid="{00000000-0005-0000-0000-000014010000}"/>
    <cellStyle name="Comma 2 11 6 2 2" xfId="8917" xr:uid="{00000000-0005-0000-0000-000015010000}"/>
    <cellStyle name="Comma 2 11 6 2 2 2" xfId="18524" xr:uid="{00000000-0005-0000-0000-000016010000}"/>
    <cellStyle name="Comma 2 11 6 2 2 2 2" xfId="37738" xr:uid="{B7ACF61D-217D-4008-96DC-0826AAF6716F}"/>
    <cellStyle name="Comma 2 11 6 2 2 3" xfId="28131" xr:uid="{8CDEE5DE-8297-4F7D-B499-D2A2E24EC203}"/>
    <cellStyle name="Comma 2 11 6 2 3" xfId="13721" xr:uid="{00000000-0005-0000-0000-000017010000}"/>
    <cellStyle name="Comma 2 11 6 2 3 2" xfId="32935" xr:uid="{13AC39B8-7980-470D-A50A-B2D1F870DFC4}"/>
    <cellStyle name="Comma 2 11 6 2 4" xfId="23328" xr:uid="{F1D6FFA3-3EA1-49DB-A96B-9FAA71BB76BA}"/>
    <cellStyle name="Comma 2 11 6 3" xfId="6516" xr:uid="{00000000-0005-0000-0000-000018010000}"/>
    <cellStyle name="Comma 2 11 6 3 2" xfId="16123" xr:uid="{00000000-0005-0000-0000-000019010000}"/>
    <cellStyle name="Comma 2 11 6 3 2 2" xfId="35337" xr:uid="{8A4AC049-D680-45E7-A06E-EBB707BB9E84}"/>
    <cellStyle name="Comma 2 11 6 3 3" xfId="25730" xr:uid="{DC489D97-E841-4D6E-AB4D-A28424E1DFD1}"/>
    <cellStyle name="Comma 2 11 6 4" xfId="11319" xr:uid="{00000000-0005-0000-0000-00001A010000}"/>
    <cellStyle name="Comma 2 11 6 4 2" xfId="30533" xr:uid="{2B4615BD-E94E-4E16-84EA-20390E1ACDAA}"/>
    <cellStyle name="Comma 2 11 6 5" xfId="20926" xr:uid="{FA73B954-ECFE-440C-8CA3-0A3681DBDAE7}"/>
    <cellStyle name="Comma 2 11 7" xfId="2514" xr:uid="{00000000-0005-0000-0000-00001B010000}"/>
    <cellStyle name="Comma 2 11 7 2" xfId="7317" xr:uid="{00000000-0005-0000-0000-00001C010000}"/>
    <cellStyle name="Comma 2 11 7 2 2" xfId="16924" xr:uid="{00000000-0005-0000-0000-00001D010000}"/>
    <cellStyle name="Comma 2 11 7 2 2 2" xfId="36138" xr:uid="{C67F0419-4CDB-4084-88F6-943CC00CDDA3}"/>
    <cellStyle name="Comma 2 11 7 2 3" xfId="26531" xr:uid="{57DDDDA3-7855-4477-86D2-282FE3B6B815}"/>
    <cellStyle name="Comma 2 11 7 3" xfId="12121" xr:uid="{00000000-0005-0000-0000-00001E010000}"/>
    <cellStyle name="Comma 2 11 7 3 2" xfId="31335" xr:uid="{D255AA58-E757-454A-B76C-6B48B4C5F035}"/>
    <cellStyle name="Comma 2 11 7 4" xfId="21728" xr:uid="{66167F30-78C5-455F-B390-39DCB7AE5158}"/>
    <cellStyle name="Comma 2 11 8" xfId="4916" xr:uid="{00000000-0005-0000-0000-00001F010000}"/>
    <cellStyle name="Comma 2 11 8 2" xfId="14523" xr:uid="{00000000-0005-0000-0000-000020010000}"/>
    <cellStyle name="Comma 2 11 8 2 2" xfId="33737" xr:uid="{60202CD3-595C-4966-9DF4-3F6E58964600}"/>
    <cellStyle name="Comma 2 11 8 3" xfId="24130" xr:uid="{713ADF57-5A00-4D6E-B01C-E507E38CF064}"/>
    <cellStyle name="Comma 2 11 9" xfId="9719" xr:uid="{00000000-0005-0000-0000-000021010000}"/>
    <cellStyle name="Comma 2 11 9 2" xfId="28933" xr:uid="{BE24B5FB-DBCE-4218-9868-C3351BF51B2A}"/>
    <cellStyle name="Comma 2 12" xfId="208" xr:uid="{00000000-0005-0000-0000-000022010000}"/>
    <cellStyle name="Comma 2 12 2" xfId="1009" xr:uid="{00000000-0005-0000-0000-000023010000}"/>
    <cellStyle name="Comma 2 12 2 2" xfId="3414" xr:uid="{00000000-0005-0000-0000-000024010000}"/>
    <cellStyle name="Comma 2 12 2 2 2" xfId="8217" xr:uid="{00000000-0005-0000-0000-000025010000}"/>
    <cellStyle name="Comma 2 12 2 2 2 2" xfId="17824" xr:uid="{00000000-0005-0000-0000-000026010000}"/>
    <cellStyle name="Comma 2 12 2 2 2 2 2" xfId="37038" xr:uid="{B5B442A8-D468-4D5A-8F13-2CA05DBB49E7}"/>
    <cellStyle name="Comma 2 12 2 2 2 3" xfId="27431" xr:uid="{7258C0EF-3910-45A2-8B31-FABF03A82C1A}"/>
    <cellStyle name="Comma 2 12 2 2 3" xfId="13021" xr:uid="{00000000-0005-0000-0000-000027010000}"/>
    <cellStyle name="Comma 2 12 2 2 3 2" xfId="32235" xr:uid="{0FCC68DC-054A-469C-9FD1-DA79D41DCF3D}"/>
    <cellStyle name="Comma 2 12 2 2 4" xfId="22628" xr:uid="{7CD61A0E-C576-441A-9FB8-C0D3F6BA16EC}"/>
    <cellStyle name="Comma 2 12 2 3" xfId="5816" xr:uid="{00000000-0005-0000-0000-000028010000}"/>
    <cellStyle name="Comma 2 12 2 3 2" xfId="15423" xr:uid="{00000000-0005-0000-0000-000029010000}"/>
    <cellStyle name="Comma 2 12 2 3 2 2" xfId="34637" xr:uid="{D0A5F474-3D95-4982-A9FB-492111B799E4}"/>
    <cellStyle name="Comma 2 12 2 3 3" xfId="25030" xr:uid="{651B3529-D92C-4BBC-B68C-98869BAD3C85}"/>
    <cellStyle name="Comma 2 12 2 4" xfId="10619" xr:uid="{00000000-0005-0000-0000-00002A010000}"/>
    <cellStyle name="Comma 2 12 2 4 2" xfId="29833" xr:uid="{56018671-A5B2-46A1-8011-78D5FF8082DF}"/>
    <cellStyle name="Comma 2 12 2 5" xfId="20226" xr:uid="{87888ACE-B610-43BE-9233-DDE6B16D7817}"/>
    <cellStyle name="Comma 2 12 3" xfId="1809" xr:uid="{00000000-0005-0000-0000-00002B010000}"/>
    <cellStyle name="Comma 2 12 3 2" xfId="4214" xr:uid="{00000000-0005-0000-0000-00002C010000}"/>
    <cellStyle name="Comma 2 12 3 2 2" xfId="9017" xr:uid="{00000000-0005-0000-0000-00002D010000}"/>
    <cellStyle name="Comma 2 12 3 2 2 2" xfId="18624" xr:uid="{00000000-0005-0000-0000-00002E010000}"/>
    <cellStyle name="Comma 2 12 3 2 2 2 2" xfId="37838" xr:uid="{EE5DF3FA-07DA-4020-8F85-A0955B1E50D0}"/>
    <cellStyle name="Comma 2 12 3 2 2 3" xfId="28231" xr:uid="{CB0ED796-FA52-42F6-9791-A4CA13E5E099}"/>
    <cellStyle name="Comma 2 12 3 2 3" xfId="13821" xr:uid="{00000000-0005-0000-0000-00002F010000}"/>
    <cellStyle name="Comma 2 12 3 2 3 2" xfId="33035" xr:uid="{C35D1424-34E2-4BF8-9163-E57AC860D169}"/>
    <cellStyle name="Comma 2 12 3 2 4" xfId="23428" xr:uid="{77C42661-B381-4BFB-8F7F-7202A59E8F8C}"/>
    <cellStyle name="Comma 2 12 3 3" xfId="6616" xr:uid="{00000000-0005-0000-0000-000030010000}"/>
    <cellStyle name="Comma 2 12 3 3 2" xfId="16223" xr:uid="{00000000-0005-0000-0000-000031010000}"/>
    <cellStyle name="Comma 2 12 3 3 2 2" xfId="35437" xr:uid="{720C97C0-7FEE-414A-B0A2-5991DEC16951}"/>
    <cellStyle name="Comma 2 12 3 3 3" xfId="25830" xr:uid="{6821F20D-DB4D-4CA7-8E64-5BC5127620F2}"/>
    <cellStyle name="Comma 2 12 3 4" xfId="11419" xr:uid="{00000000-0005-0000-0000-000032010000}"/>
    <cellStyle name="Comma 2 12 3 4 2" xfId="30633" xr:uid="{680B14C2-4C16-4E04-BB62-2EADF828F1A6}"/>
    <cellStyle name="Comma 2 12 3 5" xfId="21026" xr:uid="{F3ECA70F-E90D-4536-B434-8FEE5CA543D9}"/>
    <cellStyle name="Comma 2 12 4" xfId="2614" xr:uid="{00000000-0005-0000-0000-000033010000}"/>
    <cellStyle name="Comma 2 12 4 2" xfId="7417" xr:uid="{00000000-0005-0000-0000-000034010000}"/>
    <cellStyle name="Comma 2 12 4 2 2" xfId="17024" xr:uid="{00000000-0005-0000-0000-000035010000}"/>
    <cellStyle name="Comma 2 12 4 2 2 2" xfId="36238" xr:uid="{113A501C-309D-44CE-9E7D-D1A90F608F0F}"/>
    <cellStyle name="Comma 2 12 4 2 3" xfId="26631" xr:uid="{21054E7C-2A60-41C9-8076-AD344382C3E3}"/>
    <cellStyle name="Comma 2 12 4 3" xfId="12221" xr:uid="{00000000-0005-0000-0000-000036010000}"/>
    <cellStyle name="Comma 2 12 4 3 2" xfId="31435" xr:uid="{84A111DE-003A-45E9-92AB-9E7C9422FB2C}"/>
    <cellStyle name="Comma 2 12 4 4" xfId="21828" xr:uid="{4DE7E1A4-9266-449C-ADF2-1B6E401EE2C4}"/>
    <cellStyle name="Comma 2 12 5" xfId="5016" xr:uid="{00000000-0005-0000-0000-000037010000}"/>
    <cellStyle name="Comma 2 12 5 2" xfId="14623" xr:uid="{00000000-0005-0000-0000-000038010000}"/>
    <cellStyle name="Comma 2 12 5 2 2" xfId="33837" xr:uid="{C592E606-7549-4238-91A7-01D62C15A4D8}"/>
    <cellStyle name="Comma 2 12 5 3" xfId="24230" xr:uid="{97BEEC04-9F9E-4794-A2B8-7A7BAB4FC013}"/>
    <cellStyle name="Comma 2 12 6" xfId="9819" xr:uid="{00000000-0005-0000-0000-000039010000}"/>
    <cellStyle name="Comma 2 12 6 2" xfId="29033" xr:uid="{B83D3DB2-0DFB-4918-BEC8-EA4A3E85D300}"/>
    <cellStyle name="Comma 2 12 7" xfId="19426" xr:uid="{10DF8C02-8D1D-4CD1-BA6D-69DD9584DE3A}"/>
    <cellStyle name="Comma 2 13" xfId="408" xr:uid="{00000000-0005-0000-0000-00003A010000}"/>
    <cellStyle name="Comma 2 13 2" xfId="1209" xr:uid="{00000000-0005-0000-0000-00003B010000}"/>
    <cellStyle name="Comma 2 13 2 2" xfId="3614" xr:uid="{00000000-0005-0000-0000-00003C010000}"/>
    <cellStyle name="Comma 2 13 2 2 2" xfId="8417" xr:uid="{00000000-0005-0000-0000-00003D010000}"/>
    <cellStyle name="Comma 2 13 2 2 2 2" xfId="18024" xr:uid="{00000000-0005-0000-0000-00003E010000}"/>
    <cellStyle name="Comma 2 13 2 2 2 2 2" xfId="37238" xr:uid="{EEF778BF-AC03-4B68-84DA-06AE7F1B63CA}"/>
    <cellStyle name="Comma 2 13 2 2 2 3" xfId="27631" xr:uid="{0C38E15D-20A0-4C52-A5B0-E1FFC1C69A55}"/>
    <cellStyle name="Comma 2 13 2 2 3" xfId="13221" xr:uid="{00000000-0005-0000-0000-00003F010000}"/>
    <cellStyle name="Comma 2 13 2 2 3 2" xfId="32435" xr:uid="{47C12167-26FF-4914-834B-6A65200E062D}"/>
    <cellStyle name="Comma 2 13 2 2 4" xfId="22828" xr:uid="{4825F2BC-51B6-45BB-9180-39EBBA300BDB}"/>
    <cellStyle name="Comma 2 13 2 3" xfId="6016" xr:uid="{00000000-0005-0000-0000-000040010000}"/>
    <cellStyle name="Comma 2 13 2 3 2" xfId="15623" xr:uid="{00000000-0005-0000-0000-000041010000}"/>
    <cellStyle name="Comma 2 13 2 3 2 2" xfId="34837" xr:uid="{7E372D23-7444-4E9D-9CFB-9132D69648A4}"/>
    <cellStyle name="Comma 2 13 2 3 3" xfId="25230" xr:uid="{F03C804E-81CA-4437-9857-7C74A1178DEF}"/>
    <cellStyle name="Comma 2 13 2 4" xfId="10819" xr:uid="{00000000-0005-0000-0000-000042010000}"/>
    <cellStyle name="Comma 2 13 2 4 2" xfId="30033" xr:uid="{A208E406-5C8D-426D-9325-1DF7A13644A8}"/>
    <cellStyle name="Comma 2 13 2 5" xfId="20426" xr:uid="{E20BE8F3-B447-4AD7-8061-3369CD124E39}"/>
    <cellStyle name="Comma 2 13 3" xfId="2009" xr:uid="{00000000-0005-0000-0000-000043010000}"/>
    <cellStyle name="Comma 2 13 3 2" xfId="4414" xr:uid="{00000000-0005-0000-0000-000044010000}"/>
    <cellStyle name="Comma 2 13 3 2 2" xfId="9217" xr:uid="{00000000-0005-0000-0000-000045010000}"/>
    <cellStyle name="Comma 2 13 3 2 2 2" xfId="18824" xr:uid="{00000000-0005-0000-0000-000046010000}"/>
    <cellStyle name="Comma 2 13 3 2 2 2 2" xfId="38038" xr:uid="{D3B73658-99DE-4214-83E4-80CE425DE53A}"/>
    <cellStyle name="Comma 2 13 3 2 2 3" xfId="28431" xr:uid="{2BECF7FA-2B15-45BF-A814-DEE5FF52E207}"/>
    <cellStyle name="Comma 2 13 3 2 3" xfId="14021" xr:uid="{00000000-0005-0000-0000-000047010000}"/>
    <cellStyle name="Comma 2 13 3 2 3 2" xfId="33235" xr:uid="{727B0736-181D-49FA-839D-0F9A45B3CC81}"/>
    <cellStyle name="Comma 2 13 3 2 4" xfId="23628" xr:uid="{9A93FD7C-B9F1-4533-B810-672F7DEFD907}"/>
    <cellStyle name="Comma 2 13 3 3" xfId="6816" xr:uid="{00000000-0005-0000-0000-000048010000}"/>
    <cellStyle name="Comma 2 13 3 3 2" xfId="16423" xr:uid="{00000000-0005-0000-0000-000049010000}"/>
    <cellStyle name="Comma 2 13 3 3 2 2" xfId="35637" xr:uid="{09D2D411-16C8-4B92-AB36-851AF1836707}"/>
    <cellStyle name="Comma 2 13 3 3 3" xfId="26030" xr:uid="{D023468C-7310-4851-AFC1-50CB4EE7E535}"/>
    <cellStyle name="Comma 2 13 3 4" xfId="11619" xr:uid="{00000000-0005-0000-0000-00004A010000}"/>
    <cellStyle name="Comma 2 13 3 4 2" xfId="30833" xr:uid="{53957809-CC9D-4BAD-A409-3D718847104F}"/>
    <cellStyle name="Comma 2 13 3 5" xfId="21226" xr:uid="{B716F228-3D6F-4D72-A7D8-733D481E1B46}"/>
    <cellStyle name="Comma 2 13 4" xfId="2814" xr:uid="{00000000-0005-0000-0000-00004B010000}"/>
    <cellStyle name="Comma 2 13 4 2" xfId="7617" xr:uid="{00000000-0005-0000-0000-00004C010000}"/>
    <cellStyle name="Comma 2 13 4 2 2" xfId="17224" xr:uid="{00000000-0005-0000-0000-00004D010000}"/>
    <cellStyle name="Comma 2 13 4 2 2 2" xfId="36438" xr:uid="{C952CBFC-4C41-4FEF-8FBD-45D573DA0825}"/>
    <cellStyle name="Comma 2 13 4 2 3" xfId="26831" xr:uid="{D77C14BA-7934-4DEA-96B3-D6F2A0A63378}"/>
    <cellStyle name="Comma 2 13 4 3" xfId="12421" xr:uid="{00000000-0005-0000-0000-00004E010000}"/>
    <cellStyle name="Comma 2 13 4 3 2" xfId="31635" xr:uid="{4924FE5B-486B-468B-ABF9-4D4237B25D13}"/>
    <cellStyle name="Comma 2 13 4 4" xfId="22028" xr:uid="{BB2889F5-BC47-4B4C-9476-66A6EF0886B9}"/>
    <cellStyle name="Comma 2 13 5" xfId="5216" xr:uid="{00000000-0005-0000-0000-00004F010000}"/>
    <cellStyle name="Comma 2 13 5 2" xfId="14823" xr:uid="{00000000-0005-0000-0000-000050010000}"/>
    <cellStyle name="Comma 2 13 5 2 2" xfId="34037" xr:uid="{DD7C46F2-14DF-47E0-AD09-27FCA6CD5470}"/>
    <cellStyle name="Comma 2 13 5 3" xfId="24430" xr:uid="{E5245D07-64FE-4BCF-B161-5AE7EDF8CED0}"/>
    <cellStyle name="Comma 2 13 6" xfId="10019" xr:uid="{00000000-0005-0000-0000-000051010000}"/>
    <cellStyle name="Comma 2 13 6 2" xfId="29233" xr:uid="{0D77286C-097F-4832-8711-B76FD569922C}"/>
    <cellStyle name="Comma 2 13 7" xfId="19626" xr:uid="{6941B4E4-88BD-46E5-B216-6D3AEB6CEE6F}"/>
    <cellStyle name="Comma 2 14" xfId="608" xr:uid="{00000000-0005-0000-0000-000052010000}"/>
    <cellStyle name="Comma 2 14 2" xfId="1409" xr:uid="{00000000-0005-0000-0000-000053010000}"/>
    <cellStyle name="Comma 2 14 2 2" xfId="3814" xr:uid="{00000000-0005-0000-0000-000054010000}"/>
    <cellStyle name="Comma 2 14 2 2 2" xfId="8617" xr:uid="{00000000-0005-0000-0000-000055010000}"/>
    <cellStyle name="Comma 2 14 2 2 2 2" xfId="18224" xr:uid="{00000000-0005-0000-0000-000056010000}"/>
    <cellStyle name="Comma 2 14 2 2 2 2 2" xfId="37438" xr:uid="{F9F4D770-94D4-4203-8AFE-B9A4EC6ACCEB}"/>
    <cellStyle name="Comma 2 14 2 2 2 3" xfId="27831" xr:uid="{94285D31-63B1-4AF7-B246-AB45E990B03F}"/>
    <cellStyle name="Comma 2 14 2 2 3" xfId="13421" xr:uid="{00000000-0005-0000-0000-000057010000}"/>
    <cellStyle name="Comma 2 14 2 2 3 2" xfId="32635" xr:uid="{AA9EFDB0-B690-4362-8DB9-617093A9A137}"/>
    <cellStyle name="Comma 2 14 2 2 4" xfId="23028" xr:uid="{C99BE5A7-B6B7-4615-B1CB-3175CD114314}"/>
    <cellStyle name="Comma 2 14 2 3" xfId="6216" xr:uid="{00000000-0005-0000-0000-000058010000}"/>
    <cellStyle name="Comma 2 14 2 3 2" xfId="15823" xr:uid="{00000000-0005-0000-0000-000059010000}"/>
    <cellStyle name="Comma 2 14 2 3 2 2" xfId="35037" xr:uid="{76913CAF-93A7-469E-8235-CA76B87DB584}"/>
    <cellStyle name="Comma 2 14 2 3 3" xfId="25430" xr:uid="{BDAD3CE6-9DB7-452A-AAAA-6D63A2277984}"/>
    <cellStyle name="Comma 2 14 2 4" xfId="11019" xr:uid="{00000000-0005-0000-0000-00005A010000}"/>
    <cellStyle name="Comma 2 14 2 4 2" xfId="30233" xr:uid="{7BDEFB0B-F9FB-47F1-998E-47EDB6760ACA}"/>
    <cellStyle name="Comma 2 14 2 5" xfId="20626" xr:uid="{5F7EE153-BA18-4B6F-A8B2-5A2A2D342415}"/>
    <cellStyle name="Comma 2 14 3" xfId="2209" xr:uid="{00000000-0005-0000-0000-00005B010000}"/>
    <cellStyle name="Comma 2 14 3 2" xfId="4614" xr:uid="{00000000-0005-0000-0000-00005C010000}"/>
    <cellStyle name="Comma 2 14 3 2 2" xfId="9417" xr:uid="{00000000-0005-0000-0000-00005D010000}"/>
    <cellStyle name="Comma 2 14 3 2 2 2" xfId="19024" xr:uid="{00000000-0005-0000-0000-00005E010000}"/>
    <cellStyle name="Comma 2 14 3 2 2 2 2" xfId="38238" xr:uid="{C26A8E28-A0C0-496A-ABE6-2ED73C4B5804}"/>
    <cellStyle name="Comma 2 14 3 2 2 3" xfId="28631" xr:uid="{8839E84D-6591-4478-AD72-70E73F0D6B3E}"/>
    <cellStyle name="Comma 2 14 3 2 3" xfId="14221" xr:uid="{00000000-0005-0000-0000-00005F010000}"/>
    <cellStyle name="Comma 2 14 3 2 3 2" xfId="33435" xr:uid="{C8D8EB2B-3F82-4746-9528-7B55F85D6567}"/>
    <cellStyle name="Comma 2 14 3 2 4" xfId="23828" xr:uid="{B2FF70D5-6C5F-4B84-9A55-A6F48FB7BF7B}"/>
    <cellStyle name="Comma 2 14 3 3" xfId="7016" xr:uid="{00000000-0005-0000-0000-000060010000}"/>
    <cellStyle name="Comma 2 14 3 3 2" xfId="16623" xr:uid="{00000000-0005-0000-0000-000061010000}"/>
    <cellStyle name="Comma 2 14 3 3 2 2" xfId="35837" xr:uid="{1ABE7F70-F322-472F-99F3-FBA682DC29B1}"/>
    <cellStyle name="Comma 2 14 3 3 3" xfId="26230" xr:uid="{D9B1A39B-69DA-4894-9C2A-ED4F48B0BF61}"/>
    <cellStyle name="Comma 2 14 3 4" xfId="11819" xr:uid="{00000000-0005-0000-0000-000062010000}"/>
    <cellStyle name="Comma 2 14 3 4 2" xfId="31033" xr:uid="{A5193D2E-0C1A-4E71-8A68-0E2C89C2D65C}"/>
    <cellStyle name="Comma 2 14 3 5" xfId="21426" xr:uid="{DD00F52E-EDF5-49E9-936E-016392222058}"/>
    <cellStyle name="Comma 2 14 4" xfId="3014" xr:uid="{00000000-0005-0000-0000-000063010000}"/>
    <cellStyle name="Comma 2 14 4 2" xfId="7817" xr:uid="{00000000-0005-0000-0000-000064010000}"/>
    <cellStyle name="Comma 2 14 4 2 2" xfId="17424" xr:uid="{00000000-0005-0000-0000-000065010000}"/>
    <cellStyle name="Comma 2 14 4 2 2 2" xfId="36638" xr:uid="{E633E001-18BD-4A9D-AE7A-0767234F2883}"/>
    <cellStyle name="Comma 2 14 4 2 3" xfId="27031" xr:uid="{1F8CBFAF-5C9C-49E9-8442-2C07F555A2D6}"/>
    <cellStyle name="Comma 2 14 4 3" xfId="12621" xr:uid="{00000000-0005-0000-0000-000066010000}"/>
    <cellStyle name="Comma 2 14 4 3 2" xfId="31835" xr:uid="{298C6E8C-76C6-4553-BE6B-90DF4A774EB8}"/>
    <cellStyle name="Comma 2 14 4 4" xfId="22228" xr:uid="{34DF0B4C-5AF4-4E9C-9C37-6D73BB5124E3}"/>
    <cellStyle name="Comma 2 14 5" xfId="5416" xr:uid="{00000000-0005-0000-0000-000067010000}"/>
    <cellStyle name="Comma 2 14 5 2" xfId="15023" xr:uid="{00000000-0005-0000-0000-000068010000}"/>
    <cellStyle name="Comma 2 14 5 2 2" xfId="34237" xr:uid="{5FC8A5C3-4373-4520-85DE-FC7F5710EF50}"/>
    <cellStyle name="Comma 2 14 5 3" xfId="24630" xr:uid="{E3481B3D-6EAD-4233-82C2-951E15D88C97}"/>
    <cellStyle name="Comma 2 14 6" xfId="10219" xr:uid="{00000000-0005-0000-0000-000069010000}"/>
    <cellStyle name="Comma 2 14 6 2" xfId="29433" xr:uid="{98D03E97-68FE-42C9-9261-F364A02615DC}"/>
    <cellStyle name="Comma 2 14 7" xfId="19826" xr:uid="{DC6F4C13-E067-4D2F-B068-84FD55674C24}"/>
    <cellStyle name="Comma 2 15" xfId="809" xr:uid="{00000000-0005-0000-0000-00006A010000}"/>
    <cellStyle name="Comma 2 15 2" xfId="3214" xr:uid="{00000000-0005-0000-0000-00006B010000}"/>
    <cellStyle name="Comma 2 15 2 2" xfId="8017" xr:uid="{00000000-0005-0000-0000-00006C010000}"/>
    <cellStyle name="Comma 2 15 2 2 2" xfId="17624" xr:uid="{00000000-0005-0000-0000-00006D010000}"/>
    <cellStyle name="Comma 2 15 2 2 2 2" xfId="36838" xr:uid="{AAB306B7-18E8-4AD7-895E-E0B79758721D}"/>
    <cellStyle name="Comma 2 15 2 2 3" xfId="27231" xr:uid="{61296395-5F93-4401-8AF9-E8482466A038}"/>
    <cellStyle name="Comma 2 15 2 3" xfId="12821" xr:uid="{00000000-0005-0000-0000-00006E010000}"/>
    <cellStyle name="Comma 2 15 2 3 2" xfId="32035" xr:uid="{7215C535-00C4-4DA2-AD2F-AF970A050E19}"/>
    <cellStyle name="Comma 2 15 2 4" xfId="22428" xr:uid="{F579A52B-6FEC-43F3-B17B-BA5E39B3E7F5}"/>
    <cellStyle name="Comma 2 15 3" xfId="5616" xr:uid="{00000000-0005-0000-0000-00006F010000}"/>
    <cellStyle name="Comma 2 15 3 2" xfId="15223" xr:uid="{00000000-0005-0000-0000-000070010000}"/>
    <cellStyle name="Comma 2 15 3 2 2" xfId="34437" xr:uid="{C326552B-3DD4-4F35-892B-B1336C2329E2}"/>
    <cellStyle name="Comma 2 15 3 3" xfId="24830" xr:uid="{62E198B4-2A52-4F36-A2C9-5742C38F5ED0}"/>
    <cellStyle name="Comma 2 15 4" xfId="10419" xr:uid="{00000000-0005-0000-0000-000071010000}"/>
    <cellStyle name="Comma 2 15 4 2" xfId="29633" xr:uid="{574DFA32-8863-4C18-BA71-73A0DCE330A9}"/>
    <cellStyle name="Comma 2 15 5" xfId="20026" xr:uid="{087EC432-A83F-4C91-A3F1-6D2E89D5E368}"/>
    <cellStyle name="Comma 2 16" xfId="1609" xr:uid="{00000000-0005-0000-0000-000072010000}"/>
    <cellStyle name="Comma 2 16 2" xfId="4014" xr:uid="{00000000-0005-0000-0000-000073010000}"/>
    <cellStyle name="Comma 2 16 2 2" xfId="8817" xr:uid="{00000000-0005-0000-0000-000074010000}"/>
    <cellStyle name="Comma 2 16 2 2 2" xfId="18424" xr:uid="{00000000-0005-0000-0000-000075010000}"/>
    <cellStyle name="Comma 2 16 2 2 2 2" xfId="37638" xr:uid="{459CBF91-1306-41C0-92B7-F2F0A27CFE80}"/>
    <cellStyle name="Comma 2 16 2 2 3" xfId="28031" xr:uid="{05625C21-336C-40E9-87D6-9E4DFECC32E9}"/>
    <cellStyle name="Comma 2 16 2 3" xfId="13621" xr:uid="{00000000-0005-0000-0000-000076010000}"/>
    <cellStyle name="Comma 2 16 2 3 2" xfId="32835" xr:uid="{1A5B3570-C8F3-4E35-8709-526D269882DE}"/>
    <cellStyle name="Comma 2 16 2 4" xfId="23228" xr:uid="{ECC7BDB6-BB20-4A11-A495-E8B838871F29}"/>
    <cellStyle name="Comma 2 16 3" xfId="6416" xr:uid="{00000000-0005-0000-0000-000077010000}"/>
    <cellStyle name="Comma 2 16 3 2" xfId="16023" xr:uid="{00000000-0005-0000-0000-000078010000}"/>
    <cellStyle name="Comma 2 16 3 2 2" xfId="35237" xr:uid="{67FDC72A-F866-4905-81B1-1C4916C57650}"/>
    <cellStyle name="Comma 2 16 3 3" xfId="25630" xr:uid="{5E46460A-FAC5-4928-89AD-EFCF48BA0FF4}"/>
    <cellStyle name="Comma 2 16 4" xfId="11219" xr:uid="{00000000-0005-0000-0000-000079010000}"/>
    <cellStyle name="Comma 2 16 4 2" xfId="30433" xr:uid="{EF551EE3-F7CB-40CB-A162-9D285C8E03E2}"/>
    <cellStyle name="Comma 2 16 5" xfId="20826" xr:uid="{AD023091-BF35-4F7B-BAB1-9F427986166E}"/>
    <cellStyle name="Comma 2 17" xfId="2414" xr:uid="{00000000-0005-0000-0000-00007A010000}"/>
    <cellStyle name="Comma 2 17 2" xfId="7217" xr:uid="{00000000-0005-0000-0000-00007B010000}"/>
    <cellStyle name="Comma 2 17 2 2" xfId="16824" xr:uid="{00000000-0005-0000-0000-00007C010000}"/>
    <cellStyle name="Comma 2 17 2 2 2" xfId="36038" xr:uid="{B68A874A-5345-4EC6-A1A1-718CC0A10236}"/>
    <cellStyle name="Comma 2 17 2 3" xfId="26431" xr:uid="{C1FA6C27-89DC-4416-BD71-7C35FCF8BFD9}"/>
    <cellStyle name="Comma 2 17 3" xfId="12021" xr:uid="{00000000-0005-0000-0000-00007D010000}"/>
    <cellStyle name="Comma 2 17 3 2" xfId="31235" xr:uid="{875BD52D-CE3C-47D0-B3F8-599DC6A0349B}"/>
    <cellStyle name="Comma 2 17 4" xfId="21628" xr:uid="{FFC94A26-7CE4-4F81-A979-0D3654623475}"/>
    <cellStyle name="Comma 2 18" xfId="4816" xr:uid="{00000000-0005-0000-0000-00007E010000}"/>
    <cellStyle name="Comma 2 18 2" xfId="14423" xr:uid="{00000000-0005-0000-0000-00007F010000}"/>
    <cellStyle name="Comma 2 18 2 2" xfId="33637" xr:uid="{631517D5-2FB1-48C9-B729-71ED2BB4FF4C}"/>
    <cellStyle name="Comma 2 18 3" xfId="24030" xr:uid="{61702572-EC86-4E91-B562-5DE07084755F}"/>
    <cellStyle name="Comma 2 19" xfId="9619" xr:uid="{00000000-0005-0000-0000-000080010000}"/>
    <cellStyle name="Comma 2 19 2" xfId="28833" xr:uid="{51E781F0-5B91-4BBD-A12A-87D6686D4F4B}"/>
    <cellStyle name="Comma 2 2" xfId="7" xr:uid="{00000000-0005-0000-0000-000081010000}"/>
    <cellStyle name="Comma 2 2 10" xfId="610" xr:uid="{00000000-0005-0000-0000-000082010000}"/>
    <cellStyle name="Comma 2 2 10 2" xfId="1411" xr:uid="{00000000-0005-0000-0000-000083010000}"/>
    <cellStyle name="Comma 2 2 10 2 2" xfId="3816" xr:uid="{00000000-0005-0000-0000-000084010000}"/>
    <cellStyle name="Comma 2 2 10 2 2 2" xfId="8619" xr:uid="{00000000-0005-0000-0000-000085010000}"/>
    <cellStyle name="Comma 2 2 10 2 2 2 2" xfId="18226" xr:uid="{00000000-0005-0000-0000-000086010000}"/>
    <cellStyle name="Comma 2 2 10 2 2 2 2 2" xfId="37440" xr:uid="{26135769-3F3C-4F6B-8717-420BCBEC71CB}"/>
    <cellStyle name="Comma 2 2 10 2 2 2 3" xfId="27833" xr:uid="{CAE3C49A-1AF4-4DB3-8529-E6111245D952}"/>
    <cellStyle name="Comma 2 2 10 2 2 3" xfId="13423" xr:uid="{00000000-0005-0000-0000-000087010000}"/>
    <cellStyle name="Comma 2 2 10 2 2 3 2" xfId="32637" xr:uid="{31A755DD-3115-416F-ABAD-1DD4400C76A4}"/>
    <cellStyle name="Comma 2 2 10 2 2 4" xfId="23030" xr:uid="{E8B8C487-35D0-4FB3-AA1F-2AE660019D79}"/>
    <cellStyle name="Comma 2 2 10 2 3" xfId="6218" xr:uid="{00000000-0005-0000-0000-000088010000}"/>
    <cellStyle name="Comma 2 2 10 2 3 2" xfId="15825" xr:uid="{00000000-0005-0000-0000-000089010000}"/>
    <cellStyle name="Comma 2 2 10 2 3 2 2" xfId="35039" xr:uid="{3FFE0CAF-EBCA-48DF-ADFF-3064A0EBE391}"/>
    <cellStyle name="Comma 2 2 10 2 3 3" xfId="25432" xr:uid="{19DFB7FA-0294-4A92-AF50-66DA7E02AAB9}"/>
    <cellStyle name="Comma 2 2 10 2 4" xfId="11021" xr:uid="{00000000-0005-0000-0000-00008A010000}"/>
    <cellStyle name="Comma 2 2 10 2 4 2" xfId="30235" xr:uid="{BAB767D3-02BB-49B4-82E1-59FC22BA86A7}"/>
    <cellStyle name="Comma 2 2 10 2 5" xfId="20628" xr:uid="{9ED51047-1194-408E-9C01-0A5C576466B4}"/>
    <cellStyle name="Comma 2 2 10 3" xfId="2211" xr:uid="{00000000-0005-0000-0000-00008B010000}"/>
    <cellStyle name="Comma 2 2 10 3 2" xfId="4616" xr:uid="{00000000-0005-0000-0000-00008C010000}"/>
    <cellStyle name="Comma 2 2 10 3 2 2" xfId="9419" xr:uid="{00000000-0005-0000-0000-00008D010000}"/>
    <cellStyle name="Comma 2 2 10 3 2 2 2" xfId="19026" xr:uid="{00000000-0005-0000-0000-00008E010000}"/>
    <cellStyle name="Comma 2 2 10 3 2 2 2 2" xfId="38240" xr:uid="{C92AB36C-5B2C-4B38-9EAF-E08F26D1174A}"/>
    <cellStyle name="Comma 2 2 10 3 2 2 3" xfId="28633" xr:uid="{3CFF90CA-4A24-4DC2-A89F-611DE95785FA}"/>
    <cellStyle name="Comma 2 2 10 3 2 3" xfId="14223" xr:uid="{00000000-0005-0000-0000-00008F010000}"/>
    <cellStyle name="Comma 2 2 10 3 2 3 2" xfId="33437" xr:uid="{A495AC8D-48C3-403F-ABA3-268B91916F4F}"/>
    <cellStyle name="Comma 2 2 10 3 2 4" xfId="23830" xr:uid="{708018B9-D193-4FB2-B211-597E60D80674}"/>
    <cellStyle name="Comma 2 2 10 3 3" xfId="7018" xr:uid="{00000000-0005-0000-0000-000090010000}"/>
    <cellStyle name="Comma 2 2 10 3 3 2" xfId="16625" xr:uid="{00000000-0005-0000-0000-000091010000}"/>
    <cellStyle name="Comma 2 2 10 3 3 2 2" xfId="35839" xr:uid="{25880E03-9988-4686-BCC1-102E6E03FF4D}"/>
    <cellStyle name="Comma 2 2 10 3 3 3" xfId="26232" xr:uid="{F15D4319-3B25-4497-BDAF-6697610BC69C}"/>
    <cellStyle name="Comma 2 2 10 3 4" xfId="11821" xr:uid="{00000000-0005-0000-0000-000092010000}"/>
    <cellStyle name="Comma 2 2 10 3 4 2" xfId="31035" xr:uid="{EA4BED0F-B805-4138-BE67-EEA2986EC7CD}"/>
    <cellStyle name="Comma 2 2 10 3 5" xfId="21428" xr:uid="{15126C71-95C6-4026-95FF-F4E31FBDB3D8}"/>
    <cellStyle name="Comma 2 2 10 4" xfId="3016" xr:uid="{00000000-0005-0000-0000-000093010000}"/>
    <cellStyle name="Comma 2 2 10 4 2" xfId="7819" xr:uid="{00000000-0005-0000-0000-000094010000}"/>
    <cellStyle name="Comma 2 2 10 4 2 2" xfId="17426" xr:uid="{00000000-0005-0000-0000-000095010000}"/>
    <cellStyle name="Comma 2 2 10 4 2 2 2" xfId="36640" xr:uid="{7C79D8D2-378A-41CD-88F8-57ED9F862D09}"/>
    <cellStyle name="Comma 2 2 10 4 2 3" xfId="27033" xr:uid="{F7AAD0D1-6590-4710-82AF-EA7038864BBB}"/>
    <cellStyle name="Comma 2 2 10 4 3" xfId="12623" xr:uid="{00000000-0005-0000-0000-000096010000}"/>
    <cellStyle name="Comma 2 2 10 4 3 2" xfId="31837" xr:uid="{C1C5228C-7650-4F8F-963E-6AAED01042B2}"/>
    <cellStyle name="Comma 2 2 10 4 4" xfId="22230" xr:uid="{F275C2E1-2F32-4108-ABC0-DABFD8D1356B}"/>
    <cellStyle name="Comma 2 2 10 5" xfId="5418" xr:uid="{00000000-0005-0000-0000-000097010000}"/>
    <cellStyle name="Comma 2 2 10 5 2" xfId="15025" xr:uid="{00000000-0005-0000-0000-000098010000}"/>
    <cellStyle name="Comma 2 2 10 5 2 2" xfId="34239" xr:uid="{5226CCD8-2BD1-4C01-AEEB-AAB6C010BA87}"/>
    <cellStyle name="Comma 2 2 10 5 3" xfId="24632" xr:uid="{322D40D4-1A5A-4C6E-966B-66B866F7B622}"/>
    <cellStyle name="Comma 2 2 10 6" xfId="10221" xr:uid="{00000000-0005-0000-0000-000099010000}"/>
    <cellStyle name="Comma 2 2 10 6 2" xfId="29435" xr:uid="{C3532384-A1E6-45C4-85EE-D03519D75D96}"/>
    <cellStyle name="Comma 2 2 10 7" xfId="19828" xr:uid="{14CB9C7D-D7A7-4E4F-B385-9570D3E23E69}"/>
    <cellStyle name="Comma 2 2 11" xfId="811" xr:uid="{00000000-0005-0000-0000-00009A010000}"/>
    <cellStyle name="Comma 2 2 11 2" xfId="3216" xr:uid="{00000000-0005-0000-0000-00009B010000}"/>
    <cellStyle name="Comma 2 2 11 2 2" xfId="8019" xr:uid="{00000000-0005-0000-0000-00009C010000}"/>
    <cellStyle name="Comma 2 2 11 2 2 2" xfId="17626" xr:uid="{00000000-0005-0000-0000-00009D010000}"/>
    <cellStyle name="Comma 2 2 11 2 2 2 2" xfId="36840" xr:uid="{A10BB5DB-FB71-4E5D-8068-E5777245D33E}"/>
    <cellStyle name="Comma 2 2 11 2 2 3" xfId="27233" xr:uid="{EA819D7F-8D37-48AE-99EF-11D2816286A6}"/>
    <cellStyle name="Comma 2 2 11 2 3" xfId="12823" xr:uid="{00000000-0005-0000-0000-00009E010000}"/>
    <cellStyle name="Comma 2 2 11 2 3 2" xfId="32037" xr:uid="{E17E5814-589F-4139-B080-6C3A0CBF005F}"/>
    <cellStyle name="Comma 2 2 11 2 4" xfId="22430" xr:uid="{E73F4787-3313-4E72-8782-5E68E93E00A2}"/>
    <cellStyle name="Comma 2 2 11 3" xfId="5618" xr:uid="{00000000-0005-0000-0000-00009F010000}"/>
    <cellStyle name="Comma 2 2 11 3 2" xfId="15225" xr:uid="{00000000-0005-0000-0000-0000A0010000}"/>
    <cellStyle name="Comma 2 2 11 3 2 2" xfId="34439" xr:uid="{7FFF37BA-6957-4942-B55E-4F8C82D6A441}"/>
    <cellStyle name="Comma 2 2 11 3 3" xfId="24832" xr:uid="{F70DD028-BDEB-4F04-AD55-132925BA5B13}"/>
    <cellStyle name="Comma 2 2 11 4" xfId="10421" xr:uid="{00000000-0005-0000-0000-0000A1010000}"/>
    <cellStyle name="Comma 2 2 11 4 2" xfId="29635" xr:uid="{8854B3A8-82E2-46A1-8379-CF4E59F8692B}"/>
    <cellStyle name="Comma 2 2 11 5" xfId="20028" xr:uid="{BD5118C0-7A29-4B3E-A9E6-C304C92E4212}"/>
    <cellStyle name="Comma 2 2 12" xfId="1611" xr:uid="{00000000-0005-0000-0000-0000A2010000}"/>
    <cellStyle name="Comma 2 2 12 2" xfId="4016" xr:uid="{00000000-0005-0000-0000-0000A3010000}"/>
    <cellStyle name="Comma 2 2 12 2 2" xfId="8819" xr:uid="{00000000-0005-0000-0000-0000A4010000}"/>
    <cellStyle name="Comma 2 2 12 2 2 2" xfId="18426" xr:uid="{00000000-0005-0000-0000-0000A5010000}"/>
    <cellStyle name="Comma 2 2 12 2 2 2 2" xfId="37640" xr:uid="{7A5D8118-9A40-4364-9A5B-2E77E41EE5FB}"/>
    <cellStyle name="Comma 2 2 12 2 2 3" xfId="28033" xr:uid="{E8974699-B4C6-4DF0-BEE2-723B31FCF311}"/>
    <cellStyle name="Comma 2 2 12 2 3" xfId="13623" xr:uid="{00000000-0005-0000-0000-0000A6010000}"/>
    <cellStyle name="Comma 2 2 12 2 3 2" xfId="32837" xr:uid="{83303A6F-BFD2-4623-A7F6-5A513C90E9BA}"/>
    <cellStyle name="Comma 2 2 12 2 4" xfId="23230" xr:uid="{120BC328-3359-4812-AFDA-6AD8D9053D10}"/>
    <cellStyle name="Comma 2 2 12 3" xfId="6418" xr:uid="{00000000-0005-0000-0000-0000A7010000}"/>
    <cellStyle name="Comma 2 2 12 3 2" xfId="16025" xr:uid="{00000000-0005-0000-0000-0000A8010000}"/>
    <cellStyle name="Comma 2 2 12 3 2 2" xfId="35239" xr:uid="{DC6EFBD3-6337-4907-B52D-1A595A0EFD0A}"/>
    <cellStyle name="Comma 2 2 12 3 3" xfId="25632" xr:uid="{1ED5DDCF-23CC-4A9C-8043-C778B235199D}"/>
    <cellStyle name="Comma 2 2 12 4" xfId="11221" xr:uid="{00000000-0005-0000-0000-0000A9010000}"/>
    <cellStyle name="Comma 2 2 12 4 2" xfId="30435" xr:uid="{09AED4B4-DA64-4FE8-9424-C4FCA95E481E}"/>
    <cellStyle name="Comma 2 2 12 5" xfId="20828" xr:uid="{B5472DAD-BDEE-4432-BB88-2CF9786E26C9}"/>
    <cellStyle name="Comma 2 2 13" xfId="2416" xr:uid="{00000000-0005-0000-0000-0000AA010000}"/>
    <cellStyle name="Comma 2 2 13 2" xfId="7219" xr:uid="{00000000-0005-0000-0000-0000AB010000}"/>
    <cellStyle name="Comma 2 2 13 2 2" xfId="16826" xr:uid="{00000000-0005-0000-0000-0000AC010000}"/>
    <cellStyle name="Comma 2 2 13 2 2 2" xfId="36040" xr:uid="{B16415A6-A7E1-4B83-85A9-C5BA51B494CF}"/>
    <cellStyle name="Comma 2 2 13 2 3" xfId="26433" xr:uid="{9F7012A7-759C-4B4A-B6E0-E7D316E1EF08}"/>
    <cellStyle name="Comma 2 2 13 3" xfId="12023" xr:uid="{00000000-0005-0000-0000-0000AD010000}"/>
    <cellStyle name="Comma 2 2 13 3 2" xfId="31237" xr:uid="{5F847F6F-DD59-4C85-BB03-299769B1EEC0}"/>
    <cellStyle name="Comma 2 2 13 4" xfId="21630" xr:uid="{13D3FBED-6E3F-4150-A7D5-D35D2E558C45}"/>
    <cellStyle name="Comma 2 2 14" xfId="4818" xr:uid="{00000000-0005-0000-0000-0000AE010000}"/>
    <cellStyle name="Comma 2 2 14 2" xfId="14425" xr:uid="{00000000-0005-0000-0000-0000AF010000}"/>
    <cellStyle name="Comma 2 2 14 2 2" xfId="33639" xr:uid="{10D97239-024A-4533-9537-40BDE3CFBFBB}"/>
    <cellStyle name="Comma 2 2 14 3" xfId="24032" xr:uid="{C5FE3514-6171-46BF-B751-0BF582492428}"/>
    <cellStyle name="Comma 2 2 15" xfId="9621" xr:uid="{00000000-0005-0000-0000-0000B0010000}"/>
    <cellStyle name="Comma 2 2 15 2" xfId="28835" xr:uid="{4AB97086-1F21-49D6-B067-0B3188296021}"/>
    <cellStyle name="Comma 2 2 16" xfId="19228" xr:uid="{CC8DA7B6-4004-40CD-BB2C-795CCEBC3BF9}"/>
    <cellStyle name="Comma 2 2 2" xfId="19" xr:uid="{00000000-0005-0000-0000-0000B1010000}"/>
    <cellStyle name="Comma 2 2 2 10" xfId="4828" xr:uid="{00000000-0005-0000-0000-0000B2010000}"/>
    <cellStyle name="Comma 2 2 2 10 2" xfId="14435" xr:uid="{00000000-0005-0000-0000-0000B3010000}"/>
    <cellStyle name="Comma 2 2 2 10 2 2" xfId="33649" xr:uid="{F9206323-B3D7-454A-9A54-9CC1400F7720}"/>
    <cellStyle name="Comma 2 2 2 10 3" xfId="24042" xr:uid="{2EEDFD89-DF69-4236-8CC5-C076CB292E46}"/>
    <cellStyle name="Comma 2 2 2 11" xfId="9631" xr:uid="{00000000-0005-0000-0000-0000B4010000}"/>
    <cellStyle name="Comma 2 2 2 11 2" xfId="28845" xr:uid="{8148A7A4-701E-48B3-96EB-B38F3DF952CA}"/>
    <cellStyle name="Comma 2 2 2 12" xfId="19238" xr:uid="{405E120A-DED8-4F09-BD64-77289BFBB2B2}"/>
    <cellStyle name="Comma 2 2 2 2" xfId="70" xr:uid="{00000000-0005-0000-0000-0000B5010000}"/>
    <cellStyle name="Comma 2 2 2 2 10" xfId="9681" xr:uid="{00000000-0005-0000-0000-0000B6010000}"/>
    <cellStyle name="Comma 2 2 2 2 10 2" xfId="28895" xr:uid="{B2EF4987-4371-4434-9140-45B984C8EA9B}"/>
    <cellStyle name="Comma 2 2 2 2 11" xfId="19288" xr:uid="{580DF0FC-DA7D-4A02-9835-9DB89C0EFBA9}"/>
    <cellStyle name="Comma 2 2 2 2 2" xfId="170" xr:uid="{00000000-0005-0000-0000-0000B7010000}"/>
    <cellStyle name="Comma 2 2 2 2 2 10" xfId="19388" xr:uid="{BFACBE25-3D7B-4230-AA69-F90EB3ADD7AE}"/>
    <cellStyle name="Comma 2 2 2 2 2 2" xfId="370" xr:uid="{00000000-0005-0000-0000-0000B8010000}"/>
    <cellStyle name="Comma 2 2 2 2 2 2 2" xfId="1171" xr:uid="{00000000-0005-0000-0000-0000B9010000}"/>
    <cellStyle name="Comma 2 2 2 2 2 2 2 2" xfId="3576" xr:uid="{00000000-0005-0000-0000-0000BA010000}"/>
    <cellStyle name="Comma 2 2 2 2 2 2 2 2 2" xfId="8379" xr:uid="{00000000-0005-0000-0000-0000BB010000}"/>
    <cellStyle name="Comma 2 2 2 2 2 2 2 2 2 2" xfId="17986" xr:uid="{00000000-0005-0000-0000-0000BC010000}"/>
    <cellStyle name="Comma 2 2 2 2 2 2 2 2 2 2 2" xfId="37200" xr:uid="{B5A3707C-B393-447A-8870-FC7F002B41C9}"/>
    <cellStyle name="Comma 2 2 2 2 2 2 2 2 2 3" xfId="27593" xr:uid="{06721DCE-6BCE-48D6-AD5F-F9B8338EE9F5}"/>
    <cellStyle name="Comma 2 2 2 2 2 2 2 2 3" xfId="13183" xr:uid="{00000000-0005-0000-0000-0000BD010000}"/>
    <cellStyle name="Comma 2 2 2 2 2 2 2 2 3 2" xfId="32397" xr:uid="{E9A2BA41-BEB2-42D6-8065-0C9F7B6B4769}"/>
    <cellStyle name="Comma 2 2 2 2 2 2 2 2 4" xfId="22790" xr:uid="{3D450C2C-5AE2-4DF1-8BF6-615159FC5EE3}"/>
    <cellStyle name="Comma 2 2 2 2 2 2 2 3" xfId="5978" xr:uid="{00000000-0005-0000-0000-0000BE010000}"/>
    <cellStyle name="Comma 2 2 2 2 2 2 2 3 2" xfId="15585" xr:uid="{00000000-0005-0000-0000-0000BF010000}"/>
    <cellStyle name="Comma 2 2 2 2 2 2 2 3 2 2" xfId="34799" xr:uid="{41685103-242B-4F34-8629-8D3FBBD8B441}"/>
    <cellStyle name="Comma 2 2 2 2 2 2 2 3 3" xfId="25192" xr:uid="{21C46003-53E3-4D19-8BB5-BEA2A209C0CD}"/>
    <cellStyle name="Comma 2 2 2 2 2 2 2 4" xfId="10781" xr:uid="{00000000-0005-0000-0000-0000C0010000}"/>
    <cellStyle name="Comma 2 2 2 2 2 2 2 4 2" xfId="29995" xr:uid="{5D107088-40E7-4220-8ADC-75E3BCEBFE5C}"/>
    <cellStyle name="Comma 2 2 2 2 2 2 2 5" xfId="20388" xr:uid="{61C0A3EC-F7B9-440B-A9D5-5C01A825B4AD}"/>
    <cellStyle name="Comma 2 2 2 2 2 2 3" xfId="1971" xr:uid="{00000000-0005-0000-0000-0000C1010000}"/>
    <cellStyle name="Comma 2 2 2 2 2 2 3 2" xfId="4376" xr:uid="{00000000-0005-0000-0000-0000C2010000}"/>
    <cellStyle name="Comma 2 2 2 2 2 2 3 2 2" xfId="9179" xr:uid="{00000000-0005-0000-0000-0000C3010000}"/>
    <cellStyle name="Comma 2 2 2 2 2 2 3 2 2 2" xfId="18786" xr:uid="{00000000-0005-0000-0000-0000C4010000}"/>
    <cellStyle name="Comma 2 2 2 2 2 2 3 2 2 2 2" xfId="38000" xr:uid="{71C9CE78-B818-442B-BADE-9EB4147AE0EA}"/>
    <cellStyle name="Comma 2 2 2 2 2 2 3 2 2 3" xfId="28393" xr:uid="{633F6768-A03E-4489-9F89-9BE2BD6BDC41}"/>
    <cellStyle name="Comma 2 2 2 2 2 2 3 2 3" xfId="13983" xr:uid="{00000000-0005-0000-0000-0000C5010000}"/>
    <cellStyle name="Comma 2 2 2 2 2 2 3 2 3 2" xfId="33197" xr:uid="{8E74228F-1BBA-4CA2-9903-0D08F53662A7}"/>
    <cellStyle name="Comma 2 2 2 2 2 2 3 2 4" xfId="23590" xr:uid="{79FEA79B-6615-4B3D-84D4-8EE2D2396F85}"/>
    <cellStyle name="Comma 2 2 2 2 2 2 3 3" xfId="6778" xr:uid="{00000000-0005-0000-0000-0000C6010000}"/>
    <cellStyle name="Comma 2 2 2 2 2 2 3 3 2" xfId="16385" xr:uid="{00000000-0005-0000-0000-0000C7010000}"/>
    <cellStyle name="Comma 2 2 2 2 2 2 3 3 2 2" xfId="35599" xr:uid="{36A7B4DA-661F-45F3-9005-45D858CF0A76}"/>
    <cellStyle name="Comma 2 2 2 2 2 2 3 3 3" xfId="25992" xr:uid="{21E7D3D0-8262-4EFF-85A7-1D17002E3BFB}"/>
    <cellStyle name="Comma 2 2 2 2 2 2 3 4" xfId="11581" xr:uid="{00000000-0005-0000-0000-0000C8010000}"/>
    <cellStyle name="Comma 2 2 2 2 2 2 3 4 2" xfId="30795" xr:uid="{D5087A92-B607-42F8-AEAD-CEE1E75CA138}"/>
    <cellStyle name="Comma 2 2 2 2 2 2 3 5" xfId="21188" xr:uid="{75E0B616-8414-4EF8-A9FB-B7A772F911BA}"/>
    <cellStyle name="Comma 2 2 2 2 2 2 4" xfId="2776" xr:uid="{00000000-0005-0000-0000-0000C9010000}"/>
    <cellStyle name="Comma 2 2 2 2 2 2 4 2" xfId="7579" xr:uid="{00000000-0005-0000-0000-0000CA010000}"/>
    <cellStyle name="Comma 2 2 2 2 2 2 4 2 2" xfId="17186" xr:uid="{00000000-0005-0000-0000-0000CB010000}"/>
    <cellStyle name="Comma 2 2 2 2 2 2 4 2 2 2" xfId="36400" xr:uid="{9FF4EDD2-A7F7-4606-824E-B13562225D50}"/>
    <cellStyle name="Comma 2 2 2 2 2 2 4 2 3" xfId="26793" xr:uid="{280D2D75-D507-4F5B-BED1-52137580D53A}"/>
    <cellStyle name="Comma 2 2 2 2 2 2 4 3" xfId="12383" xr:uid="{00000000-0005-0000-0000-0000CC010000}"/>
    <cellStyle name="Comma 2 2 2 2 2 2 4 3 2" xfId="31597" xr:uid="{6D69B417-467D-40CE-A5FF-5A73B11415DF}"/>
    <cellStyle name="Comma 2 2 2 2 2 2 4 4" xfId="21990" xr:uid="{C8EF8269-1DB6-48B1-BAB5-8D6E3E1949A7}"/>
    <cellStyle name="Comma 2 2 2 2 2 2 5" xfId="5178" xr:uid="{00000000-0005-0000-0000-0000CD010000}"/>
    <cellStyle name="Comma 2 2 2 2 2 2 5 2" xfId="14785" xr:uid="{00000000-0005-0000-0000-0000CE010000}"/>
    <cellStyle name="Comma 2 2 2 2 2 2 5 2 2" xfId="33999" xr:uid="{73D90CCA-1170-453D-A6F0-4670273705B0}"/>
    <cellStyle name="Comma 2 2 2 2 2 2 5 3" xfId="24392" xr:uid="{1EB6B085-B78E-4506-993D-FDE5432E9918}"/>
    <cellStyle name="Comma 2 2 2 2 2 2 6" xfId="9981" xr:uid="{00000000-0005-0000-0000-0000CF010000}"/>
    <cellStyle name="Comma 2 2 2 2 2 2 6 2" xfId="29195" xr:uid="{9CB9ACBB-CFCD-43C8-A390-88CFF09408F0}"/>
    <cellStyle name="Comma 2 2 2 2 2 2 7" xfId="19588" xr:uid="{1BF24336-DAF6-42AF-818D-B803D3193B5E}"/>
    <cellStyle name="Comma 2 2 2 2 2 3" xfId="570" xr:uid="{00000000-0005-0000-0000-0000D0010000}"/>
    <cellStyle name="Comma 2 2 2 2 2 3 2" xfId="1371" xr:uid="{00000000-0005-0000-0000-0000D1010000}"/>
    <cellStyle name="Comma 2 2 2 2 2 3 2 2" xfId="3776" xr:uid="{00000000-0005-0000-0000-0000D2010000}"/>
    <cellStyle name="Comma 2 2 2 2 2 3 2 2 2" xfId="8579" xr:uid="{00000000-0005-0000-0000-0000D3010000}"/>
    <cellStyle name="Comma 2 2 2 2 2 3 2 2 2 2" xfId="18186" xr:uid="{00000000-0005-0000-0000-0000D4010000}"/>
    <cellStyle name="Comma 2 2 2 2 2 3 2 2 2 2 2" xfId="37400" xr:uid="{CF7D5C57-8412-4687-BAA5-1B0DF93EF158}"/>
    <cellStyle name="Comma 2 2 2 2 2 3 2 2 2 3" xfId="27793" xr:uid="{9C5C3B76-7543-475A-9EBB-BC749237E086}"/>
    <cellStyle name="Comma 2 2 2 2 2 3 2 2 3" xfId="13383" xr:uid="{00000000-0005-0000-0000-0000D5010000}"/>
    <cellStyle name="Comma 2 2 2 2 2 3 2 2 3 2" xfId="32597" xr:uid="{10B7B8CF-B35D-436E-92B1-9FD7DFB8C51D}"/>
    <cellStyle name="Comma 2 2 2 2 2 3 2 2 4" xfId="22990" xr:uid="{A8A1A55F-0B5C-4F5A-94E5-73F3411B7BC9}"/>
    <cellStyle name="Comma 2 2 2 2 2 3 2 3" xfId="6178" xr:uid="{00000000-0005-0000-0000-0000D6010000}"/>
    <cellStyle name="Comma 2 2 2 2 2 3 2 3 2" xfId="15785" xr:uid="{00000000-0005-0000-0000-0000D7010000}"/>
    <cellStyle name="Comma 2 2 2 2 2 3 2 3 2 2" xfId="34999" xr:uid="{5E6E536B-4B2B-474C-9CD1-ABC4458E1085}"/>
    <cellStyle name="Comma 2 2 2 2 2 3 2 3 3" xfId="25392" xr:uid="{8C78CF03-2BC3-4BAC-9C5A-20453CCD4C7A}"/>
    <cellStyle name="Comma 2 2 2 2 2 3 2 4" xfId="10981" xr:uid="{00000000-0005-0000-0000-0000D8010000}"/>
    <cellStyle name="Comma 2 2 2 2 2 3 2 4 2" xfId="30195" xr:uid="{4E00279A-B793-4822-9285-82643351CB49}"/>
    <cellStyle name="Comma 2 2 2 2 2 3 2 5" xfId="20588" xr:uid="{561A0BAE-1A92-45CE-993F-3B81473308F9}"/>
    <cellStyle name="Comma 2 2 2 2 2 3 3" xfId="2171" xr:uid="{00000000-0005-0000-0000-0000D9010000}"/>
    <cellStyle name="Comma 2 2 2 2 2 3 3 2" xfId="4576" xr:uid="{00000000-0005-0000-0000-0000DA010000}"/>
    <cellStyle name="Comma 2 2 2 2 2 3 3 2 2" xfId="9379" xr:uid="{00000000-0005-0000-0000-0000DB010000}"/>
    <cellStyle name="Comma 2 2 2 2 2 3 3 2 2 2" xfId="18986" xr:uid="{00000000-0005-0000-0000-0000DC010000}"/>
    <cellStyle name="Comma 2 2 2 2 2 3 3 2 2 2 2" xfId="38200" xr:uid="{AD0CB055-EDE7-4DA3-B475-9044655820DF}"/>
    <cellStyle name="Comma 2 2 2 2 2 3 3 2 2 3" xfId="28593" xr:uid="{CA3158C7-F89E-47C8-8030-A78BFB52A754}"/>
    <cellStyle name="Comma 2 2 2 2 2 3 3 2 3" xfId="14183" xr:uid="{00000000-0005-0000-0000-0000DD010000}"/>
    <cellStyle name="Comma 2 2 2 2 2 3 3 2 3 2" xfId="33397" xr:uid="{893117C1-1C33-4E67-859A-63D1827CD855}"/>
    <cellStyle name="Comma 2 2 2 2 2 3 3 2 4" xfId="23790" xr:uid="{AA43F34B-DECB-4827-8BC0-4D2A7F6DA749}"/>
    <cellStyle name="Comma 2 2 2 2 2 3 3 3" xfId="6978" xr:uid="{00000000-0005-0000-0000-0000DE010000}"/>
    <cellStyle name="Comma 2 2 2 2 2 3 3 3 2" xfId="16585" xr:uid="{00000000-0005-0000-0000-0000DF010000}"/>
    <cellStyle name="Comma 2 2 2 2 2 3 3 3 2 2" xfId="35799" xr:uid="{EE7E8EEE-CD58-4304-BF32-4A966EA9F3F8}"/>
    <cellStyle name="Comma 2 2 2 2 2 3 3 3 3" xfId="26192" xr:uid="{2D3A8239-B8F5-4547-A7B3-58A98DE567C3}"/>
    <cellStyle name="Comma 2 2 2 2 2 3 3 4" xfId="11781" xr:uid="{00000000-0005-0000-0000-0000E0010000}"/>
    <cellStyle name="Comma 2 2 2 2 2 3 3 4 2" xfId="30995" xr:uid="{009E5602-9C81-479C-97D7-D4EB00106179}"/>
    <cellStyle name="Comma 2 2 2 2 2 3 3 5" xfId="21388" xr:uid="{F52F0D12-7933-4BF7-BF3E-B0050E2BCFF0}"/>
    <cellStyle name="Comma 2 2 2 2 2 3 4" xfId="2976" xr:uid="{00000000-0005-0000-0000-0000E1010000}"/>
    <cellStyle name="Comma 2 2 2 2 2 3 4 2" xfId="7779" xr:uid="{00000000-0005-0000-0000-0000E2010000}"/>
    <cellStyle name="Comma 2 2 2 2 2 3 4 2 2" xfId="17386" xr:uid="{00000000-0005-0000-0000-0000E3010000}"/>
    <cellStyle name="Comma 2 2 2 2 2 3 4 2 2 2" xfId="36600" xr:uid="{A52B7C1F-C635-475D-B8EE-A096C64F0428}"/>
    <cellStyle name="Comma 2 2 2 2 2 3 4 2 3" xfId="26993" xr:uid="{310459C8-112E-4030-A0D4-5BF5D6D328AD}"/>
    <cellStyle name="Comma 2 2 2 2 2 3 4 3" xfId="12583" xr:uid="{00000000-0005-0000-0000-0000E4010000}"/>
    <cellStyle name="Comma 2 2 2 2 2 3 4 3 2" xfId="31797" xr:uid="{4A0FFE59-C151-464D-943F-269F966C27FD}"/>
    <cellStyle name="Comma 2 2 2 2 2 3 4 4" xfId="22190" xr:uid="{F58FD9F2-13FE-4103-B22E-95C2939D27AC}"/>
    <cellStyle name="Comma 2 2 2 2 2 3 5" xfId="5378" xr:uid="{00000000-0005-0000-0000-0000E5010000}"/>
    <cellStyle name="Comma 2 2 2 2 2 3 5 2" xfId="14985" xr:uid="{00000000-0005-0000-0000-0000E6010000}"/>
    <cellStyle name="Comma 2 2 2 2 2 3 5 2 2" xfId="34199" xr:uid="{C6FB3E34-ADE3-4E59-A6EE-A30AFB05F7D4}"/>
    <cellStyle name="Comma 2 2 2 2 2 3 5 3" xfId="24592" xr:uid="{EA82662C-BCFC-4466-86E8-162422734216}"/>
    <cellStyle name="Comma 2 2 2 2 2 3 6" xfId="10181" xr:uid="{00000000-0005-0000-0000-0000E7010000}"/>
    <cellStyle name="Comma 2 2 2 2 2 3 6 2" xfId="29395" xr:uid="{A75D2772-A936-4EB3-8207-EAF6FE017C18}"/>
    <cellStyle name="Comma 2 2 2 2 2 3 7" xfId="19788" xr:uid="{D5901C23-04C5-4859-98E1-1738E8EE3E2F}"/>
    <cellStyle name="Comma 2 2 2 2 2 4" xfId="770" xr:uid="{00000000-0005-0000-0000-0000E8010000}"/>
    <cellStyle name="Comma 2 2 2 2 2 4 2" xfId="1571" xr:uid="{00000000-0005-0000-0000-0000E9010000}"/>
    <cellStyle name="Comma 2 2 2 2 2 4 2 2" xfId="3976" xr:uid="{00000000-0005-0000-0000-0000EA010000}"/>
    <cellStyle name="Comma 2 2 2 2 2 4 2 2 2" xfId="8779" xr:uid="{00000000-0005-0000-0000-0000EB010000}"/>
    <cellStyle name="Comma 2 2 2 2 2 4 2 2 2 2" xfId="18386" xr:uid="{00000000-0005-0000-0000-0000EC010000}"/>
    <cellStyle name="Comma 2 2 2 2 2 4 2 2 2 2 2" xfId="37600" xr:uid="{760D0554-E256-443B-8E0C-048D8E4BDC5C}"/>
    <cellStyle name="Comma 2 2 2 2 2 4 2 2 2 3" xfId="27993" xr:uid="{587D577D-D576-4063-9A68-31392EB53664}"/>
    <cellStyle name="Comma 2 2 2 2 2 4 2 2 3" xfId="13583" xr:uid="{00000000-0005-0000-0000-0000ED010000}"/>
    <cellStyle name="Comma 2 2 2 2 2 4 2 2 3 2" xfId="32797" xr:uid="{669386E8-F32E-4670-8E5B-80287063ACDB}"/>
    <cellStyle name="Comma 2 2 2 2 2 4 2 2 4" xfId="23190" xr:uid="{E13E2288-F5D5-47FD-8D82-D0CF1D1738E0}"/>
    <cellStyle name="Comma 2 2 2 2 2 4 2 3" xfId="6378" xr:uid="{00000000-0005-0000-0000-0000EE010000}"/>
    <cellStyle name="Comma 2 2 2 2 2 4 2 3 2" xfId="15985" xr:uid="{00000000-0005-0000-0000-0000EF010000}"/>
    <cellStyle name="Comma 2 2 2 2 2 4 2 3 2 2" xfId="35199" xr:uid="{BB320699-2AF1-4DF8-BE65-A11D6A4570F8}"/>
    <cellStyle name="Comma 2 2 2 2 2 4 2 3 3" xfId="25592" xr:uid="{749AFD5C-EC9B-4F56-B366-D39F9C945E3B}"/>
    <cellStyle name="Comma 2 2 2 2 2 4 2 4" xfId="11181" xr:uid="{00000000-0005-0000-0000-0000F0010000}"/>
    <cellStyle name="Comma 2 2 2 2 2 4 2 4 2" xfId="30395" xr:uid="{63281652-318B-44A1-B221-D52403350A84}"/>
    <cellStyle name="Comma 2 2 2 2 2 4 2 5" xfId="20788" xr:uid="{2A02E11E-3C33-48FD-B71E-C29EACD9E805}"/>
    <cellStyle name="Comma 2 2 2 2 2 4 3" xfId="2371" xr:uid="{00000000-0005-0000-0000-0000F1010000}"/>
    <cellStyle name="Comma 2 2 2 2 2 4 3 2" xfId="4776" xr:uid="{00000000-0005-0000-0000-0000F2010000}"/>
    <cellStyle name="Comma 2 2 2 2 2 4 3 2 2" xfId="9579" xr:uid="{00000000-0005-0000-0000-0000F3010000}"/>
    <cellStyle name="Comma 2 2 2 2 2 4 3 2 2 2" xfId="19186" xr:uid="{00000000-0005-0000-0000-0000F4010000}"/>
    <cellStyle name="Comma 2 2 2 2 2 4 3 2 2 2 2" xfId="38400" xr:uid="{A7F00722-4945-4C47-A544-763171096CAE}"/>
    <cellStyle name="Comma 2 2 2 2 2 4 3 2 2 3" xfId="28793" xr:uid="{B3EAB1CF-B5C1-467B-8BB1-E0F4B057B355}"/>
    <cellStyle name="Comma 2 2 2 2 2 4 3 2 3" xfId="14383" xr:uid="{00000000-0005-0000-0000-0000F5010000}"/>
    <cellStyle name="Comma 2 2 2 2 2 4 3 2 3 2" xfId="33597" xr:uid="{7F4C3BED-3AD6-4C4B-9C31-0651C2AE41DC}"/>
    <cellStyle name="Comma 2 2 2 2 2 4 3 2 4" xfId="23990" xr:uid="{F73A9F64-942D-41FB-A93B-1164223486C0}"/>
    <cellStyle name="Comma 2 2 2 2 2 4 3 3" xfId="7178" xr:uid="{00000000-0005-0000-0000-0000F6010000}"/>
    <cellStyle name="Comma 2 2 2 2 2 4 3 3 2" xfId="16785" xr:uid="{00000000-0005-0000-0000-0000F7010000}"/>
    <cellStyle name="Comma 2 2 2 2 2 4 3 3 2 2" xfId="35999" xr:uid="{B71A5286-D454-4F4D-BB48-D83E0568278F}"/>
    <cellStyle name="Comma 2 2 2 2 2 4 3 3 3" xfId="26392" xr:uid="{C2DC9CF9-261B-4432-BBCF-4AE479322C9C}"/>
    <cellStyle name="Comma 2 2 2 2 2 4 3 4" xfId="11981" xr:uid="{00000000-0005-0000-0000-0000F8010000}"/>
    <cellStyle name="Comma 2 2 2 2 2 4 3 4 2" xfId="31195" xr:uid="{66257A37-09E5-4039-9BE4-64D76537B16A}"/>
    <cellStyle name="Comma 2 2 2 2 2 4 3 5" xfId="21588" xr:uid="{0037FF8E-E138-4CC3-82B6-859D983D14A7}"/>
    <cellStyle name="Comma 2 2 2 2 2 4 4" xfId="3176" xr:uid="{00000000-0005-0000-0000-0000F9010000}"/>
    <cellStyle name="Comma 2 2 2 2 2 4 4 2" xfId="7979" xr:uid="{00000000-0005-0000-0000-0000FA010000}"/>
    <cellStyle name="Comma 2 2 2 2 2 4 4 2 2" xfId="17586" xr:uid="{00000000-0005-0000-0000-0000FB010000}"/>
    <cellStyle name="Comma 2 2 2 2 2 4 4 2 2 2" xfId="36800" xr:uid="{FF0619DE-BDE3-47E3-9928-9629445CE66A}"/>
    <cellStyle name="Comma 2 2 2 2 2 4 4 2 3" xfId="27193" xr:uid="{4DAAC4E3-BD3F-4B06-BB13-9231D7524E6A}"/>
    <cellStyle name="Comma 2 2 2 2 2 4 4 3" xfId="12783" xr:uid="{00000000-0005-0000-0000-0000FC010000}"/>
    <cellStyle name="Comma 2 2 2 2 2 4 4 3 2" xfId="31997" xr:uid="{3FA4CD99-B747-4748-8612-3C233F91A2E5}"/>
    <cellStyle name="Comma 2 2 2 2 2 4 4 4" xfId="22390" xr:uid="{2C467B38-ADC8-4CFC-9438-E0400746AD68}"/>
    <cellStyle name="Comma 2 2 2 2 2 4 5" xfId="5578" xr:uid="{00000000-0005-0000-0000-0000FD010000}"/>
    <cellStyle name="Comma 2 2 2 2 2 4 5 2" xfId="15185" xr:uid="{00000000-0005-0000-0000-0000FE010000}"/>
    <cellStyle name="Comma 2 2 2 2 2 4 5 2 2" xfId="34399" xr:uid="{299A6D30-147E-4C53-A0F2-42270BAA746A}"/>
    <cellStyle name="Comma 2 2 2 2 2 4 5 3" xfId="24792" xr:uid="{4BBCB447-250E-4895-83FB-9A5187F20238}"/>
    <cellStyle name="Comma 2 2 2 2 2 4 6" xfId="10381" xr:uid="{00000000-0005-0000-0000-0000FF010000}"/>
    <cellStyle name="Comma 2 2 2 2 2 4 6 2" xfId="29595" xr:uid="{458F3E4E-C0E1-4CA7-9194-9DF744A16228}"/>
    <cellStyle name="Comma 2 2 2 2 2 4 7" xfId="19988" xr:uid="{0B0BFB9C-54B5-4987-AE30-077FCBF23B24}"/>
    <cellStyle name="Comma 2 2 2 2 2 5" xfId="971" xr:uid="{00000000-0005-0000-0000-000000020000}"/>
    <cellStyle name="Comma 2 2 2 2 2 5 2" xfId="3376" xr:uid="{00000000-0005-0000-0000-000001020000}"/>
    <cellStyle name="Comma 2 2 2 2 2 5 2 2" xfId="8179" xr:uid="{00000000-0005-0000-0000-000002020000}"/>
    <cellStyle name="Comma 2 2 2 2 2 5 2 2 2" xfId="17786" xr:uid="{00000000-0005-0000-0000-000003020000}"/>
    <cellStyle name="Comma 2 2 2 2 2 5 2 2 2 2" xfId="37000" xr:uid="{A1F34AB6-5142-472C-9AFF-6C94057BEBA0}"/>
    <cellStyle name="Comma 2 2 2 2 2 5 2 2 3" xfId="27393" xr:uid="{615F9966-9674-4454-BC4A-259AC0BE05BA}"/>
    <cellStyle name="Comma 2 2 2 2 2 5 2 3" xfId="12983" xr:uid="{00000000-0005-0000-0000-000004020000}"/>
    <cellStyle name="Comma 2 2 2 2 2 5 2 3 2" xfId="32197" xr:uid="{9C4BA695-19F8-4A85-B8D9-FEE935585678}"/>
    <cellStyle name="Comma 2 2 2 2 2 5 2 4" xfId="22590" xr:uid="{DE4567F5-B532-47D7-AB0C-5170B66B7BF1}"/>
    <cellStyle name="Comma 2 2 2 2 2 5 3" xfId="5778" xr:uid="{00000000-0005-0000-0000-000005020000}"/>
    <cellStyle name="Comma 2 2 2 2 2 5 3 2" xfId="15385" xr:uid="{00000000-0005-0000-0000-000006020000}"/>
    <cellStyle name="Comma 2 2 2 2 2 5 3 2 2" xfId="34599" xr:uid="{CFBA5CBC-D430-4C73-96B6-75F25988CC81}"/>
    <cellStyle name="Comma 2 2 2 2 2 5 3 3" xfId="24992" xr:uid="{84D1002F-92E0-4EF4-88A0-482AC7952F04}"/>
    <cellStyle name="Comma 2 2 2 2 2 5 4" xfId="10581" xr:uid="{00000000-0005-0000-0000-000007020000}"/>
    <cellStyle name="Comma 2 2 2 2 2 5 4 2" xfId="29795" xr:uid="{D6EFC23E-C8B0-4BD8-9AF4-93B0BE65096D}"/>
    <cellStyle name="Comma 2 2 2 2 2 5 5" xfId="20188" xr:uid="{5D2B860F-1869-4627-B24C-9C46A047D8F6}"/>
    <cellStyle name="Comma 2 2 2 2 2 6" xfId="1771" xr:uid="{00000000-0005-0000-0000-000008020000}"/>
    <cellStyle name="Comma 2 2 2 2 2 6 2" xfId="4176" xr:uid="{00000000-0005-0000-0000-000009020000}"/>
    <cellStyle name="Comma 2 2 2 2 2 6 2 2" xfId="8979" xr:uid="{00000000-0005-0000-0000-00000A020000}"/>
    <cellStyle name="Comma 2 2 2 2 2 6 2 2 2" xfId="18586" xr:uid="{00000000-0005-0000-0000-00000B020000}"/>
    <cellStyle name="Comma 2 2 2 2 2 6 2 2 2 2" xfId="37800" xr:uid="{05AD9A44-0D23-4563-81E6-4A882C696694}"/>
    <cellStyle name="Comma 2 2 2 2 2 6 2 2 3" xfId="28193" xr:uid="{03065D8F-C761-4E91-B4AE-4128C1981DC2}"/>
    <cellStyle name="Comma 2 2 2 2 2 6 2 3" xfId="13783" xr:uid="{00000000-0005-0000-0000-00000C020000}"/>
    <cellStyle name="Comma 2 2 2 2 2 6 2 3 2" xfId="32997" xr:uid="{8C6771A4-220C-4F17-9461-3FFDD31916B3}"/>
    <cellStyle name="Comma 2 2 2 2 2 6 2 4" xfId="23390" xr:uid="{8C3401CB-98B0-4E6C-AD86-545EA0D16C5D}"/>
    <cellStyle name="Comma 2 2 2 2 2 6 3" xfId="6578" xr:uid="{00000000-0005-0000-0000-00000D020000}"/>
    <cellStyle name="Comma 2 2 2 2 2 6 3 2" xfId="16185" xr:uid="{00000000-0005-0000-0000-00000E020000}"/>
    <cellStyle name="Comma 2 2 2 2 2 6 3 2 2" xfId="35399" xr:uid="{D945DB45-1082-48B0-810F-AA911B14D124}"/>
    <cellStyle name="Comma 2 2 2 2 2 6 3 3" xfId="25792" xr:uid="{6A0EFD44-3815-4854-BD8E-E0A1F99EAAA6}"/>
    <cellStyle name="Comma 2 2 2 2 2 6 4" xfId="11381" xr:uid="{00000000-0005-0000-0000-00000F020000}"/>
    <cellStyle name="Comma 2 2 2 2 2 6 4 2" xfId="30595" xr:uid="{3293E433-D4DD-4D6F-BFDC-3AADE557EE8F}"/>
    <cellStyle name="Comma 2 2 2 2 2 6 5" xfId="20988" xr:uid="{F5EB7042-360A-4E72-B85E-AF883F82FF5F}"/>
    <cellStyle name="Comma 2 2 2 2 2 7" xfId="2576" xr:uid="{00000000-0005-0000-0000-000010020000}"/>
    <cellStyle name="Comma 2 2 2 2 2 7 2" xfId="7379" xr:uid="{00000000-0005-0000-0000-000011020000}"/>
    <cellStyle name="Comma 2 2 2 2 2 7 2 2" xfId="16986" xr:uid="{00000000-0005-0000-0000-000012020000}"/>
    <cellStyle name="Comma 2 2 2 2 2 7 2 2 2" xfId="36200" xr:uid="{778B1D28-7B61-41D2-AE26-9A1AED890205}"/>
    <cellStyle name="Comma 2 2 2 2 2 7 2 3" xfId="26593" xr:uid="{43E6B01D-0355-48D3-A534-ADB94E7961BE}"/>
    <cellStyle name="Comma 2 2 2 2 2 7 3" xfId="12183" xr:uid="{00000000-0005-0000-0000-000013020000}"/>
    <cellStyle name="Comma 2 2 2 2 2 7 3 2" xfId="31397" xr:uid="{03BEFC9B-4BED-4AC0-9D0D-17EE7721FD97}"/>
    <cellStyle name="Comma 2 2 2 2 2 7 4" xfId="21790" xr:uid="{B945B1B9-EF8A-486A-9979-D88A6BB82683}"/>
    <cellStyle name="Comma 2 2 2 2 2 8" xfId="4978" xr:uid="{00000000-0005-0000-0000-000014020000}"/>
    <cellStyle name="Comma 2 2 2 2 2 8 2" xfId="14585" xr:uid="{00000000-0005-0000-0000-000015020000}"/>
    <cellStyle name="Comma 2 2 2 2 2 8 2 2" xfId="33799" xr:uid="{C0815B09-626B-430A-98B2-70872C97C19C}"/>
    <cellStyle name="Comma 2 2 2 2 2 8 3" xfId="24192" xr:uid="{A608B2DF-644C-4E84-B6A2-98FE86DD3755}"/>
    <cellStyle name="Comma 2 2 2 2 2 9" xfId="9781" xr:uid="{00000000-0005-0000-0000-000016020000}"/>
    <cellStyle name="Comma 2 2 2 2 2 9 2" xfId="28995" xr:uid="{A0988E5F-3C10-4131-91E9-D08A1BAF5F7D}"/>
    <cellStyle name="Comma 2 2 2 2 3" xfId="270" xr:uid="{00000000-0005-0000-0000-000017020000}"/>
    <cellStyle name="Comma 2 2 2 2 3 2" xfId="1071" xr:uid="{00000000-0005-0000-0000-000018020000}"/>
    <cellStyle name="Comma 2 2 2 2 3 2 2" xfId="3476" xr:uid="{00000000-0005-0000-0000-000019020000}"/>
    <cellStyle name="Comma 2 2 2 2 3 2 2 2" xfId="8279" xr:uid="{00000000-0005-0000-0000-00001A020000}"/>
    <cellStyle name="Comma 2 2 2 2 3 2 2 2 2" xfId="17886" xr:uid="{00000000-0005-0000-0000-00001B020000}"/>
    <cellStyle name="Comma 2 2 2 2 3 2 2 2 2 2" xfId="37100" xr:uid="{1729C500-2136-4178-A09C-794F8F2A3154}"/>
    <cellStyle name="Comma 2 2 2 2 3 2 2 2 3" xfId="27493" xr:uid="{0F01AB74-D6DA-459A-AEF2-85964BA42EBA}"/>
    <cellStyle name="Comma 2 2 2 2 3 2 2 3" xfId="13083" xr:uid="{00000000-0005-0000-0000-00001C020000}"/>
    <cellStyle name="Comma 2 2 2 2 3 2 2 3 2" xfId="32297" xr:uid="{9A780476-9E3A-428D-9AE9-A5D8E5A8D6E3}"/>
    <cellStyle name="Comma 2 2 2 2 3 2 2 4" xfId="22690" xr:uid="{A003D14E-2318-4BFD-9D04-565DBA5FA6F3}"/>
    <cellStyle name="Comma 2 2 2 2 3 2 3" xfId="5878" xr:uid="{00000000-0005-0000-0000-00001D020000}"/>
    <cellStyle name="Comma 2 2 2 2 3 2 3 2" xfId="15485" xr:uid="{00000000-0005-0000-0000-00001E020000}"/>
    <cellStyle name="Comma 2 2 2 2 3 2 3 2 2" xfId="34699" xr:uid="{0D714BDA-4F80-444C-A264-B2E31CB34935}"/>
    <cellStyle name="Comma 2 2 2 2 3 2 3 3" xfId="25092" xr:uid="{AA2C4888-0AAC-4951-AC90-8C2C298090E4}"/>
    <cellStyle name="Comma 2 2 2 2 3 2 4" xfId="10681" xr:uid="{00000000-0005-0000-0000-00001F020000}"/>
    <cellStyle name="Comma 2 2 2 2 3 2 4 2" xfId="29895" xr:uid="{6747895D-5D3C-4DB3-A916-6657CA10EF49}"/>
    <cellStyle name="Comma 2 2 2 2 3 2 5" xfId="20288" xr:uid="{819CD133-9961-469F-BECC-315E4563E015}"/>
    <cellStyle name="Comma 2 2 2 2 3 3" xfId="1871" xr:uid="{00000000-0005-0000-0000-000020020000}"/>
    <cellStyle name="Comma 2 2 2 2 3 3 2" xfId="4276" xr:uid="{00000000-0005-0000-0000-000021020000}"/>
    <cellStyle name="Comma 2 2 2 2 3 3 2 2" xfId="9079" xr:uid="{00000000-0005-0000-0000-000022020000}"/>
    <cellStyle name="Comma 2 2 2 2 3 3 2 2 2" xfId="18686" xr:uid="{00000000-0005-0000-0000-000023020000}"/>
    <cellStyle name="Comma 2 2 2 2 3 3 2 2 2 2" xfId="37900" xr:uid="{26D2785E-F621-4328-9A15-18732D105FCB}"/>
    <cellStyle name="Comma 2 2 2 2 3 3 2 2 3" xfId="28293" xr:uid="{08860BBB-52BD-457C-889D-4CF0CBF92D82}"/>
    <cellStyle name="Comma 2 2 2 2 3 3 2 3" xfId="13883" xr:uid="{00000000-0005-0000-0000-000024020000}"/>
    <cellStyle name="Comma 2 2 2 2 3 3 2 3 2" xfId="33097" xr:uid="{D9189652-4F32-468B-9CBA-C99E0CDADE61}"/>
    <cellStyle name="Comma 2 2 2 2 3 3 2 4" xfId="23490" xr:uid="{A1DCEEA5-5BF6-43BA-B006-DF9968BB347B}"/>
    <cellStyle name="Comma 2 2 2 2 3 3 3" xfId="6678" xr:uid="{00000000-0005-0000-0000-000025020000}"/>
    <cellStyle name="Comma 2 2 2 2 3 3 3 2" xfId="16285" xr:uid="{00000000-0005-0000-0000-000026020000}"/>
    <cellStyle name="Comma 2 2 2 2 3 3 3 2 2" xfId="35499" xr:uid="{BE308C4B-BA33-4F18-AFA4-575E9EC4F038}"/>
    <cellStyle name="Comma 2 2 2 2 3 3 3 3" xfId="25892" xr:uid="{7C60A9DB-7982-4316-BEC0-A692CDE291CC}"/>
    <cellStyle name="Comma 2 2 2 2 3 3 4" xfId="11481" xr:uid="{00000000-0005-0000-0000-000027020000}"/>
    <cellStyle name="Comma 2 2 2 2 3 3 4 2" xfId="30695" xr:uid="{317D0F21-CAF2-487F-9B42-E8175322011C}"/>
    <cellStyle name="Comma 2 2 2 2 3 3 5" xfId="21088" xr:uid="{4B2A5FA7-B373-4D57-81CA-866336743CEA}"/>
    <cellStyle name="Comma 2 2 2 2 3 4" xfId="2676" xr:uid="{00000000-0005-0000-0000-000028020000}"/>
    <cellStyle name="Comma 2 2 2 2 3 4 2" xfId="7479" xr:uid="{00000000-0005-0000-0000-000029020000}"/>
    <cellStyle name="Comma 2 2 2 2 3 4 2 2" xfId="17086" xr:uid="{00000000-0005-0000-0000-00002A020000}"/>
    <cellStyle name="Comma 2 2 2 2 3 4 2 2 2" xfId="36300" xr:uid="{69C58FC3-BCF7-41B6-89C8-CD8771A323B5}"/>
    <cellStyle name="Comma 2 2 2 2 3 4 2 3" xfId="26693" xr:uid="{DD172822-986E-4347-AEAB-E99806907D96}"/>
    <cellStyle name="Comma 2 2 2 2 3 4 3" xfId="12283" xr:uid="{00000000-0005-0000-0000-00002B020000}"/>
    <cellStyle name="Comma 2 2 2 2 3 4 3 2" xfId="31497" xr:uid="{371B62CA-AEB4-4550-8942-1804F669AA2E}"/>
    <cellStyle name="Comma 2 2 2 2 3 4 4" xfId="21890" xr:uid="{0B49CA5D-CA6C-4B54-A5F2-6061EB5EE12C}"/>
    <cellStyle name="Comma 2 2 2 2 3 5" xfId="5078" xr:uid="{00000000-0005-0000-0000-00002C020000}"/>
    <cellStyle name="Comma 2 2 2 2 3 5 2" xfId="14685" xr:uid="{00000000-0005-0000-0000-00002D020000}"/>
    <cellStyle name="Comma 2 2 2 2 3 5 2 2" xfId="33899" xr:uid="{237527B9-D7C7-4CB3-B087-7352D89431AC}"/>
    <cellStyle name="Comma 2 2 2 2 3 5 3" xfId="24292" xr:uid="{D928BA43-4AA5-4CEA-A083-6A0DBCBB48E6}"/>
    <cellStyle name="Comma 2 2 2 2 3 6" xfId="9881" xr:uid="{00000000-0005-0000-0000-00002E020000}"/>
    <cellStyle name="Comma 2 2 2 2 3 6 2" xfId="29095" xr:uid="{959CE753-5CC4-43B5-8583-6AED15765371}"/>
    <cellStyle name="Comma 2 2 2 2 3 7" xfId="19488" xr:uid="{4A310CFC-A39B-4584-BD65-8DFA1E3E9DDA}"/>
    <cellStyle name="Comma 2 2 2 2 4" xfId="470" xr:uid="{00000000-0005-0000-0000-00002F020000}"/>
    <cellStyle name="Comma 2 2 2 2 4 2" xfId="1271" xr:uid="{00000000-0005-0000-0000-000030020000}"/>
    <cellStyle name="Comma 2 2 2 2 4 2 2" xfId="3676" xr:uid="{00000000-0005-0000-0000-000031020000}"/>
    <cellStyle name="Comma 2 2 2 2 4 2 2 2" xfId="8479" xr:uid="{00000000-0005-0000-0000-000032020000}"/>
    <cellStyle name="Comma 2 2 2 2 4 2 2 2 2" xfId="18086" xr:uid="{00000000-0005-0000-0000-000033020000}"/>
    <cellStyle name="Comma 2 2 2 2 4 2 2 2 2 2" xfId="37300" xr:uid="{8060F065-FB67-4516-BCBC-B45D9C4E989D}"/>
    <cellStyle name="Comma 2 2 2 2 4 2 2 2 3" xfId="27693" xr:uid="{0D9406BF-864E-4C55-9694-248CE031D3FC}"/>
    <cellStyle name="Comma 2 2 2 2 4 2 2 3" xfId="13283" xr:uid="{00000000-0005-0000-0000-000034020000}"/>
    <cellStyle name="Comma 2 2 2 2 4 2 2 3 2" xfId="32497" xr:uid="{E8BD1D06-2B5A-42B2-B6B8-3A513CDD6030}"/>
    <cellStyle name="Comma 2 2 2 2 4 2 2 4" xfId="22890" xr:uid="{4D00E91B-DF17-4F7B-9D3D-9ADFA58E16F5}"/>
    <cellStyle name="Comma 2 2 2 2 4 2 3" xfId="6078" xr:uid="{00000000-0005-0000-0000-000035020000}"/>
    <cellStyle name="Comma 2 2 2 2 4 2 3 2" xfId="15685" xr:uid="{00000000-0005-0000-0000-000036020000}"/>
    <cellStyle name="Comma 2 2 2 2 4 2 3 2 2" xfId="34899" xr:uid="{C83C9844-FD05-44E9-8993-2EF01973E83C}"/>
    <cellStyle name="Comma 2 2 2 2 4 2 3 3" xfId="25292" xr:uid="{5DF090BE-46CE-41FB-9585-5633D69116DE}"/>
    <cellStyle name="Comma 2 2 2 2 4 2 4" xfId="10881" xr:uid="{00000000-0005-0000-0000-000037020000}"/>
    <cellStyle name="Comma 2 2 2 2 4 2 4 2" xfId="30095" xr:uid="{F4B05895-B64A-4960-A36B-161E59680AA1}"/>
    <cellStyle name="Comma 2 2 2 2 4 2 5" xfId="20488" xr:uid="{89931E30-B0B3-4022-B836-6BD94FFF4435}"/>
    <cellStyle name="Comma 2 2 2 2 4 3" xfId="2071" xr:uid="{00000000-0005-0000-0000-000038020000}"/>
    <cellStyle name="Comma 2 2 2 2 4 3 2" xfId="4476" xr:uid="{00000000-0005-0000-0000-000039020000}"/>
    <cellStyle name="Comma 2 2 2 2 4 3 2 2" xfId="9279" xr:uid="{00000000-0005-0000-0000-00003A020000}"/>
    <cellStyle name="Comma 2 2 2 2 4 3 2 2 2" xfId="18886" xr:uid="{00000000-0005-0000-0000-00003B020000}"/>
    <cellStyle name="Comma 2 2 2 2 4 3 2 2 2 2" xfId="38100" xr:uid="{9E98450F-74D5-46D5-9F5F-77F1434BBAF2}"/>
    <cellStyle name="Comma 2 2 2 2 4 3 2 2 3" xfId="28493" xr:uid="{011FBD4F-58F2-4C9A-9F74-6CA4897EDA52}"/>
    <cellStyle name="Comma 2 2 2 2 4 3 2 3" xfId="14083" xr:uid="{00000000-0005-0000-0000-00003C020000}"/>
    <cellStyle name="Comma 2 2 2 2 4 3 2 3 2" xfId="33297" xr:uid="{CB1ADABC-96E0-4202-8871-92BC299AB9A9}"/>
    <cellStyle name="Comma 2 2 2 2 4 3 2 4" xfId="23690" xr:uid="{C73568DA-6DF2-4518-90C9-331DD53CAF6A}"/>
    <cellStyle name="Comma 2 2 2 2 4 3 3" xfId="6878" xr:uid="{00000000-0005-0000-0000-00003D020000}"/>
    <cellStyle name="Comma 2 2 2 2 4 3 3 2" xfId="16485" xr:uid="{00000000-0005-0000-0000-00003E020000}"/>
    <cellStyle name="Comma 2 2 2 2 4 3 3 2 2" xfId="35699" xr:uid="{0741B050-8629-4830-B497-D0BB8EB7537C}"/>
    <cellStyle name="Comma 2 2 2 2 4 3 3 3" xfId="26092" xr:uid="{11EC0AD2-2B60-40E9-B42F-EE92C7202F37}"/>
    <cellStyle name="Comma 2 2 2 2 4 3 4" xfId="11681" xr:uid="{00000000-0005-0000-0000-00003F020000}"/>
    <cellStyle name="Comma 2 2 2 2 4 3 4 2" xfId="30895" xr:uid="{80C91446-FE3C-47C1-81CE-EEA42FB0B49B}"/>
    <cellStyle name="Comma 2 2 2 2 4 3 5" xfId="21288" xr:uid="{6D9DB8CA-8950-40C5-A662-B6233FB46186}"/>
    <cellStyle name="Comma 2 2 2 2 4 4" xfId="2876" xr:uid="{00000000-0005-0000-0000-000040020000}"/>
    <cellStyle name="Comma 2 2 2 2 4 4 2" xfId="7679" xr:uid="{00000000-0005-0000-0000-000041020000}"/>
    <cellStyle name="Comma 2 2 2 2 4 4 2 2" xfId="17286" xr:uid="{00000000-0005-0000-0000-000042020000}"/>
    <cellStyle name="Comma 2 2 2 2 4 4 2 2 2" xfId="36500" xr:uid="{E9592AD6-192D-474C-B773-56DCCE090F07}"/>
    <cellStyle name="Comma 2 2 2 2 4 4 2 3" xfId="26893" xr:uid="{AFE635E6-D7FF-49EA-A7C9-F9646EE19820}"/>
    <cellStyle name="Comma 2 2 2 2 4 4 3" xfId="12483" xr:uid="{00000000-0005-0000-0000-000043020000}"/>
    <cellStyle name="Comma 2 2 2 2 4 4 3 2" xfId="31697" xr:uid="{02C1F35E-76D7-444B-881C-5F2170BF896E}"/>
    <cellStyle name="Comma 2 2 2 2 4 4 4" xfId="22090" xr:uid="{8186A47A-D7F1-4546-9B52-2252147DAB02}"/>
    <cellStyle name="Comma 2 2 2 2 4 5" xfId="5278" xr:uid="{00000000-0005-0000-0000-000044020000}"/>
    <cellStyle name="Comma 2 2 2 2 4 5 2" xfId="14885" xr:uid="{00000000-0005-0000-0000-000045020000}"/>
    <cellStyle name="Comma 2 2 2 2 4 5 2 2" xfId="34099" xr:uid="{B95A33DC-A322-4F3C-9E8E-45503E933287}"/>
    <cellStyle name="Comma 2 2 2 2 4 5 3" xfId="24492" xr:uid="{A1758BCD-63B7-4141-9DC8-1D000CF306A7}"/>
    <cellStyle name="Comma 2 2 2 2 4 6" xfId="10081" xr:uid="{00000000-0005-0000-0000-000046020000}"/>
    <cellStyle name="Comma 2 2 2 2 4 6 2" xfId="29295" xr:uid="{59DB2065-E918-40A0-B2CB-77FDA3838A8A}"/>
    <cellStyle name="Comma 2 2 2 2 4 7" xfId="19688" xr:uid="{9859290F-E4E5-419C-9C92-9895AB95F40C}"/>
    <cellStyle name="Comma 2 2 2 2 5" xfId="670" xr:uid="{00000000-0005-0000-0000-000047020000}"/>
    <cellStyle name="Comma 2 2 2 2 5 2" xfId="1471" xr:uid="{00000000-0005-0000-0000-000048020000}"/>
    <cellStyle name="Comma 2 2 2 2 5 2 2" xfId="3876" xr:uid="{00000000-0005-0000-0000-000049020000}"/>
    <cellStyle name="Comma 2 2 2 2 5 2 2 2" xfId="8679" xr:uid="{00000000-0005-0000-0000-00004A020000}"/>
    <cellStyle name="Comma 2 2 2 2 5 2 2 2 2" xfId="18286" xr:uid="{00000000-0005-0000-0000-00004B020000}"/>
    <cellStyle name="Comma 2 2 2 2 5 2 2 2 2 2" xfId="37500" xr:uid="{59D1648C-A61D-425B-B282-48EBCC0B4882}"/>
    <cellStyle name="Comma 2 2 2 2 5 2 2 2 3" xfId="27893" xr:uid="{4106B1B1-A532-441B-A14A-A27623EAFC72}"/>
    <cellStyle name="Comma 2 2 2 2 5 2 2 3" xfId="13483" xr:uid="{00000000-0005-0000-0000-00004C020000}"/>
    <cellStyle name="Comma 2 2 2 2 5 2 2 3 2" xfId="32697" xr:uid="{B002A932-703C-4057-98FF-E6DF476515FC}"/>
    <cellStyle name="Comma 2 2 2 2 5 2 2 4" xfId="23090" xr:uid="{8B4E7264-F548-413A-84CC-E63599715D91}"/>
    <cellStyle name="Comma 2 2 2 2 5 2 3" xfId="6278" xr:uid="{00000000-0005-0000-0000-00004D020000}"/>
    <cellStyle name="Comma 2 2 2 2 5 2 3 2" xfId="15885" xr:uid="{00000000-0005-0000-0000-00004E020000}"/>
    <cellStyle name="Comma 2 2 2 2 5 2 3 2 2" xfId="35099" xr:uid="{C84792B7-4D11-45B0-AD33-C265A413AB8A}"/>
    <cellStyle name="Comma 2 2 2 2 5 2 3 3" xfId="25492" xr:uid="{BE9F7480-128B-4388-A277-46F3D4316F74}"/>
    <cellStyle name="Comma 2 2 2 2 5 2 4" xfId="11081" xr:uid="{00000000-0005-0000-0000-00004F020000}"/>
    <cellStyle name="Comma 2 2 2 2 5 2 4 2" xfId="30295" xr:uid="{81117099-6425-4E71-87C5-D80F5D63D965}"/>
    <cellStyle name="Comma 2 2 2 2 5 2 5" xfId="20688" xr:uid="{575CFC7C-42A7-48B9-B7A3-F54A908E8CF0}"/>
    <cellStyle name="Comma 2 2 2 2 5 3" xfId="2271" xr:uid="{00000000-0005-0000-0000-000050020000}"/>
    <cellStyle name="Comma 2 2 2 2 5 3 2" xfId="4676" xr:uid="{00000000-0005-0000-0000-000051020000}"/>
    <cellStyle name="Comma 2 2 2 2 5 3 2 2" xfId="9479" xr:uid="{00000000-0005-0000-0000-000052020000}"/>
    <cellStyle name="Comma 2 2 2 2 5 3 2 2 2" xfId="19086" xr:uid="{00000000-0005-0000-0000-000053020000}"/>
    <cellStyle name="Comma 2 2 2 2 5 3 2 2 2 2" xfId="38300" xr:uid="{3E407B59-E04A-4D68-9EEA-FDE0FE2978BC}"/>
    <cellStyle name="Comma 2 2 2 2 5 3 2 2 3" xfId="28693" xr:uid="{176CDFBD-28BA-41CE-996C-A8B6969098F8}"/>
    <cellStyle name="Comma 2 2 2 2 5 3 2 3" xfId="14283" xr:uid="{00000000-0005-0000-0000-000054020000}"/>
    <cellStyle name="Comma 2 2 2 2 5 3 2 3 2" xfId="33497" xr:uid="{D853FA2C-ACAE-420C-9CBF-91853FB3E7FB}"/>
    <cellStyle name="Comma 2 2 2 2 5 3 2 4" xfId="23890" xr:uid="{674C7A2D-25B6-40A1-8B97-416809F3604F}"/>
    <cellStyle name="Comma 2 2 2 2 5 3 3" xfId="7078" xr:uid="{00000000-0005-0000-0000-000055020000}"/>
    <cellStyle name="Comma 2 2 2 2 5 3 3 2" xfId="16685" xr:uid="{00000000-0005-0000-0000-000056020000}"/>
    <cellStyle name="Comma 2 2 2 2 5 3 3 2 2" xfId="35899" xr:uid="{75C060B7-6A38-4A9C-B989-60AD1CD20436}"/>
    <cellStyle name="Comma 2 2 2 2 5 3 3 3" xfId="26292" xr:uid="{6A93238E-7424-479C-AD46-424777FC7C55}"/>
    <cellStyle name="Comma 2 2 2 2 5 3 4" xfId="11881" xr:uid="{00000000-0005-0000-0000-000057020000}"/>
    <cellStyle name="Comma 2 2 2 2 5 3 4 2" xfId="31095" xr:uid="{4346A8CC-D259-425B-AC3E-D5F8D6935580}"/>
    <cellStyle name="Comma 2 2 2 2 5 3 5" xfId="21488" xr:uid="{6AA85BAE-A696-40CF-8835-FCE8748617AF}"/>
    <cellStyle name="Comma 2 2 2 2 5 4" xfId="3076" xr:uid="{00000000-0005-0000-0000-000058020000}"/>
    <cellStyle name="Comma 2 2 2 2 5 4 2" xfId="7879" xr:uid="{00000000-0005-0000-0000-000059020000}"/>
    <cellStyle name="Comma 2 2 2 2 5 4 2 2" xfId="17486" xr:uid="{00000000-0005-0000-0000-00005A020000}"/>
    <cellStyle name="Comma 2 2 2 2 5 4 2 2 2" xfId="36700" xr:uid="{9F0B1BE6-D807-4E8A-8EF9-95F837AABA6D}"/>
    <cellStyle name="Comma 2 2 2 2 5 4 2 3" xfId="27093" xr:uid="{EFC2A128-724D-4620-99F9-C3E3C82F969B}"/>
    <cellStyle name="Comma 2 2 2 2 5 4 3" xfId="12683" xr:uid="{00000000-0005-0000-0000-00005B020000}"/>
    <cellStyle name="Comma 2 2 2 2 5 4 3 2" xfId="31897" xr:uid="{05DFD8E9-E578-4976-89F1-56223C5E1608}"/>
    <cellStyle name="Comma 2 2 2 2 5 4 4" xfId="22290" xr:uid="{4FDA6A19-5F5B-486E-A64A-3378DE521FFC}"/>
    <cellStyle name="Comma 2 2 2 2 5 5" xfId="5478" xr:uid="{00000000-0005-0000-0000-00005C020000}"/>
    <cellStyle name="Comma 2 2 2 2 5 5 2" xfId="15085" xr:uid="{00000000-0005-0000-0000-00005D020000}"/>
    <cellStyle name="Comma 2 2 2 2 5 5 2 2" xfId="34299" xr:uid="{22ECE008-52E8-4970-9B7A-9C8F7CCD12E2}"/>
    <cellStyle name="Comma 2 2 2 2 5 5 3" xfId="24692" xr:uid="{DC45DD34-FD95-490C-A94D-BF32CAFE8EA4}"/>
    <cellStyle name="Comma 2 2 2 2 5 6" xfId="10281" xr:uid="{00000000-0005-0000-0000-00005E020000}"/>
    <cellStyle name="Comma 2 2 2 2 5 6 2" xfId="29495" xr:uid="{BBA479B7-B45C-4325-8853-A69EF385E291}"/>
    <cellStyle name="Comma 2 2 2 2 5 7" xfId="19888" xr:uid="{A8EE0C0A-B684-4850-AE1B-9BFD99A28BD2}"/>
    <cellStyle name="Comma 2 2 2 2 6" xfId="871" xr:uid="{00000000-0005-0000-0000-00005F020000}"/>
    <cellStyle name="Comma 2 2 2 2 6 2" xfId="3276" xr:uid="{00000000-0005-0000-0000-000060020000}"/>
    <cellStyle name="Comma 2 2 2 2 6 2 2" xfId="8079" xr:uid="{00000000-0005-0000-0000-000061020000}"/>
    <cellStyle name="Comma 2 2 2 2 6 2 2 2" xfId="17686" xr:uid="{00000000-0005-0000-0000-000062020000}"/>
    <cellStyle name="Comma 2 2 2 2 6 2 2 2 2" xfId="36900" xr:uid="{7507AAFB-7B43-4E54-8FE3-8287093AC964}"/>
    <cellStyle name="Comma 2 2 2 2 6 2 2 3" xfId="27293" xr:uid="{D13BC9F0-C602-43A2-B513-AE1888AF733F}"/>
    <cellStyle name="Comma 2 2 2 2 6 2 3" xfId="12883" xr:uid="{00000000-0005-0000-0000-000063020000}"/>
    <cellStyle name="Comma 2 2 2 2 6 2 3 2" xfId="32097" xr:uid="{0FA74405-5A0D-4C2A-81F4-DA14D1EF9F62}"/>
    <cellStyle name="Comma 2 2 2 2 6 2 4" xfId="22490" xr:uid="{CD4A2908-1BB9-4041-A201-005054CEF877}"/>
    <cellStyle name="Comma 2 2 2 2 6 3" xfId="5678" xr:uid="{00000000-0005-0000-0000-000064020000}"/>
    <cellStyle name="Comma 2 2 2 2 6 3 2" xfId="15285" xr:uid="{00000000-0005-0000-0000-000065020000}"/>
    <cellStyle name="Comma 2 2 2 2 6 3 2 2" xfId="34499" xr:uid="{AC209F74-F79B-486A-8A91-DD410908A12D}"/>
    <cellStyle name="Comma 2 2 2 2 6 3 3" xfId="24892" xr:uid="{318B400C-B39C-464E-852F-38515F77347E}"/>
    <cellStyle name="Comma 2 2 2 2 6 4" xfId="10481" xr:uid="{00000000-0005-0000-0000-000066020000}"/>
    <cellStyle name="Comma 2 2 2 2 6 4 2" xfId="29695" xr:uid="{80FD6A84-440D-4E15-AAF7-E706C2199B96}"/>
    <cellStyle name="Comma 2 2 2 2 6 5" xfId="20088" xr:uid="{36BBFB64-B7A7-48A6-B625-4B0AB74AABAB}"/>
    <cellStyle name="Comma 2 2 2 2 7" xfId="1671" xr:uid="{00000000-0005-0000-0000-000067020000}"/>
    <cellStyle name="Comma 2 2 2 2 7 2" xfId="4076" xr:uid="{00000000-0005-0000-0000-000068020000}"/>
    <cellStyle name="Comma 2 2 2 2 7 2 2" xfId="8879" xr:uid="{00000000-0005-0000-0000-000069020000}"/>
    <cellStyle name="Comma 2 2 2 2 7 2 2 2" xfId="18486" xr:uid="{00000000-0005-0000-0000-00006A020000}"/>
    <cellStyle name="Comma 2 2 2 2 7 2 2 2 2" xfId="37700" xr:uid="{13FEA14B-6B60-4926-948B-7AA650B09483}"/>
    <cellStyle name="Comma 2 2 2 2 7 2 2 3" xfId="28093" xr:uid="{BFC31836-E380-4352-B98F-AF37F8B6B395}"/>
    <cellStyle name="Comma 2 2 2 2 7 2 3" xfId="13683" xr:uid="{00000000-0005-0000-0000-00006B020000}"/>
    <cellStyle name="Comma 2 2 2 2 7 2 3 2" xfId="32897" xr:uid="{6101A38B-6BBB-4BA7-8579-D99779CA8F57}"/>
    <cellStyle name="Comma 2 2 2 2 7 2 4" xfId="23290" xr:uid="{B7B661A4-022F-4E1F-9F49-DF1C82DB7EFD}"/>
    <cellStyle name="Comma 2 2 2 2 7 3" xfId="6478" xr:uid="{00000000-0005-0000-0000-00006C020000}"/>
    <cellStyle name="Comma 2 2 2 2 7 3 2" xfId="16085" xr:uid="{00000000-0005-0000-0000-00006D020000}"/>
    <cellStyle name="Comma 2 2 2 2 7 3 2 2" xfId="35299" xr:uid="{137EA641-1188-4429-91F4-A9674C61EC31}"/>
    <cellStyle name="Comma 2 2 2 2 7 3 3" xfId="25692" xr:uid="{6504B071-6BE9-4B9F-A5B3-023F1704F9C0}"/>
    <cellStyle name="Comma 2 2 2 2 7 4" xfId="11281" xr:uid="{00000000-0005-0000-0000-00006E020000}"/>
    <cellStyle name="Comma 2 2 2 2 7 4 2" xfId="30495" xr:uid="{48297528-6684-43FE-A09E-D8A9AD154223}"/>
    <cellStyle name="Comma 2 2 2 2 7 5" xfId="20888" xr:uid="{3922E573-4E19-4989-AB00-CF177EBEAD84}"/>
    <cellStyle name="Comma 2 2 2 2 8" xfId="2476" xr:uid="{00000000-0005-0000-0000-00006F020000}"/>
    <cellStyle name="Comma 2 2 2 2 8 2" xfId="7279" xr:uid="{00000000-0005-0000-0000-000070020000}"/>
    <cellStyle name="Comma 2 2 2 2 8 2 2" xfId="16886" xr:uid="{00000000-0005-0000-0000-000071020000}"/>
    <cellStyle name="Comma 2 2 2 2 8 2 2 2" xfId="36100" xr:uid="{965152AF-28C8-41D4-957E-7420607FA4A3}"/>
    <cellStyle name="Comma 2 2 2 2 8 2 3" xfId="26493" xr:uid="{BD236D25-1383-487C-B3A0-341AB0F3C7A8}"/>
    <cellStyle name="Comma 2 2 2 2 8 3" xfId="12083" xr:uid="{00000000-0005-0000-0000-000072020000}"/>
    <cellStyle name="Comma 2 2 2 2 8 3 2" xfId="31297" xr:uid="{B2454058-1B3F-43CC-A743-6C8ED1580D8E}"/>
    <cellStyle name="Comma 2 2 2 2 8 4" xfId="21690" xr:uid="{304CB169-0394-4964-AF7A-9397F9FC4ABD}"/>
    <cellStyle name="Comma 2 2 2 2 9" xfId="4878" xr:uid="{00000000-0005-0000-0000-000073020000}"/>
    <cellStyle name="Comma 2 2 2 2 9 2" xfId="14485" xr:uid="{00000000-0005-0000-0000-000074020000}"/>
    <cellStyle name="Comma 2 2 2 2 9 2 2" xfId="33699" xr:uid="{7465A09F-0739-44BB-929E-352C729E7108}"/>
    <cellStyle name="Comma 2 2 2 2 9 3" xfId="24092" xr:uid="{D53B32B2-DAB5-4BF4-A6DE-FD1915F6F953}"/>
    <cellStyle name="Comma 2 2 2 3" xfId="120" xr:uid="{00000000-0005-0000-0000-000075020000}"/>
    <cellStyle name="Comma 2 2 2 3 10" xfId="19338" xr:uid="{AE37035F-584D-41DE-B3D1-C8BEA33D679E}"/>
    <cellStyle name="Comma 2 2 2 3 2" xfId="320" xr:uid="{00000000-0005-0000-0000-000076020000}"/>
    <cellStyle name="Comma 2 2 2 3 2 2" xfId="1121" xr:uid="{00000000-0005-0000-0000-000077020000}"/>
    <cellStyle name="Comma 2 2 2 3 2 2 2" xfId="3526" xr:uid="{00000000-0005-0000-0000-000078020000}"/>
    <cellStyle name="Comma 2 2 2 3 2 2 2 2" xfId="8329" xr:uid="{00000000-0005-0000-0000-000079020000}"/>
    <cellStyle name="Comma 2 2 2 3 2 2 2 2 2" xfId="17936" xr:uid="{00000000-0005-0000-0000-00007A020000}"/>
    <cellStyle name="Comma 2 2 2 3 2 2 2 2 2 2" xfId="37150" xr:uid="{B3D42C75-ACCD-40A9-B0D1-966F2750E358}"/>
    <cellStyle name="Comma 2 2 2 3 2 2 2 2 3" xfId="27543" xr:uid="{AD32CA78-2392-4E98-8AE9-EF74BB95B3F4}"/>
    <cellStyle name="Comma 2 2 2 3 2 2 2 3" xfId="13133" xr:uid="{00000000-0005-0000-0000-00007B020000}"/>
    <cellStyle name="Comma 2 2 2 3 2 2 2 3 2" xfId="32347" xr:uid="{5FE8C7F5-F558-4CC6-9156-B63AA011827C}"/>
    <cellStyle name="Comma 2 2 2 3 2 2 2 4" xfId="22740" xr:uid="{7070F12B-9892-44F1-98F5-B0CE7DF7357E}"/>
    <cellStyle name="Comma 2 2 2 3 2 2 3" xfId="5928" xr:uid="{00000000-0005-0000-0000-00007C020000}"/>
    <cellStyle name="Comma 2 2 2 3 2 2 3 2" xfId="15535" xr:uid="{00000000-0005-0000-0000-00007D020000}"/>
    <cellStyle name="Comma 2 2 2 3 2 2 3 2 2" xfId="34749" xr:uid="{6E46311E-3CBD-4A99-B604-1418ACD6FE26}"/>
    <cellStyle name="Comma 2 2 2 3 2 2 3 3" xfId="25142" xr:uid="{EF0660CB-EBFC-4FE1-9CE9-53A2691AC5E1}"/>
    <cellStyle name="Comma 2 2 2 3 2 2 4" xfId="10731" xr:uid="{00000000-0005-0000-0000-00007E020000}"/>
    <cellStyle name="Comma 2 2 2 3 2 2 4 2" xfId="29945" xr:uid="{724981F0-0E76-4D86-899C-57BDCC94DE00}"/>
    <cellStyle name="Comma 2 2 2 3 2 2 5" xfId="20338" xr:uid="{8263B16E-E8E4-49CE-8C24-11CE4BB09BA2}"/>
    <cellStyle name="Comma 2 2 2 3 2 3" xfId="1921" xr:uid="{00000000-0005-0000-0000-00007F020000}"/>
    <cellStyle name="Comma 2 2 2 3 2 3 2" xfId="4326" xr:uid="{00000000-0005-0000-0000-000080020000}"/>
    <cellStyle name="Comma 2 2 2 3 2 3 2 2" xfId="9129" xr:uid="{00000000-0005-0000-0000-000081020000}"/>
    <cellStyle name="Comma 2 2 2 3 2 3 2 2 2" xfId="18736" xr:uid="{00000000-0005-0000-0000-000082020000}"/>
    <cellStyle name="Comma 2 2 2 3 2 3 2 2 2 2" xfId="37950" xr:uid="{3E514F85-0753-4152-9990-566B38497F6D}"/>
    <cellStyle name="Comma 2 2 2 3 2 3 2 2 3" xfId="28343" xr:uid="{DA191253-C8E6-41F6-8B71-E41CF4A6C77C}"/>
    <cellStyle name="Comma 2 2 2 3 2 3 2 3" xfId="13933" xr:uid="{00000000-0005-0000-0000-000083020000}"/>
    <cellStyle name="Comma 2 2 2 3 2 3 2 3 2" xfId="33147" xr:uid="{C25E6BED-A399-428A-86EC-6F622935F2A6}"/>
    <cellStyle name="Comma 2 2 2 3 2 3 2 4" xfId="23540" xr:uid="{46244738-EAE0-438D-8138-7A159AD73669}"/>
    <cellStyle name="Comma 2 2 2 3 2 3 3" xfId="6728" xr:uid="{00000000-0005-0000-0000-000084020000}"/>
    <cellStyle name="Comma 2 2 2 3 2 3 3 2" xfId="16335" xr:uid="{00000000-0005-0000-0000-000085020000}"/>
    <cellStyle name="Comma 2 2 2 3 2 3 3 2 2" xfId="35549" xr:uid="{BA388C4A-4A13-4F24-90D3-EC0546D8EC06}"/>
    <cellStyle name="Comma 2 2 2 3 2 3 3 3" xfId="25942" xr:uid="{C69A3941-03EE-4714-9A56-AD946C55E4BD}"/>
    <cellStyle name="Comma 2 2 2 3 2 3 4" xfId="11531" xr:uid="{00000000-0005-0000-0000-000086020000}"/>
    <cellStyle name="Comma 2 2 2 3 2 3 4 2" xfId="30745" xr:uid="{3499924A-EF50-446A-8FC6-737BF9C7EA13}"/>
    <cellStyle name="Comma 2 2 2 3 2 3 5" xfId="21138" xr:uid="{8A1CA5BD-6197-47B4-A881-5F2E170ED8DD}"/>
    <cellStyle name="Comma 2 2 2 3 2 4" xfId="2726" xr:uid="{00000000-0005-0000-0000-000087020000}"/>
    <cellStyle name="Comma 2 2 2 3 2 4 2" xfId="7529" xr:uid="{00000000-0005-0000-0000-000088020000}"/>
    <cellStyle name="Comma 2 2 2 3 2 4 2 2" xfId="17136" xr:uid="{00000000-0005-0000-0000-000089020000}"/>
    <cellStyle name="Comma 2 2 2 3 2 4 2 2 2" xfId="36350" xr:uid="{CE94886C-1EE7-41F6-80D5-09A428DF7EF1}"/>
    <cellStyle name="Comma 2 2 2 3 2 4 2 3" xfId="26743" xr:uid="{6FCAF499-AF06-4B07-AE21-47C3CB62D3F8}"/>
    <cellStyle name="Comma 2 2 2 3 2 4 3" xfId="12333" xr:uid="{00000000-0005-0000-0000-00008A020000}"/>
    <cellStyle name="Comma 2 2 2 3 2 4 3 2" xfId="31547" xr:uid="{F7156D5E-26F4-48DD-ABC4-E2E38916C903}"/>
    <cellStyle name="Comma 2 2 2 3 2 4 4" xfId="21940" xr:uid="{235AC40A-5423-4CC0-8467-8C846FE5446D}"/>
    <cellStyle name="Comma 2 2 2 3 2 5" xfId="5128" xr:uid="{00000000-0005-0000-0000-00008B020000}"/>
    <cellStyle name="Comma 2 2 2 3 2 5 2" xfId="14735" xr:uid="{00000000-0005-0000-0000-00008C020000}"/>
    <cellStyle name="Comma 2 2 2 3 2 5 2 2" xfId="33949" xr:uid="{FD5A15AF-9292-4289-862D-46C3DD117B40}"/>
    <cellStyle name="Comma 2 2 2 3 2 5 3" xfId="24342" xr:uid="{D0E09E4C-24D8-4CA0-9B77-C96B0A6493E2}"/>
    <cellStyle name="Comma 2 2 2 3 2 6" xfId="9931" xr:uid="{00000000-0005-0000-0000-00008D020000}"/>
    <cellStyle name="Comma 2 2 2 3 2 6 2" xfId="29145" xr:uid="{CCE78FE5-40A3-47FC-A9B6-550C629DF8AF}"/>
    <cellStyle name="Comma 2 2 2 3 2 7" xfId="19538" xr:uid="{86912671-9AB9-4407-9022-DB047CF6C2CC}"/>
    <cellStyle name="Comma 2 2 2 3 3" xfId="520" xr:uid="{00000000-0005-0000-0000-00008E020000}"/>
    <cellStyle name="Comma 2 2 2 3 3 2" xfId="1321" xr:uid="{00000000-0005-0000-0000-00008F020000}"/>
    <cellStyle name="Comma 2 2 2 3 3 2 2" xfId="3726" xr:uid="{00000000-0005-0000-0000-000090020000}"/>
    <cellStyle name="Comma 2 2 2 3 3 2 2 2" xfId="8529" xr:uid="{00000000-0005-0000-0000-000091020000}"/>
    <cellStyle name="Comma 2 2 2 3 3 2 2 2 2" xfId="18136" xr:uid="{00000000-0005-0000-0000-000092020000}"/>
    <cellStyle name="Comma 2 2 2 3 3 2 2 2 2 2" xfId="37350" xr:uid="{E1ED7548-A74B-4648-A8E3-CE3E0847FAD4}"/>
    <cellStyle name="Comma 2 2 2 3 3 2 2 2 3" xfId="27743" xr:uid="{2155D525-484F-42B3-A8D8-15FEC13B942F}"/>
    <cellStyle name="Comma 2 2 2 3 3 2 2 3" xfId="13333" xr:uid="{00000000-0005-0000-0000-000093020000}"/>
    <cellStyle name="Comma 2 2 2 3 3 2 2 3 2" xfId="32547" xr:uid="{87666A7C-326C-4926-AF26-8C05D72957D4}"/>
    <cellStyle name="Comma 2 2 2 3 3 2 2 4" xfId="22940" xr:uid="{D94BE98A-F9B1-4332-9CAF-415BDCF95CED}"/>
    <cellStyle name="Comma 2 2 2 3 3 2 3" xfId="6128" xr:uid="{00000000-0005-0000-0000-000094020000}"/>
    <cellStyle name="Comma 2 2 2 3 3 2 3 2" xfId="15735" xr:uid="{00000000-0005-0000-0000-000095020000}"/>
    <cellStyle name="Comma 2 2 2 3 3 2 3 2 2" xfId="34949" xr:uid="{CB4C4FAA-9994-4865-9801-7C56B6D709C1}"/>
    <cellStyle name="Comma 2 2 2 3 3 2 3 3" xfId="25342" xr:uid="{0F5843C0-71CE-4999-B05C-6F9587742365}"/>
    <cellStyle name="Comma 2 2 2 3 3 2 4" xfId="10931" xr:uid="{00000000-0005-0000-0000-000096020000}"/>
    <cellStyle name="Comma 2 2 2 3 3 2 4 2" xfId="30145" xr:uid="{000EE58D-969D-49A3-9196-AE4C0F551F16}"/>
    <cellStyle name="Comma 2 2 2 3 3 2 5" xfId="20538" xr:uid="{ED4780A6-AF8A-46A5-A5C2-7E62CDF4D418}"/>
    <cellStyle name="Comma 2 2 2 3 3 3" xfId="2121" xr:uid="{00000000-0005-0000-0000-000097020000}"/>
    <cellStyle name="Comma 2 2 2 3 3 3 2" xfId="4526" xr:uid="{00000000-0005-0000-0000-000098020000}"/>
    <cellStyle name="Comma 2 2 2 3 3 3 2 2" xfId="9329" xr:uid="{00000000-0005-0000-0000-000099020000}"/>
    <cellStyle name="Comma 2 2 2 3 3 3 2 2 2" xfId="18936" xr:uid="{00000000-0005-0000-0000-00009A020000}"/>
    <cellStyle name="Comma 2 2 2 3 3 3 2 2 2 2" xfId="38150" xr:uid="{AFC229C4-36EC-45CB-9064-0D737CF5E4F5}"/>
    <cellStyle name="Comma 2 2 2 3 3 3 2 2 3" xfId="28543" xr:uid="{ACC974A2-5668-4B6C-83A3-F9F46CAE2B1A}"/>
    <cellStyle name="Comma 2 2 2 3 3 3 2 3" xfId="14133" xr:uid="{00000000-0005-0000-0000-00009B020000}"/>
    <cellStyle name="Comma 2 2 2 3 3 3 2 3 2" xfId="33347" xr:uid="{BABEE779-E5EA-44FB-B862-1DF82A8C2B25}"/>
    <cellStyle name="Comma 2 2 2 3 3 3 2 4" xfId="23740" xr:uid="{9C424AA1-A7F5-45E1-92A3-16C7C9ACDDB7}"/>
    <cellStyle name="Comma 2 2 2 3 3 3 3" xfId="6928" xr:uid="{00000000-0005-0000-0000-00009C020000}"/>
    <cellStyle name="Comma 2 2 2 3 3 3 3 2" xfId="16535" xr:uid="{00000000-0005-0000-0000-00009D020000}"/>
    <cellStyle name="Comma 2 2 2 3 3 3 3 2 2" xfId="35749" xr:uid="{19C71FED-2417-4821-8F28-06A62E61417E}"/>
    <cellStyle name="Comma 2 2 2 3 3 3 3 3" xfId="26142" xr:uid="{66CCDBD3-BCC5-477B-80E8-64145C345F47}"/>
    <cellStyle name="Comma 2 2 2 3 3 3 4" xfId="11731" xr:uid="{00000000-0005-0000-0000-00009E020000}"/>
    <cellStyle name="Comma 2 2 2 3 3 3 4 2" xfId="30945" xr:uid="{1BB88FC7-8756-435F-8E3C-4DB253E27944}"/>
    <cellStyle name="Comma 2 2 2 3 3 3 5" xfId="21338" xr:uid="{AF1E2941-E73D-4E0A-8FB2-ED9738D54898}"/>
    <cellStyle name="Comma 2 2 2 3 3 4" xfId="2926" xr:uid="{00000000-0005-0000-0000-00009F020000}"/>
    <cellStyle name="Comma 2 2 2 3 3 4 2" xfId="7729" xr:uid="{00000000-0005-0000-0000-0000A0020000}"/>
    <cellStyle name="Comma 2 2 2 3 3 4 2 2" xfId="17336" xr:uid="{00000000-0005-0000-0000-0000A1020000}"/>
    <cellStyle name="Comma 2 2 2 3 3 4 2 2 2" xfId="36550" xr:uid="{B4D7C202-8C16-4C02-944B-03705F4E180C}"/>
    <cellStyle name="Comma 2 2 2 3 3 4 2 3" xfId="26943" xr:uid="{74AE23CA-11DE-4940-882E-F47BAC9FF7B0}"/>
    <cellStyle name="Comma 2 2 2 3 3 4 3" xfId="12533" xr:uid="{00000000-0005-0000-0000-0000A2020000}"/>
    <cellStyle name="Comma 2 2 2 3 3 4 3 2" xfId="31747" xr:uid="{19936AE3-48B0-4494-9194-F771CD9B1DB8}"/>
    <cellStyle name="Comma 2 2 2 3 3 4 4" xfId="22140" xr:uid="{780EFBEC-B72A-49BC-A904-8E5772AFDFE7}"/>
    <cellStyle name="Comma 2 2 2 3 3 5" xfId="5328" xr:uid="{00000000-0005-0000-0000-0000A3020000}"/>
    <cellStyle name="Comma 2 2 2 3 3 5 2" xfId="14935" xr:uid="{00000000-0005-0000-0000-0000A4020000}"/>
    <cellStyle name="Comma 2 2 2 3 3 5 2 2" xfId="34149" xr:uid="{F3A79254-DA76-4021-8EDF-46357C568D7E}"/>
    <cellStyle name="Comma 2 2 2 3 3 5 3" xfId="24542" xr:uid="{B7E1C089-DF84-4003-B089-1984B9261872}"/>
    <cellStyle name="Comma 2 2 2 3 3 6" xfId="10131" xr:uid="{00000000-0005-0000-0000-0000A5020000}"/>
    <cellStyle name="Comma 2 2 2 3 3 6 2" xfId="29345" xr:uid="{AF2DB85A-78C0-4281-B167-1A307EAA7BCA}"/>
    <cellStyle name="Comma 2 2 2 3 3 7" xfId="19738" xr:uid="{5FE8A7FB-6997-4265-94E9-01D4331931EF}"/>
    <cellStyle name="Comma 2 2 2 3 4" xfId="720" xr:uid="{00000000-0005-0000-0000-0000A6020000}"/>
    <cellStyle name="Comma 2 2 2 3 4 2" xfId="1521" xr:uid="{00000000-0005-0000-0000-0000A7020000}"/>
    <cellStyle name="Comma 2 2 2 3 4 2 2" xfId="3926" xr:uid="{00000000-0005-0000-0000-0000A8020000}"/>
    <cellStyle name="Comma 2 2 2 3 4 2 2 2" xfId="8729" xr:uid="{00000000-0005-0000-0000-0000A9020000}"/>
    <cellStyle name="Comma 2 2 2 3 4 2 2 2 2" xfId="18336" xr:uid="{00000000-0005-0000-0000-0000AA020000}"/>
    <cellStyle name="Comma 2 2 2 3 4 2 2 2 2 2" xfId="37550" xr:uid="{346BD166-AB79-4FD1-83E5-41AF78E35A75}"/>
    <cellStyle name="Comma 2 2 2 3 4 2 2 2 3" xfId="27943" xr:uid="{8AE6587C-2D60-4FDC-9897-7FB470DEAD1E}"/>
    <cellStyle name="Comma 2 2 2 3 4 2 2 3" xfId="13533" xr:uid="{00000000-0005-0000-0000-0000AB020000}"/>
    <cellStyle name="Comma 2 2 2 3 4 2 2 3 2" xfId="32747" xr:uid="{71B07BAF-1885-4215-8643-625E889CFE9B}"/>
    <cellStyle name="Comma 2 2 2 3 4 2 2 4" xfId="23140" xr:uid="{513A2D73-392F-4238-A5B1-B5C26DBFB0AE}"/>
    <cellStyle name="Comma 2 2 2 3 4 2 3" xfId="6328" xr:uid="{00000000-0005-0000-0000-0000AC020000}"/>
    <cellStyle name="Comma 2 2 2 3 4 2 3 2" xfId="15935" xr:uid="{00000000-0005-0000-0000-0000AD020000}"/>
    <cellStyle name="Comma 2 2 2 3 4 2 3 2 2" xfId="35149" xr:uid="{9245EB31-4376-4701-BC75-85A6575741C3}"/>
    <cellStyle name="Comma 2 2 2 3 4 2 3 3" xfId="25542" xr:uid="{C6D90730-58B6-4900-AB8D-93B00C4C3F86}"/>
    <cellStyle name="Comma 2 2 2 3 4 2 4" xfId="11131" xr:uid="{00000000-0005-0000-0000-0000AE020000}"/>
    <cellStyle name="Comma 2 2 2 3 4 2 4 2" xfId="30345" xr:uid="{AC6D25B7-918C-464F-A1D4-CDA378C5F7B7}"/>
    <cellStyle name="Comma 2 2 2 3 4 2 5" xfId="20738" xr:uid="{F253FD8F-3271-4335-8274-474221DB82F4}"/>
    <cellStyle name="Comma 2 2 2 3 4 3" xfId="2321" xr:uid="{00000000-0005-0000-0000-0000AF020000}"/>
    <cellStyle name="Comma 2 2 2 3 4 3 2" xfId="4726" xr:uid="{00000000-0005-0000-0000-0000B0020000}"/>
    <cellStyle name="Comma 2 2 2 3 4 3 2 2" xfId="9529" xr:uid="{00000000-0005-0000-0000-0000B1020000}"/>
    <cellStyle name="Comma 2 2 2 3 4 3 2 2 2" xfId="19136" xr:uid="{00000000-0005-0000-0000-0000B2020000}"/>
    <cellStyle name="Comma 2 2 2 3 4 3 2 2 2 2" xfId="38350" xr:uid="{00FA6021-0F87-4AB9-8E36-4E98B2EAE471}"/>
    <cellStyle name="Comma 2 2 2 3 4 3 2 2 3" xfId="28743" xr:uid="{4732935E-8F3B-4283-B1D1-2092717BD43D}"/>
    <cellStyle name="Comma 2 2 2 3 4 3 2 3" xfId="14333" xr:uid="{00000000-0005-0000-0000-0000B3020000}"/>
    <cellStyle name="Comma 2 2 2 3 4 3 2 3 2" xfId="33547" xr:uid="{C118E48B-C849-4A38-BF9D-949D331A1B18}"/>
    <cellStyle name="Comma 2 2 2 3 4 3 2 4" xfId="23940" xr:uid="{4C9A8B75-F73E-4EF4-9936-10C7998BE2B3}"/>
    <cellStyle name="Comma 2 2 2 3 4 3 3" xfId="7128" xr:uid="{00000000-0005-0000-0000-0000B4020000}"/>
    <cellStyle name="Comma 2 2 2 3 4 3 3 2" xfId="16735" xr:uid="{00000000-0005-0000-0000-0000B5020000}"/>
    <cellStyle name="Comma 2 2 2 3 4 3 3 2 2" xfId="35949" xr:uid="{C550F430-4010-41A6-BDDA-E62559F21A2D}"/>
    <cellStyle name="Comma 2 2 2 3 4 3 3 3" xfId="26342" xr:uid="{2C8E3547-1166-4C01-8D49-4F7031638FB9}"/>
    <cellStyle name="Comma 2 2 2 3 4 3 4" xfId="11931" xr:uid="{00000000-0005-0000-0000-0000B6020000}"/>
    <cellStyle name="Comma 2 2 2 3 4 3 4 2" xfId="31145" xr:uid="{BED23864-E255-4E6E-85F9-65C0705B3B93}"/>
    <cellStyle name="Comma 2 2 2 3 4 3 5" xfId="21538" xr:uid="{EEDD737F-4138-44BD-826B-2260347F95D1}"/>
    <cellStyle name="Comma 2 2 2 3 4 4" xfId="3126" xr:uid="{00000000-0005-0000-0000-0000B7020000}"/>
    <cellStyle name="Comma 2 2 2 3 4 4 2" xfId="7929" xr:uid="{00000000-0005-0000-0000-0000B8020000}"/>
    <cellStyle name="Comma 2 2 2 3 4 4 2 2" xfId="17536" xr:uid="{00000000-0005-0000-0000-0000B9020000}"/>
    <cellStyle name="Comma 2 2 2 3 4 4 2 2 2" xfId="36750" xr:uid="{C332D010-ECAE-4A20-8A8F-04CEE1330700}"/>
    <cellStyle name="Comma 2 2 2 3 4 4 2 3" xfId="27143" xr:uid="{A2609214-9C4D-4D53-A0D8-2AA418809B33}"/>
    <cellStyle name="Comma 2 2 2 3 4 4 3" xfId="12733" xr:uid="{00000000-0005-0000-0000-0000BA020000}"/>
    <cellStyle name="Comma 2 2 2 3 4 4 3 2" xfId="31947" xr:uid="{C1529E38-0EBB-4785-BAF9-17CBB82E2836}"/>
    <cellStyle name="Comma 2 2 2 3 4 4 4" xfId="22340" xr:uid="{9493A16E-0FE6-4C88-8075-0B9A335AB1A6}"/>
    <cellStyle name="Comma 2 2 2 3 4 5" xfId="5528" xr:uid="{00000000-0005-0000-0000-0000BB020000}"/>
    <cellStyle name="Comma 2 2 2 3 4 5 2" xfId="15135" xr:uid="{00000000-0005-0000-0000-0000BC020000}"/>
    <cellStyle name="Comma 2 2 2 3 4 5 2 2" xfId="34349" xr:uid="{73853BE0-CB47-4A51-A3FD-D6D0665826FA}"/>
    <cellStyle name="Comma 2 2 2 3 4 5 3" xfId="24742" xr:uid="{373A3205-A739-47E8-8C84-DF5027268CC4}"/>
    <cellStyle name="Comma 2 2 2 3 4 6" xfId="10331" xr:uid="{00000000-0005-0000-0000-0000BD020000}"/>
    <cellStyle name="Comma 2 2 2 3 4 6 2" xfId="29545" xr:uid="{3E47ABF1-4860-4F36-B84E-F0F940801AFD}"/>
    <cellStyle name="Comma 2 2 2 3 4 7" xfId="19938" xr:uid="{9E5031B0-EEF0-4CED-8ACA-B8A04C02CC51}"/>
    <cellStyle name="Comma 2 2 2 3 5" xfId="921" xr:uid="{00000000-0005-0000-0000-0000BE020000}"/>
    <cellStyle name="Comma 2 2 2 3 5 2" xfId="3326" xr:uid="{00000000-0005-0000-0000-0000BF020000}"/>
    <cellStyle name="Comma 2 2 2 3 5 2 2" xfId="8129" xr:uid="{00000000-0005-0000-0000-0000C0020000}"/>
    <cellStyle name="Comma 2 2 2 3 5 2 2 2" xfId="17736" xr:uid="{00000000-0005-0000-0000-0000C1020000}"/>
    <cellStyle name="Comma 2 2 2 3 5 2 2 2 2" xfId="36950" xr:uid="{B647E3BF-265F-4FB2-9F41-52CCEBA359ED}"/>
    <cellStyle name="Comma 2 2 2 3 5 2 2 3" xfId="27343" xr:uid="{C5DCD619-C4D3-4BC1-85DE-F2EDE339E86E}"/>
    <cellStyle name="Comma 2 2 2 3 5 2 3" xfId="12933" xr:uid="{00000000-0005-0000-0000-0000C2020000}"/>
    <cellStyle name="Comma 2 2 2 3 5 2 3 2" xfId="32147" xr:uid="{F249B0B0-7373-464E-A061-137CD0908D58}"/>
    <cellStyle name="Comma 2 2 2 3 5 2 4" xfId="22540" xr:uid="{1E78AC1A-6E94-4549-AD2B-7091D0521DDB}"/>
    <cellStyle name="Comma 2 2 2 3 5 3" xfId="5728" xr:uid="{00000000-0005-0000-0000-0000C3020000}"/>
    <cellStyle name="Comma 2 2 2 3 5 3 2" xfId="15335" xr:uid="{00000000-0005-0000-0000-0000C4020000}"/>
    <cellStyle name="Comma 2 2 2 3 5 3 2 2" xfId="34549" xr:uid="{4A19C1E2-AC6B-43D2-8311-C42FF4D6893D}"/>
    <cellStyle name="Comma 2 2 2 3 5 3 3" xfId="24942" xr:uid="{CBAE3DF7-1421-4FEA-9B60-3C5BCC08FB99}"/>
    <cellStyle name="Comma 2 2 2 3 5 4" xfId="10531" xr:uid="{00000000-0005-0000-0000-0000C5020000}"/>
    <cellStyle name="Comma 2 2 2 3 5 4 2" xfId="29745" xr:uid="{097DE0ED-F8D2-405B-9372-09083660747C}"/>
    <cellStyle name="Comma 2 2 2 3 5 5" xfId="20138" xr:uid="{AC49D208-91D1-458D-9082-E1019B93C801}"/>
    <cellStyle name="Comma 2 2 2 3 6" xfId="1721" xr:uid="{00000000-0005-0000-0000-0000C6020000}"/>
    <cellStyle name="Comma 2 2 2 3 6 2" xfId="4126" xr:uid="{00000000-0005-0000-0000-0000C7020000}"/>
    <cellStyle name="Comma 2 2 2 3 6 2 2" xfId="8929" xr:uid="{00000000-0005-0000-0000-0000C8020000}"/>
    <cellStyle name="Comma 2 2 2 3 6 2 2 2" xfId="18536" xr:uid="{00000000-0005-0000-0000-0000C9020000}"/>
    <cellStyle name="Comma 2 2 2 3 6 2 2 2 2" xfId="37750" xr:uid="{2039912F-A473-4670-A90D-CFECBD696BEF}"/>
    <cellStyle name="Comma 2 2 2 3 6 2 2 3" xfId="28143" xr:uid="{97FECB40-2598-4508-96A4-E491D11DB030}"/>
    <cellStyle name="Comma 2 2 2 3 6 2 3" xfId="13733" xr:uid="{00000000-0005-0000-0000-0000CA020000}"/>
    <cellStyle name="Comma 2 2 2 3 6 2 3 2" xfId="32947" xr:uid="{20AE75A1-32F2-4BBC-ACE1-4D3BE4528356}"/>
    <cellStyle name="Comma 2 2 2 3 6 2 4" xfId="23340" xr:uid="{926D54AA-E7AE-472C-87DA-649F5E2462B2}"/>
    <cellStyle name="Comma 2 2 2 3 6 3" xfId="6528" xr:uid="{00000000-0005-0000-0000-0000CB020000}"/>
    <cellStyle name="Comma 2 2 2 3 6 3 2" xfId="16135" xr:uid="{00000000-0005-0000-0000-0000CC020000}"/>
    <cellStyle name="Comma 2 2 2 3 6 3 2 2" xfId="35349" xr:uid="{1BB7E86A-819B-4790-B13B-70AF01ED7E9A}"/>
    <cellStyle name="Comma 2 2 2 3 6 3 3" xfId="25742" xr:uid="{1D789A18-BD2C-4656-83FD-065CDE57E921}"/>
    <cellStyle name="Comma 2 2 2 3 6 4" xfId="11331" xr:uid="{00000000-0005-0000-0000-0000CD020000}"/>
    <cellStyle name="Comma 2 2 2 3 6 4 2" xfId="30545" xr:uid="{34633402-FF70-407B-8544-59EFA64DEF29}"/>
    <cellStyle name="Comma 2 2 2 3 6 5" xfId="20938" xr:uid="{C888915D-D46D-47BB-A43B-75DD69C78382}"/>
    <cellStyle name="Comma 2 2 2 3 7" xfId="2526" xr:uid="{00000000-0005-0000-0000-0000CE020000}"/>
    <cellStyle name="Comma 2 2 2 3 7 2" xfId="7329" xr:uid="{00000000-0005-0000-0000-0000CF020000}"/>
    <cellStyle name="Comma 2 2 2 3 7 2 2" xfId="16936" xr:uid="{00000000-0005-0000-0000-0000D0020000}"/>
    <cellStyle name="Comma 2 2 2 3 7 2 2 2" xfId="36150" xr:uid="{4BD69D7F-9CAE-418D-AC36-4AE2A9076C5F}"/>
    <cellStyle name="Comma 2 2 2 3 7 2 3" xfId="26543" xr:uid="{E361915B-D5A9-41A7-B536-EDD6CCEE7E43}"/>
    <cellStyle name="Comma 2 2 2 3 7 3" xfId="12133" xr:uid="{00000000-0005-0000-0000-0000D1020000}"/>
    <cellStyle name="Comma 2 2 2 3 7 3 2" xfId="31347" xr:uid="{36C95AF5-7A3C-4E50-B973-672997946B7E}"/>
    <cellStyle name="Comma 2 2 2 3 7 4" xfId="21740" xr:uid="{95669635-3117-4A1B-9E69-765865BA1B4F}"/>
    <cellStyle name="Comma 2 2 2 3 8" xfId="4928" xr:uid="{00000000-0005-0000-0000-0000D2020000}"/>
    <cellStyle name="Comma 2 2 2 3 8 2" xfId="14535" xr:uid="{00000000-0005-0000-0000-0000D3020000}"/>
    <cellStyle name="Comma 2 2 2 3 8 2 2" xfId="33749" xr:uid="{3D2744E4-D0E5-42D3-8C1C-845AD42F2FA3}"/>
    <cellStyle name="Comma 2 2 2 3 8 3" xfId="24142" xr:uid="{B7052427-2537-4B9F-BF23-89887AF7F516}"/>
    <cellStyle name="Comma 2 2 2 3 9" xfId="9731" xr:uid="{00000000-0005-0000-0000-0000D4020000}"/>
    <cellStyle name="Comma 2 2 2 3 9 2" xfId="28945" xr:uid="{ABEC0253-710E-425E-94D3-437C3830BD68}"/>
    <cellStyle name="Comma 2 2 2 4" xfId="220" xr:uid="{00000000-0005-0000-0000-0000D5020000}"/>
    <cellStyle name="Comma 2 2 2 4 2" xfId="1021" xr:uid="{00000000-0005-0000-0000-0000D6020000}"/>
    <cellStyle name="Comma 2 2 2 4 2 2" xfId="3426" xr:uid="{00000000-0005-0000-0000-0000D7020000}"/>
    <cellStyle name="Comma 2 2 2 4 2 2 2" xfId="8229" xr:uid="{00000000-0005-0000-0000-0000D8020000}"/>
    <cellStyle name="Comma 2 2 2 4 2 2 2 2" xfId="17836" xr:uid="{00000000-0005-0000-0000-0000D9020000}"/>
    <cellStyle name="Comma 2 2 2 4 2 2 2 2 2" xfId="37050" xr:uid="{32821374-5023-4D19-8D13-F21A7A1E1581}"/>
    <cellStyle name="Comma 2 2 2 4 2 2 2 3" xfId="27443" xr:uid="{62B9525C-5C7F-40AB-9324-4BEC6950543F}"/>
    <cellStyle name="Comma 2 2 2 4 2 2 3" xfId="13033" xr:uid="{00000000-0005-0000-0000-0000DA020000}"/>
    <cellStyle name="Comma 2 2 2 4 2 2 3 2" xfId="32247" xr:uid="{0A8A41D1-8A32-4EA5-A273-FDA62B721E51}"/>
    <cellStyle name="Comma 2 2 2 4 2 2 4" xfId="22640" xr:uid="{D2BE9E6B-B5A7-4CE1-809B-B51CE68B6981}"/>
    <cellStyle name="Comma 2 2 2 4 2 3" xfId="5828" xr:uid="{00000000-0005-0000-0000-0000DB020000}"/>
    <cellStyle name="Comma 2 2 2 4 2 3 2" xfId="15435" xr:uid="{00000000-0005-0000-0000-0000DC020000}"/>
    <cellStyle name="Comma 2 2 2 4 2 3 2 2" xfId="34649" xr:uid="{8F9FEF27-9FB5-4CA4-8657-3BBBADEDADDE}"/>
    <cellStyle name="Comma 2 2 2 4 2 3 3" xfId="25042" xr:uid="{46801097-825E-451E-A99F-8B2F90B97F6B}"/>
    <cellStyle name="Comma 2 2 2 4 2 4" xfId="10631" xr:uid="{00000000-0005-0000-0000-0000DD020000}"/>
    <cellStyle name="Comma 2 2 2 4 2 4 2" xfId="29845" xr:uid="{44CDA2EC-C091-4B9B-93FE-A5BB1E21CDF9}"/>
    <cellStyle name="Comma 2 2 2 4 2 5" xfId="20238" xr:uid="{4F62A4CF-EA7B-457C-8C09-4F068B71E55F}"/>
    <cellStyle name="Comma 2 2 2 4 3" xfId="1821" xr:uid="{00000000-0005-0000-0000-0000DE020000}"/>
    <cellStyle name="Comma 2 2 2 4 3 2" xfId="4226" xr:uid="{00000000-0005-0000-0000-0000DF020000}"/>
    <cellStyle name="Comma 2 2 2 4 3 2 2" xfId="9029" xr:uid="{00000000-0005-0000-0000-0000E0020000}"/>
    <cellStyle name="Comma 2 2 2 4 3 2 2 2" xfId="18636" xr:uid="{00000000-0005-0000-0000-0000E1020000}"/>
    <cellStyle name="Comma 2 2 2 4 3 2 2 2 2" xfId="37850" xr:uid="{8AE58126-0486-4D27-89F1-20A2B246DBBE}"/>
    <cellStyle name="Comma 2 2 2 4 3 2 2 3" xfId="28243" xr:uid="{A8A22894-D7BC-4768-A325-86B7BAE56935}"/>
    <cellStyle name="Comma 2 2 2 4 3 2 3" xfId="13833" xr:uid="{00000000-0005-0000-0000-0000E2020000}"/>
    <cellStyle name="Comma 2 2 2 4 3 2 3 2" xfId="33047" xr:uid="{D7DCFFB1-0937-42A8-BABC-64A2D613BC04}"/>
    <cellStyle name="Comma 2 2 2 4 3 2 4" xfId="23440" xr:uid="{5BE3CCE6-F99D-4F1A-8B2F-1B7C567A889B}"/>
    <cellStyle name="Comma 2 2 2 4 3 3" xfId="6628" xr:uid="{00000000-0005-0000-0000-0000E3020000}"/>
    <cellStyle name="Comma 2 2 2 4 3 3 2" xfId="16235" xr:uid="{00000000-0005-0000-0000-0000E4020000}"/>
    <cellStyle name="Comma 2 2 2 4 3 3 2 2" xfId="35449" xr:uid="{F2BD1297-FC41-470D-8B90-4899647B1A67}"/>
    <cellStyle name="Comma 2 2 2 4 3 3 3" xfId="25842" xr:uid="{11DC2A6A-B59C-423A-B228-CCA2F547FB91}"/>
    <cellStyle name="Comma 2 2 2 4 3 4" xfId="11431" xr:uid="{00000000-0005-0000-0000-0000E5020000}"/>
    <cellStyle name="Comma 2 2 2 4 3 4 2" xfId="30645" xr:uid="{1F0F24CE-289D-4A33-959D-E2C3F0473CA9}"/>
    <cellStyle name="Comma 2 2 2 4 3 5" xfId="21038" xr:uid="{0C3E9BC3-F911-4686-BDAB-D893F5508926}"/>
    <cellStyle name="Comma 2 2 2 4 4" xfId="2626" xr:uid="{00000000-0005-0000-0000-0000E6020000}"/>
    <cellStyle name="Comma 2 2 2 4 4 2" xfId="7429" xr:uid="{00000000-0005-0000-0000-0000E7020000}"/>
    <cellStyle name="Comma 2 2 2 4 4 2 2" xfId="17036" xr:uid="{00000000-0005-0000-0000-0000E8020000}"/>
    <cellStyle name="Comma 2 2 2 4 4 2 2 2" xfId="36250" xr:uid="{B4162CB7-3E98-4182-B3BC-48D41AB79234}"/>
    <cellStyle name="Comma 2 2 2 4 4 2 3" xfId="26643" xr:uid="{60E51D12-BF5A-4931-9C81-7F000EDCFA23}"/>
    <cellStyle name="Comma 2 2 2 4 4 3" xfId="12233" xr:uid="{00000000-0005-0000-0000-0000E9020000}"/>
    <cellStyle name="Comma 2 2 2 4 4 3 2" xfId="31447" xr:uid="{BC5FB104-8182-44BC-8CD5-303D2F0123A1}"/>
    <cellStyle name="Comma 2 2 2 4 4 4" xfId="21840" xr:uid="{25B564C3-069E-4F7A-8316-765F29BD590E}"/>
    <cellStyle name="Comma 2 2 2 4 5" xfId="5028" xr:uid="{00000000-0005-0000-0000-0000EA020000}"/>
    <cellStyle name="Comma 2 2 2 4 5 2" xfId="14635" xr:uid="{00000000-0005-0000-0000-0000EB020000}"/>
    <cellStyle name="Comma 2 2 2 4 5 2 2" xfId="33849" xr:uid="{C1DC0374-8049-4F8A-908C-9C04924BA9BA}"/>
    <cellStyle name="Comma 2 2 2 4 5 3" xfId="24242" xr:uid="{1EEF9757-CEEB-4BDA-AF2D-724CACCC9C27}"/>
    <cellStyle name="Comma 2 2 2 4 6" xfId="9831" xr:uid="{00000000-0005-0000-0000-0000EC020000}"/>
    <cellStyle name="Comma 2 2 2 4 6 2" xfId="29045" xr:uid="{829180C8-DC71-4670-9409-F9DC44CC73EC}"/>
    <cellStyle name="Comma 2 2 2 4 7" xfId="19438" xr:uid="{28D44B93-8DBD-4170-939C-2D184D118767}"/>
    <cellStyle name="Comma 2 2 2 5" xfId="420" xr:uid="{00000000-0005-0000-0000-0000ED020000}"/>
    <cellStyle name="Comma 2 2 2 5 2" xfId="1221" xr:uid="{00000000-0005-0000-0000-0000EE020000}"/>
    <cellStyle name="Comma 2 2 2 5 2 2" xfId="3626" xr:uid="{00000000-0005-0000-0000-0000EF020000}"/>
    <cellStyle name="Comma 2 2 2 5 2 2 2" xfId="8429" xr:uid="{00000000-0005-0000-0000-0000F0020000}"/>
    <cellStyle name="Comma 2 2 2 5 2 2 2 2" xfId="18036" xr:uid="{00000000-0005-0000-0000-0000F1020000}"/>
    <cellStyle name="Comma 2 2 2 5 2 2 2 2 2" xfId="37250" xr:uid="{7189418D-2C40-4AE7-99CB-78A7570E58D2}"/>
    <cellStyle name="Comma 2 2 2 5 2 2 2 3" xfId="27643" xr:uid="{845FF9B0-8594-41DA-A850-62F742573500}"/>
    <cellStyle name="Comma 2 2 2 5 2 2 3" xfId="13233" xr:uid="{00000000-0005-0000-0000-0000F2020000}"/>
    <cellStyle name="Comma 2 2 2 5 2 2 3 2" xfId="32447" xr:uid="{D1819FCD-80EB-44B9-85A2-7B9CE71A2CA2}"/>
    <cellStyle name="Comma 2 2 2 5 2 2 4" xfId="22840" xr:uid="{344EF3B3-6A1A-46CD-AAB0-42A6CB107DA7}"/>
    <cellStyle name="Comma 2 2 2 5 2 3" xfId="6028" xr:uid="{00000000-0005-0000-0000-0000F3020000}"/>
    <cellStyle name="Comma 2 2 2 5 2 3 2" xfId="15635" xr:uid="{00000000-0005-0000-0000-0000F4020000}"/>
    <cellStyle name="Comma 2 2 2 5 2 3 2 2" xfId="34849" xr:uid="{E67A1EFE-9A61-4256-AED2-7560E56682EA}"/>
    <cellStyle name="Comma 2 2 2 5 2 3 3" xfId="25242" xr:uid="{B0978E16-7CED-4E4B-AC35-6BAEA0863C7C}"/>
    <cellStyle name="Comma 2 2 2 5 2 4" xfId="10831" xr:uid="{00000000-0005-0000-0000-0000F5020000}"/>
    <cellStyle name="Comma 2 2 2 5 2 4 2" xfId="30045" xr:uid="{DE2DF1E7-248C-41E6-9BF6-91EDBD5A6972}"/>
    <cellStyle name="Comma 2 2 2 5 2 5" xfId="20438" xr:uid="{37111055-ED14-4FAD-A1C3-10B5FE86CB3A}"/>
    <cellStyle name="Comma 2 2 2 5 3" xfId="2021" xr:uid="{00000000-0005-0000-0000-0000F6020000}"/>
    <cellStyle name="Comma 2 2 2 5 3 2" xfId="4426" xr:uid="{00000000-0005-0000-0000-0000F7020000}"/>
    <cellStyle name="Comma 2 2 2 5 3 2 2" xfId="9229" xr:uid="{00000000-0005-0000-0000-0000F8020000}"/>
    <cellStyle name="Comma 2 2 2 5 3 2 2 2" xfId="18836" xr:uid="{00000000-0005-0000-0000-0000F9020000}"/>
    <cellStyle name="Comma 2 2 2 5 3 2 2 2 2" xfId="38050" xr:uid="{B7669E25-A6E4-4B6F-BE84-4E7A1C688494}"/>
    <cellStyle name="Comma 2 2 2 5 3 2 2 3" xfId="28443" xr:uid="{6B849D5C-8ED3-4F35-876A-88A5C7188458}"/>
    <cellStyle name="Comma 2 2 2 5 3 2 3" xfId="14033" xr:uid="{00000000-0005-0000-0000-0000FA020000}"/>
    <cellStyle name="Comma 2 2 2 5 3 2 3 2" xfId="33247" xr:uid="{A70EFE5A-B427-4614-ABA3-FA228BCD30E8}"/>
    <cellStyle name="Comma 2 2 2 5 3 2 4" xfId="23640" xr:uid="{14BCB3D0-030E-4636-8876-2F4EC440A9E8}"/>
    <cellStyle name="Comma 2 2 2 5 3 3" xfId="6828" xr:uid="{00000000-0005-0000-0000-0000FB020000}"/>
    <cellStyle name="Comma 2 2 2 5 3 3 2" xfId="16435" xr:uid="{00000000-0005-0000-0000-0000FC020000}"/>
    <cellStyle name="Comma 2 2 2 5 3 3 2 2" xfId="35649" xr:uid="{2FDCFCE7-21C6-43A6-AA77-0E36B8843B0D}"/>
    <cellStyle name="Comma 2 2 2 5 3 3 3" xfId="26042" xr:uid="{EC202384-F2D4-44C3-90B2-466D1A37E1A6}"/>
    <cellStyle name="Comma 2 2 2 5 3 4" xfId="11631" xr:uid="{00000000-0005-0000-0000-0000FD020000}"/>
    <cellStyle name="Comma 2 2 2 5 3 4 2" xfId="30845" xr:uid="{644FB904-7601-4D40-BC42-5AB3DB213CE5}"/>
    <cellStyle name="Comma 2 2 2 5 3 5" xfId="21238" xr:uid="{6459BAAA-3FE3-4F38-962F-36E6C98E63E7}"/>
    <cellStyle name="Comma 2 2 2 5 4" xfId="2826" xr:uid="{00000000-0005-0000-0000-0000FE020000}"/>
    <cellStyle name="Comma 2 2 2 5 4 2" xfId="7629" xr:uid="{00000000-0005-0000-0000-0000FF020000}"/>
    <cellStyle name="Comma 2 2 2 5 4 2 2" xfId="17236" xr:uid="{00000000-0005-0000-0000-000000030000}"/>
    <cellStyle name="Comma 2 2 2 5 4 2 2 2" xfId="36450" xr:uid="{A9348657-471C-498D-9B8F-53240AC981E3}"/>
    <cellStyle name="Comma 2 2 2 5 4 2 3" xfId="26843" xr:uid="{2D42A636-F556-4DA1-8674-7DA4A8F8823A}"/>
    <cellStyle name="Comma 2 2 2 5 4 3" xfId="12433" xr:uid="{00000000-0005-0000-0000-000001030000}"/>
    <cellStyle name="Comma 2 2 2 5 4 3 2" xfId="31647" xr:uid="{1686BF3B-6A9A-42F2-9B8C-7E03C716B8FF}"/>
    <cellStyle name="Comma 2 2 2 5 4 4" xfId="22040" xr:uid="{66C4453B-89FD-4624-BC62-6E3646D34A4F}"/>
    <cellStyle name="Comma 2 2 2 5 5" xfId="5228" xr:uid="{00000000-0005-0000-0000-000002030000}"/>
    <cellStyle name="Comma 2 2 2 5 5 2" xfId="14835" xr:uid="{00000000-0005-0000-0000-000003030000}"/>
    <cellStyle name="Comma 2 2 2 5 5 2 2" xfId="34049" xr:uid="{C5B6B8A1-06E8-4D3E-B2AD-97EE3B791D79}"/>
    <cellStyle name="Comma 2 2 2 5 5 3" xfId="24442" xr:uid="{08775BCF-25A7-4206-8AD0-2BBD7316C4AB}"/>
    <cellStyle name="Comma 2 2 2 5 6" xfId="10031" xr:uid="{00000000-0005-0000-0000-000004030000}"/>
    <cellStyle name="Comma 2 2 2 5 6 2" xfId="29245" xr:uid="{CE63C321-4623-4944-ADA8-5F4899ED4DF4}"/>
    <cellStyle name="Comma 2 2 2 5 7" xfId="19638" xr:uid="{8DC7829C-BDD6-4018-83D7-3ABC1B2146A9}"/>
    <cellStyle name="Comma 2 2 2 6" xfId="620" xr:uid="{00000000-0005-0000-0000-000005030000}"/>
    <cellStyle name="Comma 2 2 2 6 2" xfId="1421" xr:uid="{00000000-0005-0000-0000-000006030000}"/>
    <cellStyle name="Comma 2 2 2 6 2 2" xfId="3826" xr:uid="{00000000-0005-0000-0000-000007030000}"/>
    <cellStyle name="Comma 2 2 2 6 2 2 2" xfId="8629" xr:uid="{00000000-0005-0000-0000-000008030000}"/>
    <cellStyle name="Comma 2 2 2 6 2 2 2 2" xfId="18236" xr:uid="{00000000-0005-0000-0000-000009030000}"/>
    <cellStyle name="Comma 2 2 2 6 2 2 2 2 2" xfId="37450" xr:uid="{F9B8735E-EE6B-4A2F-AF72-E8A942AC172E}"/>
    <cellStyle name="Comma 2 2 2 6 2 2 2 3" xfId="27843" xr:uid="{8091E2BB-6C5E-4F36-98C8-5CCD0D16DB55}"/>
    <cellStyle name="Comma 2 2 2 6 2 2 3" xfId="13433" xr:uid="{00000000-0005-0000-0000-00000A030000}"/>
    <cellStyle name="Comma 2 2 2 6 2 2 3 2" xfId="32647" xr:uid="{2717687D-6955-462E-8016-F86BA2FB23B9}"/>
    <cellStyle name="Comma 2 2 2 6 2 2 4" xfId="23040" xr:uid="{A46AAC75-A71E-458D-A0CD-4C48356E17F8}"/>
    <cellStyle name="Comma 2 2 2 6 2 3" xfId="6228" xr:uid="{00000000-0005-0000-0000-00000B030000}"/>
    <cellStyle name="Comma 2 2 2 6 2 3 2" xfId="15835" xr:uid="{00000000-0005-0000-0000-00000C030000}"/>
    <cellStyle name="Comma 2 2 2 6 2 3 2 2" xfId="35049" xr:uid="{AE5B932A-839B-482F-B922-D6160161137A}"/>
    <cellStyle name="Comma 2 2 2 6 2 3 3" xfId="25442" xr:uid="{5BE830C8-7D70-40D4-B334-C179BAB081C4}"/>
    <cellStyle name="Comma 2 2 2 6 2 4" xfId="11031" xr:uid="{00000000-0005-0000-0000-00000D030000}"/>
    <cellStyle name="Comma 2 2 2 6 2 4 2" xfId="30245" xr:uid="{12B01C55-3E89-492D-B6B7-7675D5B9E6EB}"/>
    <cellStyle name="Comma 2 2 2 6 2 5" xfId="20638" xr:uid="{257B1F29-38AD-46C2-BB20-534CD48E99DF}"/>
    <cellStyle name="Comma 2 2 2 6 3" xfId="2221" xr:uid="{00000000-0005-0000-0000-00000E030000}"/>
    <cellStyle name="Comma 2 2 2 6 3 2" xfId="4626" xr:uid="{00000000-0005-0000-0000-00000F030000}"/>
    <cellStyle name="Comma 2 2 2 6 3 2 2" xfId="9429" xr:uid="{00000000-0005-0000-0000-000010030000}"/>
    <cellStyle name="Comma 2 2 2 6 3 2 2 2" xfId="19036" xr:uid="{00000000-0005-0000-0000-000011030000}"/>
    <cellStyle name="Comma 2 2 2 6 3 2 2 2 2" xfId="38250" xr:uid="{6AE19677-3A45-442D-99E5-D90FABDF45DE}"/>
    <cellStyle name="Comma 2 2 2 6 3 2 2 3" xfId="28643" xr:uid="{6A09594F-F88F-434B-A4E0-F862925FF93C}"/>
    <cellStyle name="Comma 2 2 2 6 3 2 3" xfId="14233" xr:uid="{00000000-0005-0000-0000-000012030000}"/>
    <cellStyle name="Comma 2 2 2 6 3 2 3 2" xfId="33447" xr:uid="{BEBB0BBC-C381-49E0-8B4E-DC444A677193}"/>
    <cellStyle name="Comma 2 2 2 6 3 2 4" xfId="23840" xr:uid="{98DCA8FD-1DB8-4906-B99E-87CD79ADAE51}"/>
    <cellStyle name="Comma 2 2 2 6 3 3" xfId="7028" xr:uid="{00000000-0005-0000-0000-000013030000}"/>
    <cellStyle name="Comma 2 2 2 6 3 3 2" xfId="16635" xr:uid="{00000000-0005-0000-0000-000014030000}"/>
    <cellStyle name="Comma 2 2 2 6 3 3 2 2" xfId="35849" xr:uid="{3284F0D5-6309-4CEA-B55E-8D2506799970}"/>
    <cellStyle name="Comma 2 2 2 6 3 3 3" xfId="26242" xr:uid="{591F91C9-407D-43E8-9269-DB5FF88C3261}"/>
    <cellStyle name="Comma 2 2 2 6 3 4" xfId="11831" xr:uid="{00000000-0005-0000-0000-000015030000}"/>
    <cellStyle name="Comma 2 2 2 6 3 4 2" xfId="31045" xr:uid="{0271D553-20FE-44A5-98E1-6214EFEC41A3}"/>
    <cellStyle name="Comma 2 2 2 6 3 5" xfId="21438" xr:uid="{D1C7F43D-A2B6-4830-ADB1-8E3B010E4E49}"/>
    <cellStyle name="Comma 2 2 2 6 4" xfId="3026" xr:uid="{00000000-0005-0000-0000-000016030000}"/>
    <cellStyle name="Comma 2 2 2 6 4 2" xfId="7829" xr:uid="{00000000-0005-0000-0000-000017030000}"/>
    <cellStyle name="Comma 2 2 2 6 4 2 2" xfId="17436" xr:uid="{00000000-0005-0000-0000-000018030000}"/>
    <cellStyle name="Comma 2 2 2 6 4 2 2 2" xfId="36650" xr:uid="{DE37F5D5-D8A5-4B80-B983-97AE1090EB34}"/>
    <cellStyle name="Comma 2 2 2 6 4 2 3" xfId="27043" xr:uid="{86E74AAA-02BF-4B88-83C2-B3164052E4D8}"/>
    <cellStyle name="Comma 2 2 2 6 4 3" xfId="12633" xr:uid="{00000000-0005-0000-0000-000019030000}"/>
    <cellStyle name="Comma 2 2 2 6 4 3 2" xfId="31847" xr:uid="{FDBD12D6-E6F4-4C86-A3E7-CD33385785B2}"/>
    <cellStyle name="Comma 2 2 2 6 4 4" xfId="22240" xr:uid="{627EE31B-0005-49AD-8189-12FBE615E8FC}"/>
    <cellStyle name="Comma 2 2 2 6 5" xfId="5428" xr:uid="{00000000-0005-0000-0000-00001A030000}"/>
    <cellStyle name="Comma 2 2 2 6 5 2" xfId="15035" xr:uid="{00000000-0005-0000-0000-00001B030000}"/>
    <cellStyle name="Comma 2 2 2 6 5 2 2" xfId="34249" xr:uid="{0B7D8CD1-9604-4794-9240-751A0592EA0C}"/>
    <cellStyle name="Comma 2 2 2 6 5 3" xfId="24642" xr:uid="{26C9D8C5-94D3-4BF7-9734-DC073A8B9399}"/>
    <cellStyle name="Comma 2 2 2 6 6" xfId="10231" xr:uid="{00000000-0005-0000-0000-00001C030000}"/>
    <cellStyle name="Comma 2 2 2 6 6 2" xfId="29445" xr:uid="{ED7A29EB-7CC9-4B6D-923F-E65A76CB11C3}"/>
    <cellStyle name="Comma 2 2 2 6 7" xfId="19838" xr:uid="{E3AA248E-FB32-411D-A83F-AF782991123D}"/>
    <cellStyle name="Comma 2 2 2 7" xfId="821" xr:uid="{00000000-0005-0000-0000-00001D030000}"/>
    <cellStyle name="Comma 2 2 2 7 2" xfId="3226" xr:uid="{00000000-0005-0000-0000-00001E030000}"/>
    <cellStyle name="Comma 2 2 2 7 2 2" xfId="8029" xr:uid="{00000000-0005-0000-0000-00001F030000}"/>
    <cellStyle name="Comma 2 2 2 7 2 2 2" xfId="17636" xr:uid="{00000000-0005-0000-0000-000020030000}"/>
    <cellStyle name="Comma 2 2 2 7 2 2 2 2" xfId="36850" xr:uid="{60B29009-2BC9-4250-BA0E-B1A4F9A61750}"/>
    <cellStyle name="Comma 2 2 2 7 2 2 3" xfId="27243" xr:uid="{5454C7C7-27E9-48C2-8122-E8812FC2A100}"/>
    <cellStyle name="Comma 2 2 2 7 2 3" xfId="12833" xr:uid="{00000000-0005-0000-0000-000021030000}"/>
    <cellStyle name="Comma 2 2 2 7 2 3 2" xfId="32047" xr:uid="{6D71FCF0-04A5-4C0E-AD1A-128EE80647EC}"/>
    <cellStyle name="Comma 2 2 2 7 2 4" xfId="22440" xr:uid="{A9D53285-A9C3-48D5-870D-5BC681439018}"/>
    <cellStyle name="Comma 2 2 2 7 3" xfId="5628" xr:uid="{00000000-0005-0000-0000-000022030000}"/>
    <cellStyle name="Comma 2 2 2 7 3 2" xfId="15235" xr:uid="{00000000-0005-0000-0000-000023030000}"/>
    <cellStyle name="Comma 2 2 2 7 3 2 2" xfId="34449" xr:uid="{181B57ED-4048-4BB0-A6E2-141FC1A4F181}"/>
    <cellStyle name="Comma 2 2 2 7 3 3" xfId="24842" xr:uid="{119BC99B-E8A1-4285-AF9B-63EEC0547C52}"/>
    <cellStyle name="Comma 2 2 2 7 4" xfId="10431" xr:uid="{00000000-0005-0000-0000-000024030000}"/>
    <cellStyle name="Comma 2 2 2 7 4 2" xfId="29645" xr:uid="{A3A0C55A-9E7E-4CEB-BE5E-7E2A0B3EFD9E}"/>
    <cellStyle name="Comma 2 2 2 7 5" xfId="20038" xr:uid="{31F3F7C4-44D8-4A06-98B2-65035D41DEDB}"/>
    <cellStyle name="Comma 2 2 2 8" xfId="1621" xr:uid="{00000000-0005-0000-0000-000025030000}"/>
    <cellStyle name="Comma 2 2 2 8 2" xfId="4026" xr:uid="{00000000-0005-0000-0000-000026030000}"/>
    <cellStyle name="Comma 2 2 2 8 2 2" xfId="8829" xr:uid="{00000000-0005-0000-0000-000027030000}"/>
    <cellStyle name="Comma 2 2 2 8 2 2 2" xfId="18436" xr:uid="{00000000-0005-0000-0000-000028030000}"/>
    <cellStyle name="Comma 2 2 2 8 2 2 2 2" xfId="37650" xr:uid="{DFC1DCCE-F136-4760-9D15-29F2FA6AAF85}"/>
    <cellStyle name="Comma 2 2 2 8 2 2 3" xfId="28043" xr:uid="{927F44EC-B21F-42AC-9887-CEEA60EEC28C}"/>
    <cellStyle name="Comma 2 2 2 8 2 3" xfId="13633" xr:uid="{00000000-0005-0000-0000-000029030000}"/>
    <cellStyle name="Comma 2 2 2 8 2 3 2" xfId="32847" xr:uid="{B6CB4EF7-E2E8-4620-9A10-0658DAF239E1}"/>
    <cellStyle name="Comma 2 2 2 8 2 4" xfId="23240" xr:uid="{78C944ED-727D-4957-9462-1636E916C038}"/>
    <cellStyle name="Comma 2 2 2 8 3" xfId="6428" xr:uid="{00000000-0005-0000-0000-00002A030000}"/>
    <cellStyle name="Comma 2 2 2 8 3 2" xfId="16035" xr:uid="{00000000-0005-0000-0000-00002B030000}"/>
    <cellStyle name="Comma 2 2 2 8 3 2 2" xfId="35249" xr:uid="{2E697881-2B6D-412F-8E7A-8D4D77E50CBC}"/>
    <cellStyle name="Comma 2 2 2 8 3 3" xfId="25642" xr:uid="{9EF90B82-50D2-4C7D-9DE3-25215AAE1100}"/>
    <cellStyle name="Comma 2 2 2 8 4" xfId="11231" xr:uid="{00000000-0005-0000-0000-00002C030000}"/>
    <cellStyle name="Comma 2 2 2 8 4 2" xfId="30445" xr:uid="{3C9EFAF6-D6FE-42FE-A808-8EB54D587B0E}"/>
    <cellStyle name="Comma 2 2 2 8 5" xfId="20838" xr:uid="{76A1067B-75E7-4CF7-9B08-CDEA8E804691}"/>
    <cellStyle name="Comma 2 2 2 9" xfId="2426" xr:uid="{00000000-0005-0000-0000-00002D030000}"/>
    <cellStyle name="Comma 2 2 2 9 2" xfId="7229" xr:uid="{00000000-0005-0000-0000-00002E030000}"/>
    <cellStyle name="Comma 2 2 2 9 2 2" xfId="16836" xr:uid="{00000000-0005-0000-0000-00002F030000}"/>
    <cellStyle name="Comma 2 2 2 9 2 2 2" xfId="36050" xr:uid="{3C8F9FD6-C409-4F20-A52F-265AAEAED3FE}"/>
    <cellStyle name="Comma 2 2 2 9 2 3" xfId="26443" xr:uid="{9C72BE53-BDD7-432E-A9EF-042485C948A6}"/>
    <cellStyle name="Comma 2 2 2 9 3" xfId="12033" xr:uid="{00000000-0005-0000-0000-000030030000}"/>
    <cellStyle name="Comma 2 2 2 9 3 2" xfId="31247" xr:uid="{6865B2A1-D814-42DD-AC55-BA6724C76976}"/>
    <cellStyle name="Comma 2 2 2 9 4" xfId="21640" xr:uid="{982FAA04-6A3A-4BBF-A4E1-EEB165B285A7}"/>
    <cellStyle name="Comma 2 2 3" xfId="29" xr:uid="{00000000-0005-0000-0000-000031030000}"/>
    <cellStyle name="Comma 2 2 3 10" xfId="4838" xr:uid="{00000000-0005-0000-0000-000032030000}"/>
    <cellStyle name="Comma 2 2 3 10 2" xfId="14445" xr:uid="{00000000-0005-0000-0000-000033030000}"/>
    <cellStyle name="Comma 2 2 3 10 2 2" xfId="33659" xr:uid="{8FBF30D0-BD99-45E7-A2E3-4E3CB90C0AF4}"/>
    <cellStyle name="Comma 2 2 3 10 3" xfId="24052" xr:uid="{5DAEB6DD-1CE2-4445-9751-98984A1FFD11}"/>
    <cellStyle name="Comma 2 2 3 11" xfId="9641" xr:uid="{00000000-0005-0000-0000-000034030000}"/>
    <cellStyle name="Comma 2 2 3 11 2" xfId="28855" xr:uid="{6347FADD-D9F4-4094-B1CB-18BFE966DFA4}"/>
    <cellStyle name="Comma 2 2 3 12" xfId="19248" xr:uid="{9DD1385B-57B8-4219-906F-076A3382B3A4}"/>
    <cellStyle name="Comma 2 2 3 2" xfId="80" xr:uid="{00000000-0005-0000-0000-000035030000}"/>
    <cellStyle name="Comma 2 2 3 2 10" xfId="9691" xr:uid="{00000000-0005-0000-0000-000036030000}"/>
    <cellStyle name="Comma 2 2 3 2 10 2" xfId="28905" xr:uid="{340241B1-4654-4856-8609-21C450E63662}"/>
    <cellStyle name="Comma 2 2 3 2 11" xfId="19298" xr:uid="{B1E61997-AD0E-4B0D-9861-CCBD5F04606A}"/>
    <cellStyle name="Comma 2 2 3 2 2" xfId="180" xr:uid="{00000000-0005-0000-0000-000037030000}"/>
    <cellStyle name="Comma 2 2 3 2 2 10" xfId="19398" xr:uid="{03F7A12A-3AD5-4E16-ABBB-C439FA545126}"/>
    <cellStyle name="Comma 2 2 3 2 2 2" xfId="380" xr:uid="{00000000-0005-0000-0000-000038030000}"/>
    <cellStyle name="Comma 2 2 3 2 2 2 2" xfId="1181" xr:uid="{00000000-0005-0000-0000-000039030000}"/>
    <cellStyle name="Comma 2 2 3 2 2 2 2 2" xfId="3586" xr:uid="{00000000-0005-0000-0000-00003A030000}"/>
    <cellStyle name="Comma 2 2 3 2 2 2 2 2 2" xfId="8389" xr:uid="{00000000-0005-0000-0000-00003B030000}"/>
    <cellStyle name="Comma 2 2 3 2 2 2 2 2 2 2" xfId="17996" xr:uid="{00000000-0005-0000-0000-00003C030000}"/>
    <cellStyle name="Comma 2 2 3 2 2 2 2 2 2 2 2" xfId="37210" xr:uid="{375A37DD-8E48-4FDE-AFB3-23C1D18CD68B}"/>
    <cellStyle name="Comma 2 2 3 2 2 2 2 2 2 3" xfId="27603" xr:uid="{23738333-E413-4F3E-B75C-3CCD77FBC0FE}"/>
    <cellStyle name="Comma 2 2 3 2 2 2 2 2 3" xfId="13193" xr:uid="{00000000-0005-0000-0000-00003D030000}"/>
    <cellStyle name="Comma 2 2 3 2 2 2 2 2 3 2" xfId="32407" xr:uid="{D41DA9A7-30CA-4368-9C96-3F87FEFB8987}"/>
    <cellStyle name="Comma 2 2 3 2 2 2 2 2 4" xfId="22800" xr:uid="{2D7D86BC-8586-4A73-9689-E7C8D935CA26}"/>
    <cellStyle name="Comma 2 2 3 2 2 2 2 3" xfId="5988" xr:uid="{00000000-0005-0000-0000-00003E030000}"/>
    <cellStyle name="Comma 2 2 3 2 2 2 2 3 2" xfId="15595" xr:uid="{00000000-0005-0000-0000-00003F030000}"/>
    <cellStyle name="Comma 2 2 3 2 2 2 2 3 2 2" xfId="34809" xr:uid="{CF7A03AF-610F-42F6-A385-339E6F7335BB}"/>
    <cellStyle name="Comma 2 2 3 2 2 2 2 3 3" xfId="25202" xr:uid="{729F89F9-2C05-4C66-9ED8-979FEB3C3209}"/>
    <cellStyle name="Comma 2 2 3 2 2 2 2 4" xfId="10791" xr:uid="{00000000-0005-0000-0000-000040030000}"/>
    <cellStyle name="Comma 2 2 3 2 2 2 2 4 2" xfId="30005" xr:uid="{EC7F6641-4D4A-414A-B3F1-AF1FC2BC6439}"/>
    <cellStyle name="Comma 2 2 3 2 2 2 2 5" xfId="20398" xr:uid="{7157729A-1D9E-4727-A1A5-CED83237ABBF}"/>
    <cellStyle name="Comma 2 2 3 2 2 2 3" xfId="1981" xr:uid="{00000000-0005-0000-0000-000041030000}"/>
    <cellStyle name="Comma 2 2 3 2 2 2 3 2" xfId="4386" xr:uid="{00000000-0005-0000-0000-000042030000}"/>
    <cellStyle name="Comma 2 2 3 2 2 2 3 2 2" xfId="9189" xr:uid="{00000000-0005-0000-0000-000043030000}"/>
    <cellStyle name="Comma 2 2 3 2 2 2 3 2 2 2" xfId="18796" xr:uid="{00000000-0005-0000-0000-000044030000}"/>
    <cellStyle name="Comma 2 2 3 2 2 2 3 2 2 2 2" xfId="38010" xr:uid="{3936D1AF-2A95-4D23-A84C-7AEABE5CB8DA}"/>
    <cellStyle name="Comma 2 2 3 2 2 2 3 2 2 3" xfId="28403" xr:uid="{0ED625C9-A453-4ABA-B8AD-7E27C7492F38}"/>
    <cellStyle name="Comma 2 2 3 2 2 2 3 2 3" xfId="13993" xr:uid="{00000000-0005-0000-0000-000045030000}"/>
    <cellStyle name="Comma 2 2 3 2 2 2 3 2 3 2" xfId="33207" xr:uid="{2C0D744A-19AF-4827-A7DE-EBBF02F967A4}"/>
    <cellStyle name="Comma 2 2 3 2 2 2 3 2 4" xfId="23600" xr:uid="{296D5661-EBBD-4D2B-81A5-B2A9766ACEA8}"/>
    <cellStyle name="Comma 2 2 3 2 2 2 3 3" xfId="6788" xr:uid="{00000000-0005-0000-0000-000046030000}"/>
    <cellStyle name="Comma 2 2 3 2 2 2 3 3 2" xfId="16395" xr:uid="{00000000-0005-0000-0000-000047030000}"/>
    <cellStyle name="Comma 2 2 3 2 2 2 3 3 2 2" xfId="35609" xr:uid="{67BAD130-2A7E-48FF-8D7F-840BAA6A7F3D}"/>
    <cellStyle name="Comma 2 2 3 2 2 2 3 3 3" xfId="26002" xr:uid="{14D05DE4-966C-4B7E-9F30-3933A85FFCED}"/>
    <cellStyle name="Comma 2 2 3 2 2 2 3 4" xfId="11591" xr:uid="{00000000-0005-0000-0000-000048030000}"/>
    <cellStyle name="Comma 2 2 3 2 2 2 3 4 2" xfId="30805" xr:uid="{643A2E65-2802-4499-8AE2-81E1DEC0FD27}"/>
    <cellStyle name="Comma 2 2 3 2 2 2 3 5" xfId="21198" xr:uid="{E7DDE3BE-8A06-4C6A-9893-15A319FC3211}"/>
    <cellStyle name="Comma 2 2 3 2 2 2 4" xfId="2786" xr:uid="{00000000-0005-0000-0000-000049030000}"/>
    <cellStyle name="Comma 2 2 3 2 2 2 4 2" xfId="7589" xr:uid="{00000000-0005-0000-0000-00004A030000}"/>
    <cellStyle name="Comma 2 2 3 2 2 2 4 2 2" xfId="17196" xr:uid="{00000000-0005-0000-0000-00004B030000}"/>
    <cellStyle name="Comma 2 2 3 2 2 2 4 2 2 2" xfId="36410" xr:uid="{4A9CA774-C88D-4891-B3EC-B4C007B4BF35}"/>
    <cellStyle name="Comma 2 2 3 2 2 2 4 2 3" xfId="26803" xr:uid="{A4CE9749-896D-4314-B916-A421CCE6C869}"/>
    <cellStyle name="Comma 2 2 3 2 2 2 4 3" xfId="12393" xr:uid="{00000000-0005-0000-0000-00004C030000}"/>
    <cellStyle name="Comma 2 2 3 2 2 2 4 3 2" xfId="31607" xr:uid="{695E72CA-A483-4C74-90D4-34D52B6BF402}"/>
    <cellStyle name="Comma 2 2 3 2 2 2 4 4" xfId="22000" xr:uid="{AB74B3ED-F8B8-4E6D-BE2D-490C288BF7C4}"/>
    <cellStyle name="Comma 2 2 3 2 2 2 5" xfId="5188" xr:uid="{00000000-0005-0000-0000-00004D030000}"/>
    <cellStyle name="Comma 2 2 3 2 2 2 5 2" xfId="14795" xr:uid="{00000000-0005-0000-0000-00004E030000}"/>
    <cellStyle name="Comma 2 2 3 2 2 2 5 2 2" xfId="34009" xr:uid="{EB79A694-DE84-4592-A77B-98F1BD7F2AA0}"/>
    <cellStyle name="Comma 2 2 3 2 2 2 5 3" xfId="24402" xr:uid="{85DEC308-CFE5-4C54-8647-F788CF9BD830}"/>
    <cellStyle name="Comma 2 2 3 2 2 2 6" xfId="9991" xr:uid="{00000000-0005-0000-0000-00004F030000}"/>
    <cellStyle name="Comma 2 2 3 2 2 2 6 2" xfId="29205" xr:uid="{926ACB70-BBDE-4343-9134-6AD0CD43BAF5}"/>
    <cellStyle name="Comma 2 2 3 2 2 2 7" xfId="19598" xr:uid="{B3F8FB33-9C71-481F-85AA-BEDAE9044204}"/>
    <cellStyle name="Comma 2 2 3 2 2 3" xfId="580" xr:uid="{00000000-0005-0000-0000-000050030000}"/>
    <cellStyle name="Comma 2 2 3 2 2 3 2" xfId="1381" xr:uid="{00000000-0005-0000-0000-000051030000}"/>
    <cellStyle name="Comma 2 2 3 2 2 3 2 2" xfId="3786" xr:uid="{00000000-0005-0000-0000-000052030000}"/>
    <cellStyle name="Comma 2 2 3 2 2 3 2 2 2" xfId="8589" xr:uid="{00000000-0005-0000-0000-000053030000}"/>
    <cellStyle name="Comma 2 2 3 2 2 3 2 2 2 2" xfId="18196" xr:uid="{00000000-0005-0000-0000-000054030000}"/>
    <cellStyle name="Comma 2 2 3 2 2 3 2 2 2 2 2" xfId="37410" xr:uid="{09755036-0D91-4AFF-B6D6-EAD294E4A49F}"/>
    <cellStyle name="Comma 2 2 3 2 2 3 2 2 2 3" xfId="27803" xr:uid="{E338702C-8666-48B0-A725-1FE3647BEA8C}"/>
    <cellStyle name="Comma 2 2 3 2 2 3 2 2 3" xfId="13393" xr:uid="{00000000-0005-0000-0000-000055030000}"/>
    <cellStyle name="Comma 2 2 3 2 2 3 2 2 3 2" xfId="32607" xr:uid="{3CAA4FAA-9D92-405A-AB29-B1CC1C7F38B8}"/>
    <cellStyle name="Comma 2 2 3 2 2 3 2 2 4" xfId="23000" xr:uid="{A6DF7379-CA48-473B-A9FF-B52A64D1EEBC}"/>
    <cellStyle name="Comma 2 2 3 2 2 3 2 3" xfId="6188" xr:uid="{00000000-0005-0000-0000-000056030000}"/>
    <cellStyle name="Comma 2 2 3 2 2 3 2 3 2" xfId="15795" xr:uid="{00000000-0005-0000-0000-000057030000}"/>
    <cellStyle name="Comma 2 2 3 2 2 3 2 3 2 2" xfId="35009" xr:uid="{B25C8545-5C6E-4B87-977E-F9234C583952}"/>
    <cellStyle name="Comma 2 2 3 2 2 3 2 3 3" xfId="25402" xr:uid="{72FD0209-2E15-48F7-987B-038E30ADE1FF}"/>
    <cellStyle name="Comma 2 2 3 2 2 3 2 4" xfId="10991" xr:uid="{00000000-0005-0000-0000-000058030000}"/>
    <cellStyle name="Comma 2 2 3 2 2 3 2 4 2" xfId="30205" xr:uid="{5CA84EAE-2BB1-47CE-8DA7-F6983F859AB8}"/>
    <cellStyle name="Comma 2 2 3 2 2 3 2 5" xfId="20598" xr:uid="{652414D6-7588-447F-9631-B6BC86BFC8F6}"/>
    <cellStyle name="Comma 2 2 3 2 2 3 3" xfId="2181" xr:uid="{00000000-0005-0000-0000-000059030000}"/>
    <cellStyle name="Comma 2 2 3 2 2 3 3 2" xfId="4586" xr:uid="{00000000-0005-0000-0000-00005A030000}"/>
    <cellStyle name="Comma 2 2 3 2 2 3 3 2 2" xfId="9389" xr:uid="{00000000-0005-0000-0000-00005B030000}"/>
    <cellStyle name="Comma 2 2 3 2 2 3 3 2 2 2" xfId="18996" xr:uid="{00000000-0005-0000-0000-00005C030000}"/>
    <cellStyle name="Comma 2 2 3 2 2 3 3 2 2 2 2" xfId="38210" xr:uid="{E8057D89-2531-4AFE-9746-A61B2DCDB2E4}"/>
    <cellStyle name="Comma 2 2 3 2 2 3 3 2 2 3" xfId="28603" xr:uid="{7859AA0F-BAE3-4C4C-8CB1-00232D56BE2E}"/>
    <cellStyle name="Comma 2 2 3 2 2 3 3 2 3" xfId="14193" xr:uid="{00000000-0005-0000-0000-00005D030000}"/>
    <cellStyle name="Comma 2 2 3 2 2 3 3 2 3 2" xfId="33407" xr:uid="{B116CE8F-C96E-4855-85B2-D5DA26E14BE6}"/>
    <cellStyle name="Comma 2 2 3 2 2 3 3 2 4" xfId="23800" xr:uid="{276A8306-80ED-4446-9819-8AA8B5921089}"/>
    <cellStyle name="Comma 2 2 3 2 2 3 3 3" xfId="6988" xr:uid="{00000000-0005-0000-0000-00005E030000}"/>
    <cellStyle name="Comma 2 2 3 2 2 3 3 3 2" xfId="16595" xr:uid="{00000000-0005-0000-0000-00005F030000}"/>
    <cellStyle name="Comma 2 2 3 2 2 3 3 3 2 2" xfId="35809" xr:uid="{81BE0895-33E7-41B5-A72B-903C0601ED08}"/>
    <cellStyle name="Comma 2 2 3 2 2 3 3 3 3" xfId="26202" xr:uid="{58472583-45E6-4953-A31D-C881D0E3F34E}"/>
    <cellStyle name="Comma 2 2 3 2 2 3 3 4" xfId="11791" xr:uid="{00000000-0005-0000-0000-000060030000}"/>
    <cellStyle name="Comma 2 2 3 2 2 3 3 4 2" xfId="31005" xr:uid="{79267E03-116B-4CBC-A454-4D9021F1FCAE}"/>
    <cellStyle name="Comma 2 2 3 2 2 3 3 5" xfId="21398" xr:uid="{AE2327AE-8920-41D2-BC17-FA982C86AB5B}"/>
    <cellStyle name="Comma 2 2 3 2 2 3 4" xfId="2986" xr:uid="{00000000-0005-0000-0000-000061030000}"/>
    <cellStyle name="Comma 2 2 3 2 2 3 4 2" xfId="7789" xr:uid="{00000000-0005-0000-0000-000062030000}"/>
    <cellStyle name="Comma 2 2 3 2 2 3 4 2 2" xfId="17396" xr:uid="{00000000-0005-0000-0000-000063030000}"/>
    <cellStyle name="Comma 2 2 3 2 2 3 4 2 2 2" xfId="36610" xr:uid="{ED8C2AB8-4F9E-43C5-AAC4-D4BCF0030B5A}"/>
    <cellStyle name="Comma 2 2 3 2 2 3 4 2 3" xfId="27003" xr:uid="{555F491E-A148-4000-A6C2-5B014973BF56}"/>
    <cellStyle name="Comma 2 2 3 2 2 3 4 3" xfId="12593" xr:uid="{00000000-0005-0000-0000-000064030000}"/>
    <cellStyle name="Comma 2 2 3 2 2 3 4 3 2" xfId="31807" xr:uid="{35E25F45-7362-42E2-8301-C5FCEA0F0BB2}"/>
    <cellStyle name="Comma 2 2 3 2 2 3 4 4" xfId="22200" xr:uid="{9CFDF0BF-CC59-491E-9EEE-60319B270960}"/>
    <cellStyle name="Comma 2 2 3 2 2 3 5" xfId="5388" xr:uid="{00000000-0005-0000-0000-000065030000}"/>
    <cellStyle name="Comma 2 2 3 2 2 3 5 2" xfId="14995" xr:uid="{00000000-0005-0000-0000-000066030000}"/>
    <cellStyle name="Comma 2 2 3 2 2 3 5 2 2" xfId="34209" xr:uid="{4CA6FF81-CAB5-4336-B948-C5BE776A515D}"/>
    <cellStyle name="Comma 2 2 3 2 2 3 5 3" xfId="24602" xr:uid="{6752F307-4161-4BB3-880F-5BB7AC5F0BF6}"/>
    <cellStyle name="Comma 2 2 3 2 2 3 6" xfId="10191" xr:uid="{00000000-0005-0000-0000-000067030000}"/>
    <cellStyle name="Comma 2 2 3 2 2 3 6 2" xfId="29405" xr:uid="{C2A32512-1C86-4BF4-BAA3-3700F85B27E3}"/>
    <cellStyle name="Comma 2 2 3 2 2 3 7" xfId="19798" xr:uid="{E795ADC1-592A-4636-BAFC-E583F0AE3D95}"/>
    <cellStyle name="Comma 2 2 3 2 2 4" xfId="780" xr:uid="{00000000-0005-0000-0000-000068030000}"/>
    <cellStyle name="Comma 2 2 3 2 2 4 2" xfId="1581" xr:uid="{00000000-0005-0000-0000-000069030000}"/>
    <cellStyle name="Comma 2 2 3 2 2 4 2 2" xfId="3986" xr:uid="{00000000-0005-0000-0000-00006A030000}"/>
    <cellStyle name="Comma 2 2 3 2 2 4 2 2 2" xfId="8789" xr:uid="{00000000-0005-0000-0000-00006B030000}"/>
    <cellStyle name="Comma 2 2 3 2 2 4 2 2 2 2" xfId="18396" xr:uid="{00000000-0005-0000-0000-00006C030000}"/>
    <cellStyle name="Comma 2 2 3 2 2 4 2 2 2 2 2" xfId="37610" xr:uid="{8350F8C7-8BFA-4736-A7C2-F7D4190DEF9A}"/>
    <cellStyle name="Comma 2 2 3 2 2 4 2 2 2 3" xfId="28003" xr:uid="{A0C071D1-B6C1-4F3C-B09B-C040AE20D228}"/>
    <cellStyle name="Comma 2 2 3 2 2 4 2 2 3" xfId="13593" xr:uid="{00000000-0005-0000-0000-00006D030000}"/>
    <cellStyle name="Comma 2 2 3 2 2 4 2 2 3 2" xfId="32807" xr:uid="{35CA56AD-DB7D-4C80-85AF-7BF665C13EBA}"/>
    <cellStyle name="Comma 2 2 3 2 2 4 2 2 4" xfId="23200" xr:uid="{577027A8-2E55-43FF-88A5-4A3ED1A35643}"/>
    <cellStyle name="Comma 2 2 3 2 2 4 2 3" xfId="6388" xr:uid="{00000000-0005-0000-0000-00006E030000}"/>
    <cellStyle name="Comma 2 2 3 2 2 4 2 3 2" xfId="15995" xr:uid="{00000000-0005-0000-0000-00006F030000}"/>
    <cellStyle name="Comma 2 2 3 2 2 4 2 3 2 2" xfId="35209" xr:uid="{20985C05-6DD1-4E20-9FEB-A9AE08943245}"/>
    <cellStyle name="Comma 2 2 3 2 2 4 2 3 3" xfId="25602" xr:uid="{DCB56C9A-E33A-447F-9BAE-FA8EA5324E70}"/>
    <cellStyle name="Comma 2 2 3 2 2 4 2 4" xfId="11191" xr:uid="{00000000-0005-0000-0000-000070030000}"/>
    <cellStyle name="Comma 2 2 3 2 2 4 2 4 2" xfId="30405" xr:uid="{F6935BC1-BCC6-4EBA-8593-4B5288172B1E}"/>
    <cellStyle name="Comma 2 2 3 2 2 4 2 5" xfId="20798" xr:uid="{37A2C240-F838-4FCA-BD34-305AA7905885}"/>
    <cellStyle name="Comma 2 2 3 2 2 4 3" xfId="2381" xr:uid="{00000000-0005-0000-0000-000071030000}"/>
    <cellStyle name="Comma 2 2 3 2 2 4 3 2" xfId="4786" xr:uid="{00000000-0005-0000-0000-000072030000}"/>
    <cellStyle name="Comma 2 2 3 2 2 4 3 2 2" xfId="9589" xr:uid="{00000000-0005-0000-0000-000073030000}"/>
    <cellStyle name="Comma 2 2 3 2 2 4 3 2 2 2" xfId="19196" xr:uid="{00000000-0005-0000-0000-000074030000}"/>
    <cellStyle name="Comma 2 2 3 2 2 4 3 2 2 2 2" xfId="38410" xr:uid="{599892F7-A897-4D37-87C5-A8BE5555E2BF}"/>
    <cellStyle name="Comma 2 2 3 2 2 4 3 2 2 3" xfId="28803" xr:uid="{24CAACE3-5480-4E0B-B702-23E70819A118}"/>
    <cellStyle name="Comma 2 2 3 2 2 4 3 2 3" xfId="14393" xr:uid="{00000000-0005-0000-0000-000075030000}"/>
    <cellStyle name="Comma 2 2 3 2 2 4 3 2 3 2" xfId="33607" xr:uid="{6079B4A0-9D1D-44D2-8187-B6EAF22910AF}"/>
    <cellStyle name="Comma 2 2 3 2 2 4 3 2 4" xfId="24000" xr:uid="{647621BC-4D04-4498-B399-9331F7D624CC}"/>
    <cellStyle name="Comma 2 2 3 2 2 4 3 3" xfId="7188" xr:uid="{00000000-0005-0000-0000-000076030000}"/>
    <cellStyle name="Comma 2 2 3 2 2 4 3 3 2" xfId="16795" xr:uid="{00000000-0005-0000-0000-000077030000}"/>
    <cellStyle name="Comma 2 2 3 2 2 4 3 3 2 2" xfId="36009" xr:uid="{AD85FE3A-10C3-435E-941B-4C127106B5C3}"/>
    <cellStyle name="Comma 2 2 3 2 2 4 3 3 3" xfId="26402" xr:uid="{5F39439B-B503-443B-B5B1-BD4C0F7D6D13}"/>
    <cellStyle name="Comma 2 2 3 2 2 4 3 4" xfId="11991" xr:uid="{00000000-0005-0000-0000-000078030000}"/>
    <cellStyle name="Comma 2 2 3 2 2 4 3 4 2" xfId="31205" xr:uid="{64F62AFE-B43A-4D9D-AFD6-0484C07C7609}"/>
    <cellStyle name="Comma 2 2 3 2 2 4 3 5" xfId="21598" xr:uid="{E4B391BE-1B59-4558-B03B-8D46C4BCBDEE}"/>
    <cellStyle name="Comma 2 2 3 2 2 4 4" xfId="3186" xr:uid="{00000000-0005-0000-0000-000079030000}"/>
    <cellStyle name="Comma 2 2 3 2 2 4 4 2" xfId="7989" xr:uid="{00000000-0005-0000-0000-00007A030000}"/>
    <cellStyle name="Comma 2 2 3 2 2 4 4 2 2" xfId="17596" xr:uid="{00000000-0005-0000-0000-00007B030000}"/>
    <cellStyle name="Comma 2 2 3 2 2 4 4 2 2 2" xfId="36810" xr:uid="{F5A354D2-A0CB-470F-86AB-C9F8CD5BF271}"/>
    <cellStyle name="Comma 2 2 3 2 2 4 4 2 3" xfId="27203" xr:uid="{DE9EB8A6-9ACF-47BE-9B48-AC8C16989645}"/>
    <cellStyle name="Comma 2 2 3 2 2 4 4 3" xfId="12793" xr:uid="{00000000-0005-0000-0000-00007C030000}"/>
    <cellStyle name="Comma 2 2 3 2 2 4 4 3 2" xfId="32007" xr:uid="{C195AE6C-2694-4D41-A0BD-52BF1275AF95}"/>
    <cellStyle name="Comma 2 2 3 2 2 4 4 4" xfId="22400" xr:uid="{72DAA1C3-E565-49EB-A7A8-9306E655334B}"/>
    <cellStyle name="Comma 2 2 3 2 2 4 5" xfId="5588" xr:uid="{00000000-0005-0000-0000-00007D030000}"/>
    <cellStyle name="Comma 2 2 3 2 2 4 5 2" xfId="15195" xr:uid="{00000000-0005-0000-0000-00007E030000}"/>
    <cellStyle name="Comma 2 2 3 2 2 4 5 2 2" xfId="34409" xr:uid="{476DA5B0-E901-435F-8363-B34284CF5F67}"/>
    <cellStyle name="Comma 2 2 3 2 2 4 5 3" xfId="24802" xr:uid="{3D500939-2326-4877-9241-17860712B9A6}"/>
    <cellStyle name="Comma 2 2 3 2 2 4 6" xfId="10391" xr:uid="{00000000-0005-0000-0000-00007F030000}"/>
    <cellStyle name="Comma 2 2 3 2 2 4 6 2" xfId="29605" xr:uid="{D0B97D8C-6BA3-4C02-AAEB-BDD3EA7E480A}"/>
    <cellStyle name="Comma 2 2 3 2 2 4 7" xfId="19998" xr:uid="{37591E3D-2B48-4D09-81B5-AA15F39593CD}"/>
    <cellStyle name="Comma 2 2 3 2 2 5" xfId="981" xr:uid="{00000000-0005-0000-0000-000080030000}"/>
    <cellStyle name="Comma 2 2 3 2 2 5 2" xfId="3386" xr:uid="{00000000-0005-0000-0000-000081030000}"/>
    <cellStyle name="Comma 2 2 3 2 2 5 2 2" xfId="8189" xr:uid="{00000000-0005-0000-0000-000082030000}"/>
    <cellStyle name="Comma 2 2 3 2 2 5 2 2 2" xfId="17796" xr:uid="{00000000-0005-0000-0000-000083030000}"/>
    <cellStyle name="Comma 2 2 3 2 2 5 2 2 2 2" xfId="37010" xr:uid="{5AE56953-9226-428D-B39A-A7F11B8FCC16}"/>
    <cellStyle name="Comma 2 2 3 2 2 5 2 2 3" xfId="27403" xr:uid="{21450F60-C300-4616-B077-35C0FA845BAD}"/>
    <cellStyle name="Comma 2 2 3 2 2 5 2 3" xfId="12993" xr:uid="{00000000-0005-0000-0000-000084030000}"/>
    <cellStyle name="Comma 2 2 3 2 2 5 2 3 2" xfId="32207" xr:uid="{097C6F0F-88BC-4813-BC96-9D52A49D37A1}"/>
    <cellStyle name="Comma 2 2 3 2 2 5 2 4" xfId="22600" xr:uid="{4DD684EA-DC67-49C1-8291-19B83D5CCA0A}"/>
    <cellStyle name="Comma 2 2 3 2 2 5 3" xfId="5788" xr:uid="{00000000-0005-0000-0000-000085030000}"/>
    <cellStyle name="Comma 2 2 3 2 2 5 3 2" xfId="15395" xr:uid="{00000000-0005-0000-0000-000086030000}"/>
    <cellStyle name="Comma 2 2 3 2 2 5 3 2 2" xfId="34609" xr:uid="{53737D4F-A7B8-4CB7-8141-59101F05D65E}"/>
    <cellStyle name="Comma 2 2 3 2 2 5 3 3" xfId="25002" xr:uid="{A4960EBC-BE20-47BB-8514-3BCA6194F7D0}"/>
    <cellStyle name="Comma 2 2 3 2 2 5 4" xfId="10591" xr:uid="{00000000-0005-0000-0000-000087030000}"/>
    <cellStyle name="Comma 2 2 3 2 2 5 4 2" xfId="29805" xr:uid="{176598D5-948B-494A-9203-885F8AFD508A}"/>
    <cellStyle name="Comma 2 2 3 2 2 5 5" xfId="20198" xr:uid="{1B01CFD7-01E6-446A-BC4F-80B6643B0826}"/>
    <cellStyle name="Comma 2 2 3 2 2 6" xfId="1781" xr:uid="{00000000-0005-0000-0000-000088030000}"/>
    <cellStyle name="Comma 2 2 3 2 2 6 2" xfId="4186" xr:uid="{00000000-0005-0000-0000-000089030000}"/>
    <cellStyle name="Comma 2 2 3 2 2 6 2 2" xfId="8989" xr:uid="{00000000-0005-0000-0000-00008A030000}"/>
    <cellStyle name="Comma 2 2 3 2 2 6 2 2 2" xfId="18596" xr:uid="{00000000-0005-0000-0000-00008B030000}"/>
    <cellStyle name="Comma 2 2 3 2 2 6 2 2 2 2" xfId="37810" xr:uid="{E9F7D253-10B1-41BA-B7D1-F3D03D85C77F}"/>
    <cellStyle name="Comma 2 2 3 2 2 6 2 2 3" xfId="28203" xr:uid="{9194E4DC-1CC4-4FCA-A47F-18A699A82432}"/>
    <cellStyle name="Comma 2 2 3 2 2 6 2 3" xfId="13793" xr:uid="{00000000-0005-0000-0000-00008C030000}"/>
    <cellStyle name="Comma 2 2 3 2 2 6 2 3 2" xfId="33007" xr:uid="{2234EB24-2C10-46EE-A15A-9A32AF0BDC2F}"/>
    <cellStyle name="Comma 2 2 3 2 2 6 2 4" xfId="23400" xr:uid="{CA9A8DAA-4E22-4025-A50B-169BACE111BF}"/>
    <cellStyle name="Comma 2 2 3 2 2 6 3" xfId="6588" xr:uid="{00000000-0005-0000-0000-00008D030000}"/>
    <cellStyle name="Comma 2 2 3 2 2 6 3 2" xfId="16195" xr:uid="{00000000-0005-0000-0000-00008E030000}"/>
    <cellStyle name="Comma 2 2 3 2 2 6 3 2 2" xfId="35409" xr:uid="{58867AEC-89DB-44E4-BFAC-DB4F25953329}"/>
    <cellStyle name="Comma 2 2 3 2 2 6 3 3" xfId="25802" xr:uid="{1091C7BB-A392-4224-AA2C-D2E7654FCA86}"/>
    <cellStyle name="Comma 2 2 3 2 2 6 4" xfId="11391" xr:uid="{00000000-0005-0000-0000-00008F030000}"/>
    <cellStyle name="Comma 2 2 3 2 2 6 4 2" xfId="30605" xr:uid="{26EE929E-D705-4CB7-9362-7CF3C23EEB9C}"/>
    <cellStyle name="Comma 2 2 3 2 2 6 5" xfId="20998" xr:uid="{E5756A02-9733-4500-9BAA-3F221A4D62D3}"/>
    <cellStyle name="Comma 2 2 3 2 2 7" xfId="2586" xr:uid="{00000000-0005-0000-0000-000090030000}"/>
    <cellStyle name="Comma 2 2 3 2 2 7 2" xfId="7389" xr:uid="{00000000-0005-0000-0000-000091030000}"/>
    <cellStyle name="Comma 2 2 3 2 2 7 2 2" xfId="16996" xr:uid="{00000000-0005-0000-0000-000092030000}"/>
    <cellStyle name="Comma 2 2 3 2 2 7 2 2 2" xfId="36210" xr:uid="{3082D7FD-E96E-4ABF-9608-88677B6E89B6}"/>
    <cellStyle name="Comma 2 2 3 2 2 7 2 3" xfId="26603" xr:uid="{DB38983F-F6E9-4365-8BBB-AD1607A9F82E}"/>
    <cellStyle name="Comma 2 2 3 2 2 7 3" xfId="12193" xr:uid="{00000000-0005-0000-0000-000093030000}"/>
    <cellStyle name="Comma 2 2 3 2 2 7 3 2" xfId="31407" xr:uid="{33DBE0B0-46DA-4F94-B07A-C5A8647A3B84}"/>
    <cellStyle name="Comma 2 2 3 2 2 7 4" xfId="21800" xr:uid="{3C9EE829-A1EB-4C25-ACAE-C344F85CCD94}"/>
    <cellStyle name="Comma 2 2 3 2 2 8" xfId="4988" xr:uid="{00000000-0005-0000-0000-000094030000}"/>
    <cellStyle name="Comma 2 2 3 2 2 8 2" xfId="14595" xr:uid="{00000000-0005-0000-0000-000095030000}"/>
    <cellStyle name="Comma 2 2 3 2 2 8 2 2" xfId="33809" xr:uid="{4CE539BD-E835-45D5-AE53-DE8260C5FD5C}"/>
    <cellStyle name="Comma 2 2 3 2 2 8 3" xfId="24202" xr:uid="{750CDE73-5362-490D-9094-F8B30FA27E02}"/>
    <cellStyle name="Comma 2 2 3 2 2 9" xfId="9791" xr:uid="{00000000-0005-0000-0000-000096030000}"/>
    <cellStyle name="Comma 2 2 3 2 2 9 2" xfId="29005" xr:uid="{02EB7403-64CC-40FF-BAB1-7C2B564CA83A}"/>
    <cellStyle name="Comma 2 2 3 2 3" xfId="280" xr:uid="{00000000-0005-0000-0000-000097030000}"/>
    <cellStyle name="Comma 2 2 3 2 3 2" xfId="1081" xr:uid="{00000000-0005-0000-0000-000098030000}"/>
    <cellStyle name="Comma 2 2 3 2 3 2 2" xfId="3486" xr:uid="{00000000-0005-0000-0000-000099030000}"/>
    <cellStyle name="Comma 2 2 3 2 3 2 2 2" xfId="8289" xr:uid="{00000000-0005-0000-0000-00009A030000}"/>
    <cellStyle name="Comma 2 2 3 2 3 2 2 2 2" xfId="17896" xr:uid="{00000000-0005-0000-0000-00009B030000}"/>
    <cellStyle name="Comma 2 2 3 2 3 2 2 2 2 2" xfId="37110" xr:uid="{BC3225B9-4918-4E7F-AA5E-192AC66084C1}"/>
    <cellStyle name="Comma 2 2 3 2 3 2 2 2 3" xfId="27503" xr:uid="{B757BC8E-4771-43F5-AEA5-8DC8DA1B1777}"/>
    <cellStyle name="Comma 2 2 3 2 3 2 2 3" xfId="13093" xr:uid="{00000000-0005-0000-0000-00009C030000}"/>
    <cellStyle name="Comma 2 2 3 2 3 2 2 3 2" xfId="32307" xr:uid="{A160816B-E896-4172-BD17-6AD00849EF8A}"/>
    <cellStyle name="Comma 2 2 3 2 3 2 2 4" xfId="22700" xr:uid="{52058BA0-0ECA-4E03-8FD6-D4CED770C494}"/>
    <cellStyle name="Comma 2 2 3 2 3 2 3" xfId="5888" xr:uid="{00000000-0005-0000-0000-00009D030000}"/>
    <cellStyle name="Comma 2 2 3 2 3 2 3 2" xfId="15495" xr:uid="{00000000-0005-0000-0000-00009E030000}"/>
    <cellStyle name="Comma 2 2 3 2 3 2 3 2 2" xfId="34709" xr:uid="{6CBBB487-508D-4E98-87C2-2CBC6F62485E}"/>
    <cellStyle name="Comma 2 2 3 2 3 2 3 3" xfId="25102" xr:uid="{A928EFEB-95CC-4DF7-8D2B-4B1AC1A84563}"/>
    <cellStyle name="Comma 2 2 3 2 3 2 4" xfId="10691" xr:uid="{00000000-0005-0000-0000-00009F030000}"/>
    <cellStyle name="Comma 2 2 3 2 3 2 4 2" xfId="29905" xr:uid="{8DE0E9A7-9D8C-4193-A660-9C0E8786ACF3}"/>
    <cellStyle name="Comma 2 2 3 2 3 2 5" xfId="20298" xr:uid="{DE87AB0B-B4A2-4B28-94B6-2DA05A2C936D}"/>
    <cellStyle name="Comma 2 2 3 2 3 3" xfId="1881" xr:uid="{00000000-0005-0000-0000-0000A0030000}"/>
    <cellStyle name="Comma 2 2 3 2 3 3 2" xfId="4286" xr:uid="{00000000-0005-0000-0000-0000A1030000}"/>
    <cellStyle name="Comma 2 2 3 2 3 3 2 2" xfId="9089" xr:uid="{00000000-0005-0000-0000-0000A2030000}"/>
    <cellStyle name="Comma 2 2 3 2 3 3 2 2 2" xfId="18696" xr:uid="{00000000-0005-0000-0000-0000A3030000}"/>
    <cellStyle name="Comma 2 2 3 2 3 3 2 2 2 2" xfId="37910" xr:uid="{05E76512-114A-41B7-9636-45C7B540B393}"/>
    <cellStyle name="Comma 2 2 3 2 3 3 2 2 3" xfId="28303" xr:uid="{BB9A1140-6E83-4061-9BF8-E9379EA18BCA}"/>
    <cellStyle name="Comma 2 2 3 2 3 3 2 3" xfId="13893" xr:uid="{00000000-0005-0000-0000-0000A4030000}"/>
    <cellStyle name="Comma 2 2 3 2 3 3 2 3 2" xfId="33107" xr:uid="{27701B22-8CEC-4F3D-AF6D-E957A5161B9F}"/>
    <cellStyle name="Comma 2 2 3 2 3 3 2 4" xfId="23500" xr:uid="{AD95F34D-1D5E-417A-9D41-68F5BE4BF43C}"/>
    <cellStyle name="Comma 2 2 3 2 3 3 3" xfId="6688" xr:uid="{00000000-0005-0000-0000-0000A5030000}"/>
    <cellStyle name="Comma 2 2 3 2 3 3 3 2" xfId="16295" xr:uid="{00000000-0005-0000-0000-0000A6030000}"/>
    <cellStyle name="Comma 2 2 3 2 3 3 3 2 2" xfId="35509" xr:uid="{45C30D55-C24A-4DCF-AE0D-06F81B9C63E7}"/>
    <cellStyle name="Comma 2 2 3 2 3 3 3 3" xfId="25902" xr:uid="{8121176F-547F-4EDB-8117-4D5C6C03BE7C}"/>
    <cellStyle name="Comma 2 2 3 2 3 3 4" xfId="11491" xr:uid="{00000000-0005-0000-0000-0000A7030000}"/>
    <cellStyle name="Comma 2 2 3 2 3 3 4 2" xfId="30705" xr:uid="{E02CD9F5-F8EB-4F06-885E-1DD746DAD6CB}"/>
    <cellStyle name="Comma 2 2 3 2 3 3 5" xfId="21098" xr:uid="{33EB50E8-0842-43C0-8FBC-861AC84A8A9A}"/>
    <cellStyle name="Comma 2 2 3 2 3 4" xfId="2686" xr:uid="{00000000-0005-0000-0000-0000A8030000}"/>
    <cellStyle name="Comma 2 2 3 2 3 4 2" xfId="7489" xr:uid="{00000000-0005-0000-0000-0000A9030000}"/>
    <cellStyle name="Comma 2 2 3 2 3 4 2 2" xfId="17096" xr:uid="{00000000-0005-0000-0000-0000AA030000}"/>
    <cellStyle name="Comma 2 2 3 2 3 4 2 2 2" xfId="36310" xr:uid="{F64B2DF3-2439-4F35-BB1A-A6C5E0C09859}"/>
    <cellStyle name="Comma 2 2 3 2 3 4 2 3" xfId="26703" xr:uid="{C8A59D93-97AF-4CBC-BE79-B55DB1D58F32}"/>
    <cellStyle name="Comma 2 2 3 2 3 4 3" xfId="12293" xr:uid="{00000000-0005-0000-0000-0000AB030000}"/>
    <cellStyle name="Comma 2 2 3 2 3 4 3 2" xfId="31507" xr:uid="{12990E6B-36B2-42F1-9A13-78E067A6BBC8}"/>
    <cellStyle name="Comma 2 2 3 2 3 4 4" xfId="21900" xr:uid="{38BA5CA1-0E35-43FF-A16C-DA6873A0735E}"/>
    <cellStyle name="Comma 2 2 3 2 3 5" xfId="5088" xr:uid="{00000000-0005-0000-0000-0000AC030000}"/>
    <cellStyle name="Comma 2 2 3 2 3 5 2" xfId="14695" xr:uid="{00000000-0005-0000-0000-0000AD030000}"/>
    <cellStyle name="Comma 2 2 3 2 3 5 2 2" xfId="33909" xr:uid="{B1129E81-8A16-43C5-9DC4-49255DC961D5}"/>
    <cellStyle name="Comma 2 2 3 2 3 5 3" xfId="24302" xr:uid="{353754E5-3878-49D5-BB0B-5988E75C6450}"/>
    <cellStyle name="Comma 2 2 3 2 3 6" xfId="9891" xr:uid="{00000000-0005-0000-0000-0000AE030000}"/>
    <cellStyle name="Comma 2 2 3 2 3 6 2" xfId="29105" xr:uid="{15130984-2C32-4095-B8C1-5C9DCB451BD4}"/>
    <cellStyle name="Comma 2 2 3 2 3 7" xfId="19498" xr:uid="{DE31E570-F2B0-4473-95A6-E21F785D8660}"/>
    <cellStyle name="Comma 2 2 3 2 4" xfId="480" xr:uid="{00000000-0005-0000-0000-0000AF030000}"/>
    <cellStyle name="Comma 2 2 3 2 4 2" xfId="1281" xr:uid="{00000000-0005-0000-0000-0000B0030000}"/>
    <cellStyle name="Comma 2 2 3 2 4 2 2" xfId="3686" xr:uid="{00000000-0005-0000-0000-0000B1030000}"/>
    <cellStyle name="Comma 2 2 3 2 4 2 2 2" xfId="8489" xr:uid="{00000000-0005-0000-0000-0000B2030000}"/>
    <cellStyle name="Comma 2 2 3 2 4 2 2 2 2" xfId="18096" xr:uid="{00000000-0005-0000-0000-0000B3030000}"/>
    <cellStyle name="Comma 2 2 3 2 4 2 2 2 2 2" xfId="37310" xr:uid="{4BE40D99-EADA-4479-BE72-DA1773EF7837}"/>
    <cellStyle name="Comma 2 2 3 2 4 2 2 2 3" xfId="27703" xr:uid="{66B0632B-48CE-4E66-A7A3-CF8BC47B3A46}"/>
    <cellStyle name="Comma 2 2 3 2 4 2 2 3" xfId="13293" xr:uid="{00000000-0005-0000-0000-0000B4030000}"/>
    <cellStyle name="Comma 2 2 3 2 4 2 2 3 2" xfId="32507" xr:uid="{46BCF325-1899-4754-B093-1009502DE422}"/>
    <cellStyle name="Comma 2 2 3 2 4 2 2 4" xfId="22900" xr:uid="{FE10B8AD-DC6B-466D-AC63-033ED0B0D0F1}"/>
    <cellStyle name="Comma 2 2 3 2 4 2 3" xfId="6088" xr:uid="{00000000-0005-0000-0000-0000B5030000}"/>
    <cellStyle name="Comma 2 2 3 2 4 2 3 2" xfId="15695" xr:uid="{00000000-0005-0000-0000-0000B6030000}"/>
    <cellStyle name="Comma 2 2 3 2 4 2 3 2 2" xfId="34909" xr:uid="{3B5D82EE-B9E7-40FE-86A7-C82545023EC9}"/>
    <cellStyle name="Comma 2 2 3 2 4 2 3 3" xfId="25302" xr:uid="{2E78FCDD-827F-4D01-837F-91147E817AC4}"/>
    <cellStyle name="Comma 2 2 3 2 4 2 4" xfId="10891" xr:uid="{00000000-0005-0000-0000-0000B7030000}"/>
    <cellStyle name="Comma 2 2 3 2 4 2 4 2" xfId="30105" xr:uid="{876B1671-5D7E-4414-A4DC-CA13103DE4B9}"/>
    <cellStyle name="Comma 2 2 3 2 4 2 5" xfId="20498" xr:uid="{89DA8884-8200-4C6B-A736-A44AE944D64D}"/>
    <cellStyle name="Comma 2 2 3 2 4 3" xfId="2081" xr:uid="{00000000-0005-0000-0000-0000B8030000}"/>
    <cellStyle name="Comma 2 2 3 2 4 3 2" xfId="4486" xr:uid="{00000000-0005-0000-0000-0000B9030000}"/>
    <cellStyle name="Comma 2 2 3 2 4 3 2 2" xfId="9289" xr:uid="{00000000-0005-0000-0000-0000BA030000}"/>
    <cellStyle name="Comma 2 2 3 2 4 3 2 2 2" xfId="18896" xr:uid="{00000000-0005-0000-0000-0000BB030000}"/>
    <cellStyle name="Comma 2 2 3 2 4 3 2 2 2 2" xfId="38110" xr:uid="{5148C8EC-651F-43D0-99CA-1B60688BCD1D}"/>
    <cellStyle name="Comma 2 2 3 2 4 3 2 2 3" xfId="28503" xr:uid="{B1D67691-B576-4CC9-814F-A5B23DEDF416}"/>
    <cellStyle name="Comma 2 2 3 2 4 3 2 3" xfId="14093" xr:uid="{00000000-0005-0000-0000-0000BC030000}"/>
    <cellStyle name="Comma 2 2 3 2 4 3 2 3 2" xfId="33307" xr:uid="{C08C2D42-29C1-4734-9A6F-AA5E2B9A7162}"/>
    <cellStyle name="Comma 2 2 3 2 4 3 2 4" xfId="23700" xr:uid="{60D602E9-2215-4C20-972D-939832BF19C7}"/>
    <cellStyle name="Comma 2 2 3 2 4 3 3" xfId="6888" xr:uid="{00000000-0005-0000-0000-0000BD030000}"/>
    <cellStyle name="Comma 2 2 3 2 4 3 3 2" xfId="16495" xr:uid="{00000000-0005-0000-0000-0000BE030000}"/>
    <cellStyle name="Comma 2 2 3 2 4 3 3 2 2" xfId="35709" xr:uid="{BD6BD91F-9964-438E-B9A1-6A05F8451EC6}"/>
    <cellStyle name="Comma 2 2 3 2 4 3 3 3" xfId="26102" xr:uid="{35D1AD12-F95D-4F74-8670-243D84B5EAF0}"/>
    <cellStyle name="Comma 2 2 3 2 4 3 4" xfId="11691" xr:uid="{00000000-0005-0000-0000-0000BF030000}"/>
    <cellStyle name="Comma 2 2 3 2 4 3 4 2" xfId="30905" xr:uid="{4F7DF419-637D-4A63-AD8B-91DFC2BD6F33}"/>
    <cellStyle name="Comma 2 2 3 2 4 3 5" xfId="21298" xr:uid="{7806C5A7-D06A-4FB9-B37C-8D9936CB3389}"/>
    <cellStyle name="Comma 2 2 3 2 4 4" xfId="2886" xr:uid="{00000000-0005-0000-0000-0000C0030000}"/>
    <cellStyle name="Comma 2 2 3 2 4 4 2" xfId="7689" xr:uid="{00000000-0005-0000-0000-0000C1030000}"/>
    <cellStyle name="Comma 2 2 3 2 4 4 2 2" xfId="17296" xr:uid="{00000000-0005-0000-0000-0000C2030000}"/>
    <cellStyle name="Comma 2 2 3 2 4 4 2 2 2" xfId="36510" xr:uid="{82F6CE18-9A68-4328-AD42-9FE0142EAC66}"/>
    <cellStyle name="Comma 2 2 3 2 4 4 2 3" xfId="26903" xr:uid="{60B641E2-43DF-4A2A-B55B-4AB97D87535A}"/>
    <cellStyle name="Comma 2 2 3 2 4 4 3" xfId="12493" xr:uid="{00000000-0005-0000-0000-0000C3030000}"/>
    <cellStyle name="Comma 2 2 3 2 4 4 3 2" xfId="31707" xr:uid="{43379778-77EB-4629-B02E-E538C60CCE37}"/>
    <cellStyle name="Comma 2 2 3 2 4 4 4" xfId="22100" xr:uid="{43D8FDB6-51EA-498E-9D95-113E3CDA3CB9}"/>
    <cellStyle name="Comma 2 2 3 2 4 5" xfId="5288" xr:uid="{00000000-0005-0000-0000-0000C4030000}"/>
    <cellStyle name="Comma 2 2 3 2 4 5 2" xfId="14895" xr:uid="{00000000-0005-0000-0000-0000C5030000}"/>
    <cellStyle name="Comma 2 2 3 2 4 5 2 2" xfId="34109" xr:uid="{DDB8F8CB-5A3E-41A2-AFE1-A6C9A0874526}"/>
    <cellStyle name="Comma 2 2 3 2 4 5 3" xfId="24502" xr:uid="{67EA3799-B95F-483E-8936-262F989D3855}"/>
    <cellStyle name="Comma 2 2 3 2 4 6" xfId="10091" xr:uid="{00000000-0005-0000-0000-0000C6030000}"/>
    <cellStyle name="Comma 2 2 3 2 4 6 2" xfId="29305" xr:uid="{B5521546-E479-498B-9714-92D31EC2F369}"/>
    <cellStyle name="Comma 2 2 3 2 4 7" xfId="19698" xr:uid="{A135C6AF-16E2-45CF-99B1-9AB47A5334AB}"/>
    <cellStyle name="Comma 2 2 3 2 5" xfId="680" xr:uid="{00000000-0005-0000-0000-0000C7030000}"/>
    <cellStyle name="Comma 2 2 3 2 5 2" xfId="1481" xr:uid="{00000000-0005-0000-0000-0000C8030000}"/>
    <cellStyle name="Comma 2 2 3 2 5 2 2" xfId="3886" xr:uid="{00000000-0005-0000-0000-0000C9030000}"/>
    <cellStyle name="Comma 2 2 3 2 5 2 2 2" xfId="8689" xr:uid="{00000000-0005-0000-0000-0000CA030000}"/>
    <cellStyle name="Comma 2 2 3 2 5 2 2 2 2" xfId="18296" xr:uid="{00000000-0005-0000-0000-0000CB030000}"/>
    <cellStyle name="Comma 2 2 3 2 5 2 2 2 2 2" xfId="37510" xr:uid="{26E2DB79-738E-4AEC-9573-92F856D36D7E}"/>
    <cellStyle name="Comma 2 2 3 2 5 2 2 2 3" xfId="27903" xr:uid="{767F184C-A42C-4C8B-9414-0FE6899A4356}"/>
    <cellStyle name="Comma 2 2 3 2 5 2 2 3" xfId="13493" xr:uid="{00000000-0005-0000-0000-0000CC030000}"/>
    <cellStyle name="Comma 2 2 3 2 5 2 2 3 2" xfId="32707" xr:uid="{DA0CE195-FF85-41DC-9B99-884B39AF7AEF}"/>
    <cellStyle name="Comma 2 2 3 2 5 2 2 4" xfId="23100" xr:uid="{A1ED4AF3-596E-4099-8242-14932E7BF7BE}"/>
    <cellStyle name="Comma 2 2 3 2 5 2 3" xfId="6288" xr:uid="{00000000-0005-0000-0000-0000CD030000}"/>
    <cellStyle name="Comma 2 2 3 2 5 2 3 2" xfId="15895" xr:uid="{00000000-0005-0000-0000-0000CE030000}"/>
    <cellStyle name="Comma 2 2 3 2 5 2 3 2 2" xfId="35109" xr:uid="{1FC298D1-0393-489B-977B-527C58F43D4B}"/>
    <cellStyle name="Comma 2 2 3 2 5 2 3 3" xfId="25502" xr:uid="{79D50F89-10D2-49A5-8F0E-D0684BEA8794}"/>
    <cellStyle name="Comma 2 2 3 2 5 2 4" xfId="11091" xr:uid="{00000000-0005-0000-0000-0000CF030000}"/>
    <cellStyle name="Comma 2 2 3 2 5 2 4 2" xfId="30305" xr:uid="{FD4DA78A-B36F-46B5-A37F-270698523B79}"/>
    <cellStyle name="Comma 2 2 3 2 5 2 5" xfId="20698" xr:uid="{A485529D-3E71-4149-BD03-44D4AD5CF0F1}"/>
    <cellStyle name="Comma 2 2 3 2 5 3" xfId="2281" xr:uid="{00000000-0005-0000-0000-0000D0030000}"/>
    <cellStyle name="Comma 2 2 3 2 5 3 2" xfId="4686" xr:uid="{00000000-0005-0000-0000-0000D1030000}"/>
    <cellStyle name="Comma 2 2 3 2 5 3 2 2" xfId="9489" xr:uid="{00000000-0005-0000-0000-0000D2030000}"/>
    <cellStyle name="Comma 2 2 3 2 5 3 2 2 2" xfId="19096" xr:uid="{00000000-0005-0000-0000-0000D3030000}"/>
    <cellStyle name="Comma 2 2 3 2 5 3 2 2 2 2" xfId="38310" xr:uid="{0DCB4EA0-5F8E-4BD9-8A3F-9AF0EEB601E8}"/>
    <cellStyle name="Comma 2 2 3 2 5 3 2 2 3" xfId="28703" xr:uid="{782EFA96-562F-49C9-8548-FF11DBA690BE}"/>
    <cellStyle name="Comma 2 2 3 2 5 3 2 3" xfId="14293" xr:uid="{00000000-0005-0000-0000-0000D4030000}"/>
    <cellStyle name="Comma 2 2 3 2 5 3 2 3 2" xfId="33507" xr:uid="{B3A73597-4953-407E-8650-7D24F447AEFA}"/>
    <cellStyle name="Comma 2 2 3 2 5 3 2 4" xfId="23900" xr:uid="{D06CF66E-9322-4865-A342-C677963C6AC4}"/>
    <cellStyle name="Comma 2 2 3 2 5 3 3" xfId="7088" xr:uid="{00000000-0005-0000-0000-0000D5030000}"/>
    <cellStyle name="Comma 2 2 3 2 5 3 3 2" xfId="16695" xr:uid="{00000000-0005-0000-0000-0000D6030000}"/>
    <cellStyle name="Comma 2 2 3 2 5 3 3 2 2" xfId="35909" xr:uid="{5D099DC9-054D-4A23-B3EF-3A415F523640}"/>
    <cellStyle name="Comma 2 2 3 2 5 3 3 3" xfId="26302" xr:uid="{6702D0B6-3F98-4222-AC9A-26E67DDA15DF}"/>
    <cellStyle name="Comma 2 2 3 2 5 3 4" xfId="11891" xr:uid="{00000000-0005-0000-0000-0000D7030000}"/>
    <cellStyle name="Comma 2 2 3 2 5 3 4 2" xfId="31105" xr:uid="{4879FEC1-8720-4605-A17B-80418A3AFB25}"/>
    <cellStyle name="Comma 2 2 3 2 5 3 5" xfId="21498" xr:uid="{C955EC8E-A7C0-4862-A529-F7CCAEE742ED}"/>
    <cellStyle name="Comma 2 2 3 2 5 4" xfId="3086" xr:uid="{00000000-0005-0000-0000-0000D8030000}"/>
    <cellStyle name="Comma 2 2 3 2 5 4 2" xfId="7889" xr:uid="{00000000-0005-0000-0000-0000D9030000}"/>
    <cellStyle name="Comma 2 2 3 2 5 4 2 2" xfId="17496" xr:uid="{00000000-0005-0000-0000-0000DA030000}"/>
    <cellStyle name="Comma 2 2 3 2 5 4 2 2 2" xfId="36710" xr:uid="{3F94EA85-9B7E-40C8-A19B-7B0FA21880B3}"/>
    <cellStyle name="Comma 2 2 3 2 5 4 2 3" xfId="27103" xr:uid="{0DE883A9-6008-4240-8DF1-56B331C6C6B2}"/>
    <cellStyle name="Comma 2 2 3 2 5 4 3" xfId="12693" xr:uid="{00000000-0005-0000-0000-0000DB030000}"/>
    <cellStyle name="Comma 2 2 3 2 5 4 3 2" xfId="31907" xr:uid="{9C3FB40F-B1A0-497D-9F18-CDB4005FEA1D}"/>
    <cellStyle name="Comma 2 2 3 2 5 4 4" xfId="22300" xr:uid="{FF002A31-6CE6-4148-B8FF-2043C8581C04}"/>
    <cellStyle name="Comma 2 2 3 2 5 5" xfId="5488" xr:uid="{00000000-0005-0000-0000-0000DC030000}"/>
    <cellStyle name="Comma 2 2 3 2 5 5 2" xfId="15095" xr:uid="{00000000-0005-0000-0000-0000DD030000}"/>
    <cellStyle name="Comma 2 2 3 2 5 5 2 2" xfId="34309" xr:uid="{0C8712E4-A02C-4EA4-8519-8D25D711FBF5}"/>
    <cellStyle name="Comma 2 2 3 2 5 5 3" xfId="24702" xr:uid="{9B0308D3-EA89-4FEA-9739-BFE919B4F8DF}"/>
    <cellStyle name="Comma 2 2 3 2 5 6" xfId="10291" xr:uid="{00000000-0005-0000-0000-0000DE030000}"/>
    <cellStyle name="Comma 2 2 3 2 5 6 2" xfId="29505" xr:uid="{D77B9565-8A4A-48F5-B864-4C4FE8336329}"/>
    <cellStyle name="Comma 2 2 3 2 5 7" xfId="19898" xr:uid="{2DAC1558-8063-431F-98EA-0BBC5D0842EE}"/>
    <cellStyle name="Comma 2 2 3 2 6" xfId="881" xr:uid="{00000000-0005-0000-0000-0000DF030000}"/>
    <cellStyle name="Comma 2 2 3 2 6 2" xfId="3286" xr:uid="{00000000-0005-0000-0000-0000E0030000}"/>
    <cellStyle name="Comma 2 2 3 2 6 2 2" xfId="8089" xr:uid="{00000000-0005-0000-0000-0000E1030000}"/>
    <cellStyle name="Comma 2 2 3 2 6 2 2 2" xfId="17696" xr:uid="{00000000-0005-0000-0000-0000E2030000}"/>
    <cellStyle name="Comma 2 2 3 2 6 2 2 2 2" xfId="36910" xr:uid="{FD644A8E-06D3-4323-9ED2-C59947452A50}"/>
    <cellStyle name="Comma 2 2 3 2 6 2 2 3" xfId="27303" xr:uid="{BC2611BC-EAB4-4813-9769-4674931BE190}"/>
    <cellStyle name="Comma 2 2 3 2 6 2 3" xfId="12893" xr:uid="{00000000-0005-0000-0000-0000E3030000}"/>
    <cellStyle name="Comma 2 2 3 2 6 2 3 2" xfId="32107" xr:uid="{BAB1D6ED-8CB3-40A8-B727-1DA566A39E11}"/>
    <cellStyle name="Comma 2 2 3 2 6 2 4" xfId="22500" xr:uid="{8D4161B2-57EE-43CE-B696-65702F826BC5}"/>
    <cellStyle name="Comma 2 2 3 2 6 3" xfId="5688" xr:uid="{00000000-0005-0000-0000-0000E4030000}"/>
    <cellStyle name="Comma 2 2 3 2 6 3 2" xfId="15295" xr:uid="{00000000-0005-0000-0000-0000E5030000}"/>
    <cellStyle name="Comma 2 2 3 2 6 3 2 2" xfId="34509" xr:uid="{BD55378D-61B2-46D8-94EB-09354E80B62A}"/>
    <cellStyle name="Comma 2 2 3 2 6 3 3" xfId="24902" xr:uid="{A8302238-0156-454F-B139-662FA9FE6349}"/>
    <cellStyle name="Comma 2 2 3 2 6 4" xfId="10491" xr:uid="{00000000-0005-0000-0000-0000E6030000}"/>
    <cellStyle name="Comma 2 2 3 2 6 4 2" xfId="29705" xr:uid="{B08D7CE3-71AE-4270-953E-4A0ECEA70C0A}"/>
    <cellStyle name="Comma 2 2 3 2 6 5" xfId="20098" xr:uid="{2BA4FC90-D6E9-4CD2-AB32-F7EF4950FED0}"/>
    <cellStyle name="Comma 2 2 3 2 7" xfId="1681" xr:uid="{00000000-0005-0000-0000-0000E7030000}"/>
    <cellStyle name="Comma 2 2 3 2 7 2" xfId="4086" xr:uid="{00000000-0005-0000-0000-0000E8030000}"/>
    <cellStyle name="Comma 2 2 3 2 7 2 2" xfId="8889" xr:uid="{00000000-0005-0000-0000-0000E9030000}"/>
    <cellStyle name="Comma 2 2 3 2 7 2 2 2" xfId="18496" xr:uid="{00000000-0005-0000-0000-0000EA030000}"/>
    <cellStyle name="Comma 2 2 3 2 7 2 2 2 2" xfId="37710" xr:uid="{803E9374-0349-45FB-BF21-5BDCEB797260}"/>
    <cellStyle name="Comma 2 2 3 2 7 2 2 3" xfId="28103" xr:uid="{FAA2DE4A-4DD6-4D18-BBAA-D2A4F93E1A56}"/>
    <cellStyle name="Comma 2 2 3 2 7 2 3" xfId="13693" xr:uid="{00000000-0005-0000-0000-0000EB030000}"/>
    <cellStyle name="Comma 2 2 3 2 7 2 3 2" xfId="32907" xr:uid="{DCB687E6-29C5-4F65-BDA4-70C321DA5DFC}"/>
    <cellStyle name="Comma 2 2 3 2 7 2 4" xfId="23300" xr:uid="{5D30C4E9-FEEE-421F-9449-B5C1E1C0092D}"/>
    <cellStyle name="Comma 2 2 3 2 7 3" xfId="6488" xr:uid="{00000000-0005-0000-0000-0000EC030000}"/>
    <cellStyle name="Comma 2 2 3 2 7 3 2" xfId="16095" xr:uid="{00000000-0005-0000-0000-0000ED030000}"/>
    <cellStyle name="Comma 2 2 3 2 7 3 2 2" xfId="35309" xr:uid="{0798A5F0-9688-467D-8906-0B584C4F642F}"/>
    <cellStyle name="Comma 2 2 3 2 7 3 3" xfId="25702" xr:uid="{355E535E-C873-4C68-9867-FA5DC1B23697}"/>
    <cellStyle name="Comma 2 2 3 2 7 4" xfId="11291" xr:uid="{00000000-0005-0000-0000-0000EE030000}"/>
    <cellStyle name="Comma 2 2 3 2 7 4 2" xfId="30505" xr:uid="{07283B86-F070-4F3B-B659-D0D8EB2A2683}"/>
    <cellStyle name="Comma 2 2 3 2 7 5" xfId="20898" xr:uid="{5232E033-F099-4119-A14D-D0C7E3531BC4}"/>
    <cellStyle name="Comma 2 2 3 2 8" xfId="2486" xr:uid="{00000000-0005-0000-0000-0000EF030000}"/>
    <cellStyle name="Comma 2 2 3 2 8 2" xfId="7289" xr:uid="{00000000-0005-0000-0000-0000F0030000}"/>
    <cellStyle name="Comma 2 2 3 2 8 2 2" xfId="16896" xr:uid="{00000000-0005-0000-0000-0000F1030000}"/>
    <cellStyle name="Comma 2 2 3 2 8 2 2 2" xfId="36110" xr:uid="{E5DF0D8F-243F-4DD1-95B3-B2041E799776}"/>
    <cellStyle name="Comma 2 2 3 2 8 2 3" xfId="26503" xr:uid="{B253BEB6-0F3A-4E09-B2CA-F7E40332ED77}"/>
    <cellStyle name="Comma 2 2 3 2 8 3" xfId="12093" xr:uid="{00000000-0005-0000-0000-0000F2030000}"/>
    <cellStyle name="Comma 2 2 3 2 8 3 2" xfId="31307" xr:uid="{0A8DF45A-522D-4CF9-976A-84E337F964B8}"/>
    <cellStyle name="Comma 2 2 3 2 8 4" xfId="21700" xr:uid="{2F6D32CA-26A8-4631-B377-60BBE2B545A0}"/>
    <cellStyle name="Comma 2 2 3 2 9" xfId="4888" xr:uid="{00000000-0005-0000-0000-0000F3030000}"/>
    <cellStyle name="Comma 2 2 3 2 9 2" xfId="14495" xr:uid="{00000000-0005-0000-0000-0000F4030000}"/>
    <cellStyle name="Comma 2 2 3 2 9 2 2" xfId="33709" xr:uid="{21C5CD18-5396-4CF0-B1DA-9FD5D7D462AB}"/>
    <cellStyle name="Comma 2 2 3 2 9 3" xfId="24102" xr:uid="{8BFA791D-6B64-4C55-954F-580DB2A3C343}"/>
    <cellStyle name="Comma 2 2 3 3" xfId="130" xr:uid="{00000000-0005-0000-0000-0000F5030000}"/>
    <cellStyle name="Comma 2 2 3 3 10" xfId="19348" xr:uid="{812B55FC-681A-45B6-AAF0-E9B7285B372F}"/>
    <cellStyle name="Comma 2 2 3 3 2" xfId="330" xr:uid="{00000000-0005-0000-0000-0000F6030000}"/>
    <cellStyle name="Comma 2 2 3 3 2 2" xfId="1131" xr:uid="{00000000-0005-0000-0000-0000F7030000}"/>
    <cellStyle name="Comma 2 2 3 3 2 2 2" xfId="3536" xr:uid="{00000000-0005-0000-0000-0000F8030000}"/>
    <cellStyle name="Comma 2 2 3 3 2 2 2 2" xfId="8339" xr:uid="{00000000-0005-0000-0000-0000F9030000}"/>
    <cellStyle name="Comma 2 2 3 3 2 2 2 2 2" xfId="17946" xr:uid="{00000000-0005-0000-0000-0000FA030000}"/>
    <cellStyle name="Comma 2 2 3 3 2 2 2 2 2 2" xfId="37160" xr:uid="{7AB6E974-8653-4829-95B4-569BBF1DE96D}"/>
    <cellStyle name="Comma 2 2 3 3 2 2 2 2 3" xfId="27553" xr:uid="{6A7A1253-AD03-4E2B-A036-ADBC8D032222}"/>
    <cellStyle name="Comma 2 2 3 3 2 2 2 3" xfId="13143" xr:uid="{00000000-0005-0000-0000-0000FB030000}"/>
    <cellStyle name="Comma 2 2 3 3 2 2 2 3 2" xfId="32357" xr:uid="{6F92A4FA-FC3D-467A-ABED-FAFAB6D32053}"/>
    <cellStyle name="Comma 2 2 3 3 2 2 2 4" xfId="22750" xr:uid="{95170C07-E263-42B6-82F5-47EC03C2C392}"/>
    <cellStyle name="Comma 2 2 3 3 2 2 3" xfId="5938" xr:uid="{00000000-0005-0000-0000-0000FC030000}"/>
    <cellStyle name="Comma 2 2 3 3 2 2 3 2" xfId="15545" xr:uid="{00000000-0005-0000-0000-0000FD030000}"/>
    <cellStyle name="Comma 2 2 3 3 2 2 3 2 2" xfId="34759" xr:uid="{22FFAC41-C68D-4148-9427-4A11DC5FB988}"/>
    <cellStyle name="Comma 2 2 3 3 2 2 3 3" xfId="25152" xr:uid="{9384A000-04E5-44CD-B6EE-015FE9FD063B}"/>
    <cellStyle name="Comma 2 2 3 3 2 2 4" xfId="10741" xr:uid="{00000000-0005-0000-0000-0000FE030000}"/>
    <cellStyle name="Comma 2 2 3 3 2 2 4 2" xfId="29955" xr:uid="{1F244744-0831-4BAA-985A-258255C2AC0C}"/>
    <cellStyle name="Comma 2 2 3 3 2 2 5" xfId="20348" xr:uid="{F0A61F86-B9DD-4AC3-92A0-5C9D32B7FDDF}"/>
    <cellStyle name="Comma 2 2 3 3 2 3" xfId="1931" xr:uid="{00000000-0005-0000-0000-0000FF030000}"/>
    <cellStyle name="Comma 2 2 3 3 2 3 2" xfId="4336" xr:uid="{00000000-0005-0000-0000-000000040000}"/>
    <cellStyle name="Comma 2 2 3 3 2 3 2 2" xfId="9139" xr:uid="{00000000-0005-0000-0000-000001040000}"/>
    <cellStyle name="Comma 2 2 3 3 2 3 2 2 2" xfId="18746" xr:uid="{00000000-0005-0000-0000-000002040000}"/>
    <cellStyle name="Comma 2 2 3 3 2 3 2 2 2 2" xfId="37960" xr:uid="{D8AA45D3-130D-44AF-B2DF-60F5437B8027}"/>
    <cellStyle name="Comma 2 2 3 3 2 3 2 2 3" xfId="28353" xr:uid="{8C1681DC-9987-448F-99BB-3D93AAF49064}"/>
    <cellStyle name="Comma 2 2 3 3 2 3 2 3" xfId="13943" xr:uid="{00000000-0005-0000-0000-000003040000}"/>
    <cellStyle name="Comma 2 2 3 3 2 3 2 3 2" xfId="33157" xr:uid="{DB1AC736-9727-47DC-ACB5-030ED65209D0}"/>
    <cellStyle name="Comma 2 2 3 3 2 3 2 4" xfId="23550" xr:uid="{1EBFED13-A9F8-44B7-92D7-A54F86793DBA}"/>
    <cellStyle name="Comma 2 2 3 3 2 3 3" xfId="6738" xr:uid="{00000000-0005-0000-0000-000004040000}"/>
    <cellStyle name="Comma 2 2 3 3 2 3 3 2" xfId="16345" xr:uid="{00000000-0005-0000-0000-000005040000}"/>
    <cellStyle name="Comma 2 2 3 3 2 3 3 2 2" xfId="35559" xr:uid="{95A66C39-BEF8-433A-9E8C-DAE97C9654FE}"/>
    <cellStyle name="Comma 2 2 3 3 2 3 3 3" xfId="25952" xr:uid="{53F35078-73D0-4882-821F-3EE6086CC46E}"/>
    <cellStyle name="Comma 2 2 3 3 2 3 4" xfId="11541" xr:uid="{00000000-0005-0000-0000-000006040000}"/>
    <cellStyle name="Comma 2 2 3 3 2 3 4 2" xfId="30755" xr:uid="{D9A91819-5C3D-43CE-851E-687BF787A556}"/>
    <cellStyle name="Comma 2 2 3 3 2 3 5" xfId="21148" xr:uid="{BBD0D6B3-CC75-4129-A438-2982824526F7}"/>
    <cellStyle name="Comma 2 2 3 3 2 4" xfId="2736" xr:uid="{00000000-0005-0000-0000-000007040000}"/>
    <cellStyle name="Comma 2 2 3 3 2 4 2" xfId="7539" xr:uid="{00000000-0005-0000-0000-000008040000}"/>
    <cellStyle name="Comma 2 2 3 3 2 4 2 2" xfId="17146" xr:uid="{00000000-0005-0000-0000-000009040000}"/>
    <cellStyle name="Comma 2 2 3 3 2 4 2 2 2" xfId="36360" xr:uid="{19CFE071-C513-4887-AC73-1293CD6D65A2}"/>
    <cellStyle name="Comma 2 2 3 3 2 4 2 3" xfId="26753" xr:uid="{33B77EF7-BFEF-49D6-9318-52C0AA7D8599}"/>
    <cellStyle name="Comma 2 2 3 3 2 4 3" xfId="12343" xr:uid="{00000000-0005-0000-0000-00000A040000}"/>
    <cellStyle name="Comma 2 2 3 3 2 4 3 2" xfId="31557" xr:uid="{DFCB026D-F654-4719-9DA6-47C194FE027F}"/>
    <cellStyle name="Comma 2 2 3 3 2 4 4" xfId="21950" xr:uid="{1A4FAE9E-26FA-464D-A1F9-33651D35F1C4}"/>
    <cellStyle name="Comma 2 2 3 3 2 5" xfId="5138" xr:uid="{00000000-0005-0000-0000-00000B040000}"/>
    <cellStyle name="Comma 2 2 3 3 2 5 2" xfId="14745" xr:uid="{00000000-0005-0000-0000-00000C040000}"/>
    <cellStyle name="Comma 2 2 3 3 2 5 2 2" xfId="33959" xr:uid="{0E1AE5C2-EB1F-485E-B79B-93CEBFA0776F}"/>
    <cellStyle name="Comma 2 2 3 3 2 5 3" xfId="24352" xr:uid="{F04532F8-B6C5-4C87-A263-A26A6967F95E}"/>
    <cellStyle name="Comma 2 2 3 3 2 6" xfId="9941" xr:uid="{00000000-0005-0000-0000-00000D040000}"/>
    <cellStyle name="Comma 2 2 3 3 2 6 2" xfId="29155" xr:uid="{A0E072E1-61D7-4CCF-B135-DD1A69B2A928}"/>
    <cellStyle name="Comma 2 2 3 3 2 7" xfId="19548" xr:uid="{5A4869E0-749F-4002-8455-4776F059B24D}"/>
    <cellStyle name="Comma 2 2 3 3 3" xfId="530" xr:uid="{00000000-0005-0000-0000-00000E040000}"/>
    <cellStyle name="Comma 2 2 3 3 3 2" xfId="1331" xr:uid="{00000000-0005-0000-0000-00000F040000}"/>
    <cellStyle name="Comma 2 2 3 3 3 2 2" xfId="3736" xr:uid="{00000000-0005-0000-0000-000010040000}"/>
    <cellStyle name="Comma 2 2 3 3 3 2 2 2" xfId="8539" xr:uid="{00000000-0005-0000-0000-000011040000}"/>
    <cellStyle name="Comma 2 2 3 3 3 2 2 2 2" xfId="18146" xr:uid="{00000000-0005-0000-0000-000012040000}"/>
    <cellStyle name="Comma 2 2 3 3 3 2 2 2 2 2" xfId="37360" xr:uid="{449ADED3-1BBF-4A48-9941-0AE7CACCCCE4}"/>
    <cellStyle name="Comma 2 2 3 3 3 2 2 2 3" xfId="27753" xr:uid="{09EA1F0D-CB2C-4323-86EA-6DA239CB3F34}"/>
    <cellStyle name="Comma 2 2 3 3 3 2 2 3" xfId="13343" xr:uid="{00000000-0005-0000-0000-000013040000}"/>
    <cellStyle name="Comma 2 2 3 3 3 2 2 3 2" xfId="32557" xr:uid="{E41530FE-62D6-446C-9B25-3608E63883C9}"/>
    <cellStyle name="Comma 2 2 3 3 3 2 2 4" xfId="22950" xr:uid="{2EAA9A54-5EBA-4F36-9A8E-F95FF84B41E2}"/>
    <cellStyle name="Comma 2 2 3 3 3 2 3" xfId="6138" xr:uid="{00000000-0005-0000-0000-000014040000}"/>
    <cellStyle name="Comma 2 2 3 3 3 2 3 2" xfId="15745" xr:uid="{00000000-0005-0000-0000-000015040000}"/>
    <cellStyle name="Comma 2 2 3 3 3 2 3 2 2" xfId="34959" xr:uid="{7E275332-1807-47CE-A330-E281087D94DB}"/>
    <cellStyle name="Comma 2 2 3 3 3 2 3 3" xfId="25352" xr:uid="{9CBF0777-9562-4ED9-95AC-6B91359A10E9}"/>
    <cellStyle name="Comma 2 2 3 3 3 2 4" xfId="10941" xr:uid="{00000000-0005-0000-0000-000016040000}"/>
    <cellStyle name="Comma 2 2 3 3 3 2 4 2" xfId="30155" xr:uid="{447C997B-85FC-4273-872D-239007BB5810}"/>
    <cellStyle name="Comma 2 2 3 3 3 2 5" xfId="20548" xr:uid="{C65C739C-A985-4625-A051-2E709BD12A0F}"/>
    <cellStyle name="Comma 2 2 3 3 3 3" xfId="2131" xr:uid="{00000000-0005-0000-0000-000017040000}"/>
    <cellStyle name="Comma 2 2 3 3 3 3 2" xfId="4536" xr:uid="{00000000-0005-0000-0000-000018040000}"/>
    <cellStyle name="Comma 2 2 3 3 3 3 2 2" xfId="9339" xr:uid="{00000000-0005-0000-0000-000019040000}"/>
    <cellStyle name="Comma 2 2 3 3 3 3 2 2 2" xfId="18946" xr:uid="{00000000-0005-0000-0000-00001A040000}"/>
    <cellStyle name="Comma 2 2 3 3 3 3 2 2 2 2" xfId="38160" xr:uid="{E2A38A12-37D8-4496-AC2A-ABC8A462286F}"/>
    <cellStyle name="Comma 2 2 3 3 3 3 2 2 3" xfId="28553" xr:uid="{066373FD-31D4-4462-80FC-1E3E84898988}"/>
    <cellStyle name="Comma 2 2 3 3 3 3 2 3" xfId="14143" xr:uid="{00000000-0005-0000-0000-00001B040000}"/>
    <cellStyle name="Comma 2 2 3 3 3 3 2 3 2" xfId="33357" xr:uid="{299C2C70-1808-4ACD-B691-13600E058C27}"/>
    <cellStyle name="Comma 2 2 3 3 3 3 2 4" xfId="23750" xr:uid="{021D104E-3686-44D3-8CE7-65BCFE4D3A85}"/>
    <cellStyle name="Comma 2 2 3 3 3 3 3" xfId="6938" xr:uid="{00000000-0005-0000-0000-00001C040000}"/>
    <cellStyle name="Comma 2 2 3 3 3 3 3 2" xfId="16545" xr:uid="{00000000-0005-0000-0000-00001D040000}"/>
    <cellStyle name="Comma 2 2 3 3 3 3 3 2 2" xfId="35759" xr:uid="{336E0533-D992-4A83-AC38-E3732533E136}"/>
    <cellStyle name="Comma 2 2 3 3 3 3 3 3" xfId="26152" xr:uid="{2AD25E69-B0D6-4279-A8D6-2D39E9820358}"/>
    <cellStyle name="Comma 2 2 3 3 3 3 4" xfId="11741" xr:uid="{00000000-0005-0000-0000-00001E040000}"/>
    <cellStyle name="Comma 2 2 3 3 3 3 4 2" xfId="30955" xr:uid="{DB692A45-654F-43BC-BBBF-510112FD01E6}"/>
    <cellStyle name="Comma 2 2 3 3 3 3 5" xfId="21348" xr:uid="{814CDAFB-8999-43B0-BA93-B97307AE83B6}"/>
    <cellStyle name="Comma 2 2 3 3 3 4" xfId="2936" xr:uid="{00000000-0005-0000-0000-00001F040000}"/>
    <cellStyle name="Comma 2 2 3 3 3 4 2" xfId="7739" xr:uid="{00000000-0005-0000-0000-000020040000}"/>
    <cellStyle name="Comma 2 2 3 3 3 4 2 2" xfId="17346" xr:uid="{00000000-0005-0000-0000-000021040000}"/>
    <cellStyle name="Comma 2 2 3 3 3 4 2 2 2" xfId="36560" xr:uid="{6CE600F4-0ED6-400B-86BA-25B6AA5B6739}"/>
    <cellStyle name="Comma 2 2 3 3 3 4 2 3" xfId="26953" xr:uid="{EA16D265-D55C-499B-98E4-5399ECECD4EE}"/>
    <cellStyle name="Comma 2 2 3 3 3 4 3" xfId="12543" xr:uid="{00000000-0005-0000-0000-000022040000}"/>
    <cellStyle name="Comma 2 2 3 3 3 4 3 2" xfId="31757" xr:uid="{0B3F4286-D1BA-4515-B88A-14645614E85E}"/>
    <cellStyle name="Comma 2 2 3 3 3 4 4" xfId="22150" xr:uid="{B415A285-B305-41CC-A3D3-35552877C862}"/>
    <cellStyle name="Comma 2 2 3 3 3 5" xfId="5338" xr:uid="{00000000-0005-0000-0000-000023040000}"/>
    <cellStyle name="Comma 2 2 3 3 3 5 2" xfId="14945" xr:uid="{00000000-0005-0000-0000-000024040000}"/>
    <cellStyle name="Comma 2 2 3 3 3 5 2 2" xfId="34159" xr:uid="{43302647-FACF-4D5D-9033-2415000E99FF}"/>
    <cellStyle name="Comma 2 2 3 3 3 5 3" xfId="24552" xr:uid="{46F7BCDC-951F-4B04-BD3D-68DCEADF0882}"/>
    <cellStyle name="Comma 2 2 3 3 3 6" xfId="10141" xr:uid="{00000000-0005-0000-0000-000025040000}"/>
    <cellStyle name="Comma 2 2 3 3 3 6 2" xfId="29355" xr:uid="{F02B72A3-8E11-4F43-8077-2140743A2FF3}"/>
    <cellStyle name="Comma 2 2 3 3 3 7" xfId="19748" xr:uid="{F3D97755-AB31-41CF-B9BA-0C97490549FB}"/>
    <cellStyle name="Comma 2 2 3 3 4" xfId="730" xr:uid="{00000000-0005-0000-0000-000026040000}"/>
    <cellStyle name="Comma 2 2 3 3 4 2" xfId="1531" xr:uid="{00000000-0005-0000-0000-000027040000}"/>
    <cellStyle name="Comma 2 2 3 3 4 2 2" xfId="3936" xr:uid="{00000000-0005-0000-0000-000028040000}"/>
    <cellStyle name="Comma 2 2 3 3 4 2 2 2" xfId="8739" xr:uid="{00000000-0005-0000-0000-000029040000}"/>
    <cellStyle name="Comma 2 2 3 3 4 2 2 2 2" xfId="18346" xr:uid="{00000000-0005-0000-0000-00002A040000}"/>
    <cellStyle name="Comma 2 2 3 3 4 2 2 2 2 2" xfId="37560" xr:uid="{91DCE90B-B226-453E-8CDD-D0A724E2839F}"/>
    <cellStyle name="Comma 2 2 3 3 4 2 2 2 3" xfId="27953" xr:uid="{9BD80945-B08B-4762-BFCD-CAA786A79E63}"/>
    <cellStyle name="Comma 2 2 3 3 4 2 2 3" xfId="13543" xr:uid="{00000000-0005-0000-0000-00002B040000}"/>
    <cellStyle name="Comma 2 2 3 3 4 2 2 3 2" xfId="32757" xr:uid="{96A52493-9A8C-4DAC-BD15-C1BAE44BE6C6}"/>
    <cellStyle name="Comma 2 2 3 3 4 2 2 4" xfId="23150" xr:uid="{9A8C428B-C880-4483-AEBD-3DFE8B722A1A}"/>
    <cellStyle name="Comma 2 2 3 3 4 2 3" xfId="6338" xr:uid="{00000000-0005-0000-0000-00002C040000}"/>
    <cellStyle name="Comma 2 2 3 3 4 2 3 2" xfId="15945" xr:uid="{00000000-0005-0000-0000-00002D040000}"/>
    <cellStyle name="Comma 2 2 3 3 4 2 3 2 2" xfId="35159" xr:uid="{ABEFC9B8-A516-46CB-972D-A5989F1ACD7E}"/>
    <cellStyle name="Comma 2 2 3 3 4 2 3 3" xfId="25552" xr:uid="{63E4CFDF-7C31-4B67-AC15-5449E5CC7B0D}"/>
    <cellStyle name="Comma 2 2 3 3 4 2 4" xfId="11141" xr:uid="{00000000-0005-0000-0000-00002E040000}"/>
    <cellStyle name="Comma 2 2 3 3 4 2 4 2" xfId="30355" xr:uid="{7F2AF0BF-6A91-4EB0-B07D-B5D75EEA9300}"/>
    <cellStyle name="Comma 2 2 3 3 4 2 5" xfId="20748" xr:uid="{25A31A2A-D245-414B-A9FC-162B67311B88}"/>
    <cellStyle name="Comma 2 2 3 3 4 3" xfId="2331" xr:uid="{00000000-0005-0000-0000-00002F040000}"/>
    <cellStyle name="Comma 2 2 3 3 4 3 2" xfId="4736" xr:uid="{00000000-0005-0000-0000-000030040000}"/>
    <cellStyle name="Comma 2 2 3 3 4 3 2 2" xfId="9539" xr:uid="{00000000-0005-0000-0000-000031040000}"/>
    <cellStyle name="Comma 2 2 3 3 4 3 2 2 2" xfId="19146" xr:uid="{00000000-0005-0000-0000-000032040000}"/>
    <cellStyle name="Comma 2 2 3 3 4 3 2 2 2 2" xfId="38360" xr:uid="{7571C004-6D52-418B-B771-C0E9DBE3FEDD}"/>
    <cellStyle name="Comma 2 2 3 3 4 3 2 2 3" xfId="28753" xr:uid="{D7889802-2C7F-4D91-B3C9-EF30233BEB26}"/>
    <cellStyle name="Comma 2 2 3 3 4 3 2 3" xfId="14343" xr:uid="{00000000-0005-0000-0000-000033040000}"/>
    <cellStyle name="Comma 2 2 3 3 4 3 2 3 2" xfId="33557" xr:uid="{14D81DDB-B20B-4432-BDA9-BF7D34DB570A}"/>
    <cellStyle name="Comma 2 2 3 3 4 3 2 4" xfId="23950" xr:uid="{2B3CEB31-25A1-476F-BE24-465B6485E1EF}"/>
    <cellStyle name="Comma 2 2 3 3 4 3 3" xfId="7138" xr:uid="{00000000-0005-0000-0000-000034040000}"/>
    <cellStyle name="Comma 2 2 3 3 4 3 3 2" xfId="16745" xr:uid="{00000000-0005-0000-0000-000035040000}"/>
    <cellStyle name="Comma 2 2 3 3 4 3 3 2 2" xfId="35959" xr:uid="{E310123A-B162-4306-9D93-FF115FC93CFB}"/>
    <cellStyle name="Comma 2 2 3 3 4 3 3 3" xfId="26352" xr:uid="{42297CEC-2A8F-4899-8E23-78EA5D02AAC9}"/>
    <cellStyle name="Comma 2 2 3 3 4 3 4" xfId="11941" xr:uid="{00000000-0005-0000-0000-000036040000}"/>
    <cellStyle name="Comma 2 2 3 3 4 3 4 2" xfId="31155" xr:uid="{8E122460-1BEA-474F-8261-D0A8EC38A3E4}"/>
    <cellStyle name="Comma 2 2 3 3 4 3 5" xfId="21548" xr:uid="{E4B6015D-66F1-4CFF-A808-A2FFE713864D}"/>
    <cellStyle name="Comma 2 2 3 3 4 4" xfId="3136" xr:uid="{00000000-0005-0000-0000-000037040000}"/>
    <cellStyle name="Comma 2 2 3 3 4 4 2" xfId="7939" xr:uid="{00000000-0005-0000-0000-000038040000}"/>
    <cellStyle name="Comma 2 2 3 3 4 4 2 2" xfId="17546" xr:uid="{00000000-0005-0000-0000-000039040000}"/>
    <cellStyle name="Comma 2 2 3 3 4 4 2 2 2" xfId="36760" xr:uid="{3BF8EB12-AF2C-429D-B7CC-727265C429AC}"/>
    <cellStyle name="Comma 2 2 3 3 4 4 2 3" xfId="27153" xr:uid="{05EF83AE-4FBC-4F26-A33D-1C79F180E537}"/>
    <cellStyle name="Comma 2 2 3 3 4 4 3" xfId="12743" xr:uid="{00000000-0005-0000-0000-00003A040000}"/>
    <cellStyle name="Comma 2 2 3 3 4 4 3 2" xfId="31957" xr:uid="{CAC3E81E-AD4B-450B-B5E9-83D725D20062}"/>
    <cellStyle name="Comma 2 2 3 3 4 4 4" xfId="22350" xr:uid="{5ADE6CE4-4EF1-4FFE-9E27-FA1E1F414B65}"/>
    <cellStyle name="Comma 2 2 3 3 4 5" xfId="5538" xr:uid="{00000000-0005-0000-0000-00003B040000}"/>
    <cellStyle name="Comma 2 2 3 3 4 5 2" xfId="15145" xr:uid="{00000000-0005-0000-0000-00003C040000}"/>
    <cellStyle name="Comma 2 2 3 3 4 5 2 2" xfId="34359" xr:uid="{25DA1B21-8F8A-43FA-9103-668F7DF84D81}"/>
    <cellStyle name="Comma 2 2 3 3 4 5 3" xfId="24752" xr:uid="{FC37EF20-9186-4B01-9402-ABC1AF27D7EB}"/>
    <cellStyle name="Comma 2 2 3 3 4 6" xfId="10341" xr:uid="{00000000-0005-0000-0000-00003D040000}"/>
    <cellStyle name="Comma 2 2 3 3 4 6 2" xfId="29555" xr:uid="{DF05934B-B286-4C1F-B0F0-E685A16B5212}"/>
    <cellStyle name="Comma 2 2 3 3 4 7" xfId="19948" xr:uid="{72585D94-B786-4963-ACB6-6E3016FCF6A5}"/>
    <cellStyle name="Comma 2 2 3 3 5" xfId="931" xr:uid="{00000000-0005-0000-0000-00003E040000}"/>
    <cellStyle name="Comma 2 2 3 3 5 2" xfId="3336" xr:uid="{00000000-0005-0000-0000-00003F040000}"/>
    <cellStyle name="Comma 2 2 3 3 5 2 2" xfId="8139" xr:uid="{00000000-0005-0000-0000-000040040000}"/>
    <cellStyle name="Comma 2 2 3 3 5 2 2 2" xfId="17746" xr:uid="{00000000-0005-0000-0000-000041040000}"/>
    <cellStyle name="Comma 2 2 3 3 5 2 2 2 2" xfId="36960" xr:uid="{D5677DF3-697D-4663-A719-F532A04F0105}"/>
    <cellStyle name="Comma 2 2 3 3 5 2 2 3" xfId="27353" xr:uid="{5B4CB3E9-01A9-4D2E-9FF0-E66DF1F20A6D}"/>
    <cellStyle name="Comma 2 2 3 3 5 2 3" xfId="12943" xr:uid="{00000000-0005-0000-0000-000042040000}"/>
    <cellStyle name="Comma 2 2 3 3 5 2 3 2" xfId="32157" xr:uid="{76EA99C9-E681-4A33-A263-370007062240}"/>
    <cellStyle name="Comma 2 2 3 3 5 2 4" xfId="22550" xr:uid="{A02DEF36-42EF-4E36-9EA5-D0198BC9E0E9}"/>
    <cellStyle name="Comma 2 2 3 3 5 3" xfId="5738" xr:uid="{00000000-0005-0000-0000-000043040000}"/>
    <cellStyle name="Comma 2 2 3 3 5 3 2" xfId="15345" xr:uid="{00000000-0005-0000-0000-000044040000}"/>
    <cellStyle name="Comma 2 2 3 3 5 3 2 2" xfId="34559" xr:uid="{CC9970D3-DFF1-4176-A07F-528D6567DBAD}"/>
    <cellStyle name="Comma 2 2 3 3 5 3 3" xfId="24952" xr:uid="{1BC3E160-0338-4C46-991C-56BFA62EC8A3}"/>
    <cellStyle name="Comma 2 2 3 3 5 4" xfId="10541" xr:uid="{00000000-0005-0000-0000-000045040000}"/>
    <cellStyle name="Comma 2 2 3 3 5 4 2" xfId="29755" xr:uid="{DE6E6803-6A61-4DDE-8C67-5BC9C68B6EAD}"/>
    <cellStyle name="Comma 2 2 3 3 5 5" xfId="20148" xr:uid="{66F8B955-7AD0-4CDA-B1E8-224F913C4868}"/>
    <cellStyle name="Comma 2 2 3 3 6" xfId="1731" xr:uid="{00000000-0005-0000-0000-000046040000}"/>
    <cellStyle name="Comma 2 2 3 3 6 2" xfId="4136" xr:uid="{00000000-0005-0000-0000-000047040000}"/>
    <cellStyle name="Comma 2 2 3 3 6 2 2" xfId="8939" xr:uid="{00000000-0005-0000-0000-000048040000}"/>
    <cellStyle name="Comma 2 2 3 3 6 2 2 2" xfId="18546" xr:uid="{00000000-0005-0000-0000-000049040000}"/>
    <cellStyle name="Comma 2 2 3 3 6 2 2 2 2" xfId="37760" xr:uid="{188D211E-D813-47F7-B58D-460E79C9DA16}"/>
    <cellStyle name="Comma 2 2 3 3 6 2 2 3" xfId="28153" xr:uid="{4AA4965E-0E2B-435B-9A6D-7B8337C1B8BE}"/>
    <cellStyle name="Comma 2 2 3 3 6 2 3" xfId="13743" xr:uid="{00000000-0005-0000-0000-00004A040000}"/>
    <cellStyle name="Comma 2 2 3 3 6 2 3 2" xfId="32957" xr:uid="{4610D48B-3E00-4BC4-B1F0-769AD3DC647C}"/>
    <cellStyle name="Comma 2 2 3 3 6 2 4" xfId="23350" xr:uid="{30C523CD-CDCC-47D0-B3D0-376D232A703C}"/>
    <cellStyle name="Comma 2 2 3 3 6 3" xfId="6538" xr:uid="{00000000-0005-0000-0000-00004B040000}"/>
    <cellStyle name="Comma 2 2 3 3 6 3 2" xfId="16145" xr:uid="{00000000-0005-0000-0000-00004C040000}"/>
    <cellStyle name="Comma 2 2 3 3 6 3 2 2" xfId="35359" xr:uid="{D5355958-FB19-4E32-A812-4146B9CC2237}"/>
    <cellStyle name="Comma 2 2 3 3 6 3 3" xfId="25752" xr:uid="{B5D1F1FD-C556-4D45-A788-E29BC7C9D0FB}"/>
    <cellStyle name="Comma 2 2 3 3 6 4" xfId="11341" xr:uid="{00000000-0005-0000-0000-00004D040000}"/>
    <cellStyle name="Comma 2 2 3 3 6 4 2" xfId="30555" xr:uid="{E799EAD7-321C-46EB-951A-FA371A49E769}"/>
    <cellStyle name="Comma 2 2 3 3 6 5" xfId="20948" xr:uid="{26B6ECFF-1E7B-4501-A75A-E469C28A3435}"/>
    <cellStyle name="Comma 2 2 3 3 7" xfId="2536" xr:uid="{00000000-0005-0000-0000-00004E040000}"/>
    <cellStyle name="Comma 2 2 3 3 7 2" xfId="7339" xr:uid="{00000000-0005-0000-0000-00004F040000}"/>
    <cellStyle name="Comma 2 2 3 3 7 2 2" xfId="16946" xr:uid="{00000000-0005-0000-0000-000050040000}"/>
    <cellStyle name="Comma 2 2 3 3 7 2 2 2" xfId="36160" xr:uid="{CE3265E9-F799-45B9-A638-BF97986B2E81}"/>
    <cellStyle name="Comma 2 2 3 3 7 2 3" xfId="26553" xr:uid="{C32B5196-7113-486B-8EF3-A98407B626CB}"/>
    <cellStyle name="Comma 2 2 3 3 7 3" xfId="12143" xr:uid="{00000000-0005-0000-0000-000051040000}"/>
    <cellStyle name="Comma 2 2 3 3 7 3 2" xfId="31357" xr:uid="{4C10D861-683E-4408-B566-9BF207731EFD}"/>
    <cellStyle name="Comma 2 2 3 3 7 4" xfId="21750" xr:uid="{EF61FF95-DBCF-4BFB-A7ED-4D1A2D8D8B1B}"/>
    <cellStyle name="Comma 2 2 3 3 8" xfId="4938" xr:uid="{00000000-0005-0000-0000-000052040000}"/>
    <cellStyle name="Comma 2 2 3 3 8 2" xfId="14545" xr:uid="{00000000-0005-0000-0000-000053040000}"/>
    <cellStyle name="Comma 2 2 3 3 8 2 2" xfId="33759" xr:uid="{7723F3B2-148D-4D19-B00E-CDA1D252C318}"/>
    <cellStyle name="Comma 2 2 3 3 8 3" xfId="24152" xr:uid="{7C4A7801-7D29-4340-950B-8B6D1927F320}"/>
    <cellStyle name="Comma 2 2 3 3 9" xfId="9741" xr:uid="{00000000-0005-0000-0000-000054040000}"/>
    <cellStyle name="Comma 2 2 3 3 9 2" xfId="28955" xr:uid="{2BC0249F-29E0-47F0-A8F3-9B0D2B304113}"/>
    <cellStyle name="Comma 2 2 3 4" xfId="230" xr:uid="{00000000-0005-0000-0000-000055040000}"/>
    <cellStyle name="Comma 2 2 3 4 2" xfId="1031" xr:uid="{00000000-0005-0000-0000-000056040000}"/>
    <cellStyle name="Comma 2 2 3 4 2 2" xfId="3436" xr:uid="{00000000-0005-0000-0000-000057040000}"/>
    <cellStyle name="Comma 2 2 3 4 2 2 2" xfId="8239" xr:uid="{00000000-0005-0000-0000-000058040000}"/>
    <cellStyle name="Comma 2 2 3 4 2 2 2 2" xfId="17846" xr:uid="{00000000-0005-0000-0000-000059040000}"/>
    <cellStyle name="Comma 2 2 3 4 2 2 2 2 2" xfId="37060" xr:uid="{033C4B81-DBD0-4A18-96CF-3D8D2F1B0BDD}"/>
    <cellStyle name="Comma 2 2 3 4 2 2 2 3" xfId="27453" xr:uid="{E76953D9-17C5-4745-A8B7-1C1A8BFD1863}"/>
    <cellStyle name="Comma 2 2 3 4 2 2 3" xfId="13043" xr:uid="{00000000-0005-0000-0000-00005A040000}"/>
    <cellStyle name="Comma 2 2 3 4 2 2 3 2" xfId="32257" xr:uid="{1EC3C1D4-9743-4B99-8F69-C305849B76E3}"/>
    <cellStyle name="Comma 2 2 3 4 2 2 4" xfId="22650" xr:uid="{FB335E4B-33F7-4B42-9E27-D9FE6ADEBB46}"/>
    <cellStyle name="Comma 2 2 3 4 2 3" xfId="5838" xr:uid="{00000000-0005-0000-0000-00005B040000}"/>
    <cellStyle name="Comma 2 2 3 4 2 3 2" xfId="15445" xr:uid="{00000000-0005-0000-0000-00005C040000}"/>
    <cellStyle name="Comma 2 2 3 4 2 3 2 2" xfId="34659" xr:uid="{CBAC411C-79E2-4C91-849F-DE57ADE20A7C}"/>
    <cellStyle name="Comma 2 2 3 4 2 3 3" xfId="25052" xr:uid="{D1B3F803-4620-4E43-BF7C-7CEBB4BA723E}"/>
    <cellStyle name="Comma 2 2 3 4 2 4" xfId="10641" xr:uid="{00000000-0005-0000-0000-00005D040000}"/>
    <cellStyle name="Comma 2 2 3 4 2 4 2" xfId="29855" xr:uid="{84E382D0-4607-437C-B347-25D5C4B5E7AB}"/>
    <cellStyle name="Comma 2 2 3 4 2 5" xfId="20248" xr:uid="{747262E1-D592-4FB4-A3B2-CC4D606E896E}"/>
    <cellStyle name="Comma 2 2 3 4 3" xfId="1831" xr:uid="{00000000-0005-0000-0000-00005E040000}"/>
    <cellStyle name="Comma 2 2 3 4 3 2" xfId="4236" xr:uid="{00000000-0005-0000-0000-00005F040000}"/>
    <cellStyle name="Comma 2 2 3 4 3 2 2" xfId="9039" xr:uid="{00000000-0005-0000-0000-000060040000}"/>
    <cellStyle name="Comma 2 2 3 4 3 2 2 2" xfId="18646" xr:uid="{00000000-0005-0000-0000-000061040000}"/>
    <cellStyle name="Comma 2 2 3 4 3 2 2 2 2" xfId="37860" xr:uid="{72EB87B0-5082-4738-B304-63A50FDBD21A}"/>
    <cellStyle name="Comma 2 2 3 4 3 2 2 3" xfId="28253" xr:uid="{184D8B5C-7620-4619-90D6-3875F1BE9541}"/>
    <cellStyle name="Comma 2 2 3 4 3 2 3" xfId="13843" xr:uid="{00000000-0005-0000-0000-000062040000}"/>
    <cellStyle name="Comma 2 2 3 4 3 2 3 2" xfId="33057" xr:uid="{D21EE96A-2F08-43CA-B9BA-FE4F5B24CBF0}"/>
    <cellStyle name="Comma 2 2 3 4 3 2 4" xfId="23450" xr:uid="{37C41AE5-F979-4D8E-B78A-EDD229DCD08B}"/>
    <cellStyle name="Comma 2 2 3 4 3 3" xfId="6638" xr:uid="{00000000-0005-0000-0000-000063040000}"/>
    <cellStyle name="Comma 2 2 3 4 3 3 2" xfId="16245" xr:uid="{00000000-0005-0000-0000-000064040000}"/>
    <cellStyle name="Comma 2 2 3 4 3 3 2 2" xfId="35459" xr:uid="{0D261830-2E79-45D2-BE20-61A659481EEF}"/>
    <cellStyle name="Comma 2 2 3 4 3 3 3" xfId="25852" xr:uid="{C56375C2-9A16-4984-9F67-7D27030083E2}"/>
    <cellStyle name="Comma 2 2 3 4 3 4" xfId="11441" xr:uid="{00000000-0005-0000-0000-000065040000}"/>
    <cellStyle name="Comma 2 2 3 4 3 4 2" xfId="30655" xr:uid="{BADB6159-472A-419B-B505-75CCA4BC7511}"/>
    <cellStyle name="Comma 2 2 3 4 3 5" xfId="21048" xr:uid="{898A552B-60F1-49B8-A443-EFDF595F412F}"/>
    <cellStyle name="Comma 2 2 3 4 4" xfId="2636" xr:uid="{00000000-0005-0000-0000-000066040000}"/>
    <cellStyle name="Comma 2 2 3 4 4 2" xfId="7439" xr:uid="{00000000-0005-0000-0000-000067040000}"/>
    <cellStyle name="Comma 2 2 3 4 4 2 2" xfId="17046" xr:uid="{00000000-0005-0000-0000-000068040000}"/>
    <cellStyle name="Comma 2 2 3 4 4 2 2 2" xfId="36260" xr:uid="{B8641100-0BF9-455B-8F08-F8115BABE0AB}"/>
    <cellStyle name="Comma 2 2 3 4 4 2 3" xfId="26653" xr:uid="{115F9CF0-603D-403E-9C06-7BDA1BC92B8A}"/>
    <cellStyle name="Comma 2 2 3 4 4 3" xfId="12243" xr:uid="{00000000-0005-0000-0000-000069040000}"/>
    <cellStyle name="Comma 2 2 3 4 4 3 2" xfId="31457" xr:uid="{752FC585-7157-45B0-98E6-FAC680FD8D6A}"/>
    <cellStyle name="Comma 2 2 3 4 4 4" xfId="21850" xr:uid="{F917957B-4A67-4A3A-A138-90326F5DFB78}"/>
    <cellStyle name="Comma 2 2 3 4 5" xfId="5038" xr:uid="{00000000-0005-0000-0000-00006A040000}"/>
    <cellStyle name="Comma 2 2 3 4 5 2" xfId="14645" xr:uid="{00000000-0005-0000-0000-00006B040000}"/>
    <cellStyle name="Comma 2 2 3 4 5 2 2" xfId="33859" xr:uid="{6475E8D4-3D29-4439-ADBA-17B60405B1A7}"/>
    <cellStyle name="Comma 2 2 3 4 5 3" xfId="24252" xr:uid="{48EBEF31-6DDF-42BE-8DD0-808D490EB20C}"/>
    <cellStyle name="Comma 2 2 3 4 6" xfId="9841" xr:uid="{00000000-0005-0000-0000-00006C040000}"/>
    <cellStyle name="Comma 2 2 3 4 6 2" xfId="29055" xr:uid="{3173CCD0-A335-4EBC-AFE9-0DC917BE19BE}"/>
    <cellStyle name="Comma 2 2 3 4 7" xfId="19448" xr:uid="{AF7E7B92-48F7-4781-BD76-6457F3042F6C}"/>
    <cellStyle name="Comma 2 2 3 5" xfId="430" xr:uid="{00000000-0005-0000-0000-00006D040000}"/>
    <cellStyle name="Comma 2 2 3 5 2" xfId="1231" xr:uid="{00000000-0005-0000-0000-00006E040000}"/>
    <cellStyle name="Comma 2 2 3 5 2 2" xfId="3636" xr:uid="{00000000-0005-0000-0000-00006F040000}"/>
    <cellStyle name="Comma 2 2 3 5 2 2 2" xfId="8439" xr:uid="{00000000-0005-0000-0000-000070040000}"/>
    <cellStyle name="Comma 2 2 3 5 2 2 2 2" xfId="18046" xr:uid="{00000000-0005-0000-0000-000071040000}"/>
    <cellStyle name="Comma 2 2 3 5 2 2 2 2 2" xfId="37260" xr:uid="{3F3720C3-E655-4922-A0BD-2788C0AD5513}"/>
    <cellStyle name="Comma 2 2 3 5 2 2 2 3" xfId="27653" xr:uid="{717A092A-DF97-41FD-AD82-5179F63AD92D}"/>
    <cellStyle name="Comma 2 2 3 5 2 2 3" xfId="13243" xr:uid="{00000000-0005-0000-0000-000072040000}"/>
    <cellStyle name="Comma 2 2 3 5 2 2 3 2" xfId="32457" xr:uid="{0C668BE2-6F79-4979-8EEF-CC846153D960}"/>
    <cellStyle name="Comma 2 2 3 5 2 2 4" xfId="22850" xr:uid="{FF7AD85E-A85D-468F-B9FD-775D990E57B5}"/>
    <cellStyle name="Comma 2 2 3 5 2 3" xfId="6038" xr:uid="{00000000-0005-0000-0000-000073040000}"/>
    <cellStyle name="Comma 2 2 3 5 2 3 2" xfId="15645" xr:uid="{00000000-0005-0000-0000-000074040000}"/>
    <cellStyle name="Comma 2 2 3 5 2 3 2 2" xfId="34859" xr:uid="{AC6522C5-957F-4301-A9CA-B10BEE098B3C}"/>
    <cellStyle name="Comma 2 2 3 5 2 3 3" xfId="25252" xr:uid="{32BC37BC-B706-4D8D-AF4F-3AE3001A3AB4}"/>
    <cellStyle name="Comma 2 2 3 5 2 4" xfId="10841" xr:uid="{00000000-0005-0000-0000-000075040000}"/>
    <cellStyle name="Comma 2 2 3 5 2 4 2" xfId="30055" xr:uid="{000B6F6C-82B6-4287-B350-656F02D8C58A}"/>
    <cellStyle name="Comma 2 2 3 5 2 5" xfId="20448" xr:uid="{E5B26F15-6FD9-4F06-941A-0263607EB11B}"/>
    <cellStyle name="Comma 2 2 3 5 3" xfId="2031" xr:uid="{00000000-0005-0000-0000-000076040000}"/>
    <cellStyle name="Comma 2 2 3 5 3 2" xfId="4436" xr:uid="{00000000-0005-0000-0000-000077040000}"/>
    <cellStyle name="Comma 2 2 3 5 3 2 2" xfId="9239" xr:uid="{00000000-0005-0000-0000-000078040000}"/>
    <cellStyle name="Comma 2 2 3 5 3 2 2 2" xfId="18846" xr:uid="{00000000-0005-0000-0000-000079040000}"/>
    <cellStyle name="Comma 2 2 3 5 3 2 2 2 2" xfId="38060" xr:uid="{D2A7693F-3EA1-4C04-B940-FF7727D869F0}"/>
    <cellStyle name="Comma 2 2 3 5 3 2 2 3" xfId="28453" xr:uid="{CC2074BC-86CF-4F19-BAFF-A0FF4B0BDFF7}"/>
    <cellStyle name="Comma 2 2 3 5 3 2 3" xfId="14043" xr:uid="{00000000-0005-0000-0000-00007A040000}"/>
    <cellStyle name="Comma 2 2 3 5 3 2 3 2" xfId="33257" xr:uid="{E8111351-4458-459C-A884-E924B39F8D12}"/>
    <cellStyle name="Comma 2 2 3 5 3 2 4" xfId="23650" xr:uid="{CA73B5AC-91D0-4711-96DF-41D21FE982FB}"/>
    <cellStyle name="Comma 2 2 3 5 3 3" xfId="6838" xr:uid="{00000000-0005-0000-0000-00007B040000}"/>
    <cellStyle name="Comma 2 2 3 5 3 3 2" xfId="16445" xr:uid="{00000000-0005-0000-0000-00007C040000}"/>
    <cellStyle name="Comma 2 2 3 5 3 3 2 2" xfId="35659" xr:uid="{38D019F6-ECEF-43E1-B4A2-3D089883EC99}"/>
    <cellStyle name="Comma 2 2 3 5 3 3 3" xfId="26052" xr:uid="{47C06817-E8C0-43B5-AD8F-A71EA7854EEB}"/>
    <cellStyle name="Comma 2 2 3 5 3 4" xfId="11641" xr:uid="{00000000-0005-0000-0000-00007D040000}"/>
    <cellStyle name="Comma 2 2 3 5 3 4 2" xfId="30855" xr:uid="{0F997893-92C1-4D3F-9AA0-555222C2F3A8}"/>
    <cellStyle name="Comma 2 2 3 5 3 5" xfId="21248" xr:uid="{B2D053E3-286E-4736-9FCB-E5063D65D2BC}"/>
    <cellStyle name="Comma 2 2 3 5 4" xfId="2836" xr:uid="{00000000-0005-0000-0000-00007E040000}"/>
    <cellStyle name="Comma 2 2 3 5 4 2" xfId="7639" xr:uid="{00000000-0005-0000-0000-00007F040000}"/>
    <cellStyle name="Comma 2 2 3 5 4 2 2" xfId="17246" xr:uid="{00000000-0005-0000-0000-000080040000}"/>
    <cellStyle name="Comma 2 2 3 5 4 2 2 2" xfId="36460" xr:uid="{8BB76EEB-E57A-4E9D-BD70-65DA101DD1B3}"/>
    <cellStyle name="Comma 2 2 3 5 4 2 3" xfId="26853" xr:uid="{EE7E1152-42FC-4905-BE36-9D6D2F07BF73}"/>
    <cellStyle name="Comma 2 2 3 5 4 3" xfId="12443" xr:uid="{00000000-0005-0000-0000-000081040000}"/>
    <cellStyle name="Comma 2 2 3 5 4 3 2" xfId="31657" xr:uid="{5F25A957-EC2E-4D1F-B2B7-1F84662D35F2}"/>
    <cellStyle name="Comma 2 2 3 5 4 4" xfId="22050" xr:uid="{F787B9E0-C965-4482-AD16-7B6B0D608028}"/>
    <cellStyle name="Comma 2 2 3 5 5" xfId="5238" xr:uid="{00000000-0005-0000-0000-000082040000}"/>
    <cellStyle name="Comma 2 2 3 5 5 2" xfId="14845" xr:uid="{00000000-0005-0000-0000-000083040000}"/>
    <cellStyle name="Comma 2 2 3 5 5 2 2" xfId="34059" xr:uid="{27F70C54-4210-4226-8551-12D0FD58D618}"/>
    <cellStyle name="Comma 2 2 3 5 5 3" xfId="24452" xr:uid="{EDD780CA-9E87-46D9-A152-9CBA9C97483F}"/>
    <cellStyle name="Comma 2 2 3 5 6" xfId="10041" xr:uid="{00000000-0005-0000-0000-000084040000}"/>
    <cellStyle name="Comma 2 2 3 5 6 2" xfId="29255" xr:uid="{FFD8888E-63BE-45BF-8417-33D8A0946117}"/>
    <cellStyle name="Comma 2 2 3 5 7" xfId="19648" xr:uid="{86130742-7509-4BF2-8D5E-A605D63F1525}"/>
    <cellStyle name="Comma 2 2 3 6" xfId="630" xr:uid="{00000000-0005-0000-0000-000085040000}"/>
    <cellStyle name="Comma 2 2 3 6 2" xfId="1431" xr:uid="{00000000-0005-0000-0000-000086040000}"/>
    <cellStyle name="Comma 2 2 3 6 2 2" xfId="3836" xr:uid="{00000000-0005-0000-0000-000087040000}"/>
    <cellStyle name="Comma 2 2 3 6 2 2 2" xfId="8639" xr:uid="{00000000-0005-0000-0000-000088040000}"/>
    <cellStyle name="Comma 2 2 3 6 2 2 2 2" xfId="18246" xr:uid="{00000000-0005-0000-0000-000089040000}"/>
    <cellStyle name="Comma 2 2 3 6 2 2 2 2 2" xfId="37460" xr:uid="{7B90C64E-C73E-4B36-8CE4-CD42DE5C9324}"/>
    <cellStyle name="Comma 2 2 3 6 2 2 2 3" xfId="27853" xr:uid="{DB0F812E-93A1-469F-8E3D-ABAF7F9BB402}"/>
    <cellStyle name="Comma 2 2 3 6 2 2 3" xfId="13443" xr:uid="{00000000-0005-0000-0000-00008A040000}"/>
    <cellStyle name="Comma 2 2 3 6 2 2 3 2" xfId="32657" xr:uid="{8E89E47F-5735-4C03-95D5-B124AF0219D3}"/>
    <cellStyle name="Comma 2 2 3 6 2 2 4" xfId="23050" xr:uid="{0240060C-B697-45AE-9C4C-3B8280EEA702}"/>
    <cellStyle name="Comma 2 2 3 6 2 3" xfId="6238" xr:uid="{00000000-0005-0000-0000-00008B040000}"/>
    <cellStyle name="Comma 2 2 3 6 2 3 2" xfId="15845" xr:uid="{00000000-0005-0000-0000-00008C040000}"/>
    <cellStyle name="Comma 2 2 3 6 2 3 2 2" xfId="35059" xr:uid="{75CBDDBC-DD4E-4E1A-BA23-AF92A43C00CE}"/>
    <cellStyle name="Comma 2 2 3 6 2 3 3" xfId="25452" xr:uid="{207F6D09-8E21-401E-8F3B-C80F8186BB17}"/>
    <cellStyle name="Comma 2 2 3 6 2 4" xfId="11041" xr:uid="{00000000-0005-0000-0000-00008D040000}"/>
    <cellStyle name="Comma 2 2 3 6 2 4 2" xfId="30255" xr:uid="{4EBA637D-D63B-4A7E-BB3F-22BB9DA099A9}"/>
    <cellStyle name="Comma 2 2 3 6 2 5" xfId="20648" xr:uid="{589DD2A1-6FED-4789-A72B-E2CDAAE31432}"/>
    <cellStyle name="Comma 2 2 3 6 3" xfId="2231" xr:uid="{00000000-0005-0000-0000-00008E040000}"/>
    <cellStyle name="Comma 2 2 3 6 3 2" xfId="4636" xr:uid="{00000000-0005-0000-0000-00008F040000}"/>
    <cellStyle name="Comma 2 2 3 6 3 2 2" xfId="9439" xr:uid="{00000000-0005-0000-0000-000090040000}"/>
    <cellStyle name="Comma 2 2 3 6 3 2 2 2" xfId="19046" xr:uid="{00000000-0005-0000-0000-000091040000}"/>
    <cellStyle name="Comma 2 2 3 6 3 2 2 2 2" xfId="38260" xr:uid="{6AD2EFCD-AB23-4839-81F8-0E260D51476A}"/>
    <cellStyle name="Comma 2 2 3 6 3 2 2 3" xfId="28653" xr:uid="{98F9B3CF-FAC9-4607-92E4-FC5E26C1939B}"/>
    <cellStyle name="Comma 2 2 3 6 3 2 3" xfId="14243" xr:uid="{00000000-0005-0000-0000-000092040000}"/>
    <cellStyle name="Comma 2 2 3 6 3 2 3 2" xfId="33457" xr:uid="{CE33B982-4F70-4A23-93C6-0923F19CD75D}"/>
    <cellStyle name="Comma 2 2 3 6 3 2 4" xfId="23850" xr:uid="{96258967-DEAF-40D2-B644-40853CF76108}"/>
    <cellStyle name="Comma 2 2 3 6 3 3" xfId="7038" xr:uid="{00000000-0005-0000-0000-000093040000}"/>
    <cellStyle name="Comma 2 2 3 6 3 3 2" xfId="16645" xr:uid="{00000000-0005-0000-0000-000094040000}"/>
    <cellStyle name="Comma 2 2 3 6 3 3 2 2" xfId="35859" xr:uid="{3E51EB2E-1F81-46C7-8FB3-DAA3E8A704F8}"/>
    <cellStyle name="Comma 2 2 3 6 3 3 3" xfId="26252" xr:uid="{3522D346-5D15-4BE9-91E0-19A0C9D97D67}"/>
    <cellStyle name="Comma 2 2 3 6 3 4" xfId="11841" xr:uid="{00000000-0005-0000-0000-000095040000}"/>
    <cellStyle name="Comma 2 2 3 6 3 4 2" xfId="31055" xr:uid="{70A460EE-621E-440C-BD05-158DBB9D0C4D}"/>
    <cellStyle name="Comma 2 2 3 6 3 5" xfId="21448" xr:uid="{7AAFC8E1-55C5-4191-8339-A1D1DC023E4C}"/>
    <cellStyle name="Comma 2 2 3 6 4" xfId="3036" xr:uid="{00000000-0005-0000-0000-000096040000}"/>
    <cellStyle name="Comma 2 2 3 6 4 2" xfId="7839" xr:uid="{00000000-0005-0000-0000-000097040000}"/>
    <cellStyle name="Comma 2 2 3 6 4 2 2" xfId="17446" xr:uid="{00000000-0005-0000-0000-000098040000}"/>
    <cellStyle name="Comma 2 2 3 6 4 2 2 2" xfId="36660" xr:uid="{0D20E758-8E92-468C-A615-48BDF359C612}"/>
    <cellStyle name="Comma 2 2 3 6 4 2 3" xfId="27053" xr:uid="{987CAFFF-9AA1-4D32-BC22-B39E1BF47C1B}"/>
    <cellStyle name="Comma 2 2 3 6 4 3" xfId="12643" xr:uid="{00000000-0005-0000-0000-000099040000}"/>
    <cellStyle name="Comma 2 2 3 6 4 3 2" xfId="31857" xr:uid="{F04EEA0E-63E6-496A-95FE-069397CCD9B1}"/>
    <cellStyle name="Comma 2 2 3 6 4 4" xfId="22250" xr:uid="{7D5E1292-2057-4B19-AFC4-8A6F41E6B578}"/>
    <cellStyle name="Comma 2 2 3 6 5" xfId="5438" xr:uid="{00000000-0005-0000-0000-00009A040000}"/>
    <cellStyle name="Comma 2 2 3 6 5 2" xfId="15045" xr:uid="{00000000-0005-0000-0000-00009B040000}"/>
    <cellStyle name="Comma 2 2 3 6 5 2 2" xfId="34259" xr:uid="{68E4531D-00B1-4406-943A-72A4D3D367CE}"/>
    <cellStyle name="Comma 2 2 3 6 5 3" xfId="24652" xr:uid="{7B5A665D-0845-410A-BB6A-FF04A205F090}"/>
    <cellStyle name="Comma 2 2 3 6 6" xfId="10241" xr:uid="{00000000-0005-0000-0000-00009C040000}"/>
    <cellStyle name="Comma 2 2 3 6 6 2" xfId="29455" xr:uid="{CA8047DC-4B11-4499-A514-B5FA8598E1A8}"/>
    <cellStyle name="Comma 2 2 3 6 7" xfId="19848" xr:uid="{BC3997E0-0554-427D-A496-2D49E93EA803}"/>
    <cellStyle name="Comma 2 2 3 7" xfId="831" xr:uid="{00000000-0005-0000-0000-00009D040000}"/>
    <cellStyle name="Comma 2 2 3 7 2" xfId="3236" xr:uid="{00000000-0005-0000-0000-00009E040000}"/>
    <cellStyle name="Comma 2 2 3 7 2 2" xfId="8039" xr:uid="{00000000-0005-0000-0000-00009F040000}"/>
    <cellStyle name="Comma 2 2 3 7 2 2 2" xfId="17646" xr:uid="{00000000-0005-0000-0000-0000A0040000}"/>
    <cellStyle name="Comma 2 2 3 7 2 2 2 2" xfId="36860" xr:uid="{ABBE8864-9BE8-4519-A09F-82BDF268D326}"/>
    <cellStyle name="Comma 2 2 3 7 2 2 3" xfId="27253" xr:uid="{C6798C51-AE5E-45F4-852F-32628D38AA80}"/>
    <cellStyle name="Comma 2 2 3 7 2 3" xfId="12843" xr:uid="{00000000-0005-0000-0000-0000A1040000}"/>
    <cellStyle name="Comma 2 2 3 7 2 3 2" xfId="32057" xr:uid="{8418599C-0207-48CD-A280-62A88B9FBFEF}"/>
    <cellStyle name="Comma 2 2 3 7 2 4" xfId="22450" xr:uid="{9BEA13CE-A84F-48DC-A543-F58906C4D5C4}"/>
    <cellStyle name="Comma 2 2 3 7 3" xfId="5638" xr:uid="{00000000-0005-0000-0000-0000A2040000}"/>
    <cellStyle name="Comma 2 2 3 7 3 2" xfId="15245" xr:uid="{00000000-0005-0000-0000-0000A3040000}"/>
    <cellStyle name="Comma 2 2 3 7 3 2 2" xfId="34459" xr:uid="{19947587-EE37-45F6-91A6-89F7EE3ED552}"/>
    <cellStyle name="Comma 2 2 3 7 3 3" xfId="24852" xr:uid="{C1EE1B44-15BB-4D55-A8E7-2D4A0DC1FFA6}"/>
    <cellStyle name="Comma 2 2 3 7 4" xfId="10441" xr:uid="{00000000-0005-0000-0000-0000A4040000}"/>
    <cellStyle name="Comma 2 2 3 7 4 2" xfId="29655" xr:uid="{656D4D8E-6B3A-4DF1-8BF5-86544CAA5AFD}"/>
    <cellStyle name="Comma 2 2 3 7 5" xfId="20048" xr:uid="{8D31CD7B-ACC6-4772-A6C8-58E63F3A69AA}"/>
    <cellStyle name="Comma 2 2 3 8" xfId="1631" xr:uid="{00000000-0005-0000-0000-0000A5040000}"/>
    <cellStyle name="Comma 2 2 3 8 2" xfId="4036" xr:uid="{00000000-0005-0000-0000-0000A6040000}"/>
    <cellStyle name="Comma 2 2 3 8 2 2" xfId="8839" xr:uid="{00000000-0005-0000-0000-0000A7040000}"/>
    <cellStyle name="Comma 2 2 3 8 2 2 2" xfId="18446" xr:uid="{00000000-0005-0000-0000-0000A8040000}"/>
    <cellStyle name="Comma 2 2 3 8 2 2 2 2" xfId="37660" xr:uid="{C4668586-8AAC-4985-8A87-1CC6181E3D39}"/>
    <cellStyle name="Comma 2 2 3 8 2 2 3" xfId="28053" xr:uid="{AE1512A7-556B-450F-90AC-B0DAE2F65A3E}"/>
    <cellStyle name="Comma 2 2 3 8 2 3" xfId="13643" xr:uid="{00000000-0005-0000-0000-0000A9040000}"/>
    <cellStyle name="Comma 2 2 3 8 2 3 2" xfId="32857" xr:uid="{BC5B5D03-2736-42CF-A429-C81D7F60DBD7}"/>
    <cellStyle name="Comma 2 2 3 8 2 4" xfId="23250" xr:uid="{5C399334-0947-4A17-BAB4-33F727EA50DC}"/>
    <cellStyle name="Comma 2 2 3 8 3" xfId="6438" xr:uid="{00000000-0005-0000-0000-0000AA040000}"/>
    <cellStyle name="Comma 2 2 3 8 3 2" xfId="16045" xr:uid="{00000000-0005-0000-0000-0000AB040000}"/>
    <cellStyle name="Comma 2 2 3 8 3 2 2" xfId="35259" xr:uid="{CBA2D4DB-8EEF-4BA4-87F4-E2EFE637B398}"/>
    <cellStyle name="Comma 2 2 3 8 3 3" xfId="25652" xr:uid="{BA37A0C8-704A-40B0-9C17-0FD7E9D8A864}"/>
    <cellStyle name="Comma 2 2 3 8 4" xfId="11241" xr:uid="{00000000-0005-0000-0000-0000AC040000}"/>
    <cellStyle name="Comma 2 2 3 8 4 2" xfId="30455" xr:uid="{D1192800-F1E8-4D63-A0C0-849AA9DFE844}"/>
    <cellStyle name="Comma 2 2 3 8 5" xfId="20848" xr:uid="{6503204E-D264-4B6B-9E7D-0E95295174B7}"/>
    <cellStyle name="Comma 2 2 3 9" xfId="2436" xr:uid="{00000000-0005-0000-0000-0000AD040000}"/>
    <cellStyle name="Comma 2 2 3 9 2" xfId="7239" xr:uid="{00000000-0005-0000-0000-0000AE040000}"/>
    <cellStyle name="Comma 2 2 3 9 2 2" xfId="16846" xr:uid="{00000000-0005-0000-0000-0000AF040000}"/>
    <cellStyle name="Comma 2 2 3 9 2 2 2" xfId="36060" xr:uid="{3452A46B-5B07-443C-B490-BE337082400F}"/>
    <cellStyle name="Comma 2 2 3 9 2 3" xfId="26453" xr:uid="{3D96356C-37BB-48F7-BC64-8DBEE89C5CD1}"/>
    <cellStyle name="Comma 2 2 3 9 3" xfId="12043" xr:uid="{00000000-0005-0000-0000-0000B0040000}"/>
    <cellStyle name="Comma 2 2 3 9 3 2" xfId="31257" xr:uid="{6838715C-4CBB-461E-A049-6FCDAD7332EE}"/>
    <cellStyle name="Comma 2 2 3 9 4" xfId="21650" xr:uid="{45D354DB-FD1F-4B26-A973-3DE7DF3AFFDB}"/>
    <cellStyle name="Comma 2 2 4" xfId="39" xr:uid="{00000000-0005-0000-0000-0000B1040000}"/>
    <cellStyle name="Comma 2 2 4 10" xfId="4848" xr:uid="{00000000-0005-0000-0000-0000B2040000}"/>
    <cellStyle name="Comma 2 2 4 10 2" xfId="14455" xr:uid="{00000000-0005-0000-0000-0000B3040000}"/>
    <cellStyle name="Comma 2 2 4 10 2 2" xfId="33669" xr:uid="{9A0EDA95-2E03-4207-A39E-28882D845909}"/>
    <cellStyle name="Comma 2 2 4 10 3" xfId="24062" xr:uid="{B5D38686-D2D4-40C4-B2B3-457F63ABBEBD}"/>
    <cellStyle name="Comma 2 2 4 11" xfId="9651" xr:uid="{00000000-0005-0000-0000-0000B4040000}"/>
    <cellStyle name="Comma 2 2 4 11 2" xfId="28865" xr:uid="{8EB16B4A-E670-496E-8510-A37B53A95590}"/>
    <cellStyle name="Comma 2 2 4 12" xfId="19258" xr:uid="{548441C3-42FF-4873-B38F-EF857142EA09}"/>
    <cellStyle name="Comma 2 2 4 2" xfId="90" xr:uid="{00000000-0005-0000-0000-0000B5040000}"/>
    <cellStyle name="Comma 2 2 4 2 10" xfId="9701" xr:uid="{00000000-0005-0000-0000-0000B6040000}"/>
    <cellStyle name="Comma 2 2 4 2 10 2" xfId="28915" xr:uid="{35264D87-0E03-4259-9A0F-37DA82DA5902}"/>
    <cellStyle name="Comma 2 2 4 2 11" xfId="19308" xr:uid="{F3519D08-37CC-4315-A6F0-5C7E9F726794}"/>
    <cellStyle name="Comma 2 2 4 2 2" xfId="190" xr:uid="{00000000-0005-0000-0000-0000B7040000}"/>
    <cellStyle name="Comma 2 2 4 2 2 10" xfId="19408" xr:uid="{97EF0D1E-4FBD-4F7E-B9C6-DD1080C2759D}"/>
    <cellStyle name="Comma 2 2 4 2 2 2" xfId="390" xr:uid="{00000000-0005-0000-0000-0000B8040000}"/>
    <cellStyle name="Comma 2 2 4 2 2 2 2" xfId="1191" xr:uid="{00000000-0005-0000-0000-0000B9040000}"/>
    <cellStyle name="Comma 2 2 4 2 2 2 2 2" xfId="3596" xr:uid="{00000000-0005-0000-0000-0000BA040000}"/>
    <cellStyle name="Comma 2 2 4 2 2 2 2 2 2" xfId="8399" xr:uid="{00000000-0005-0000-0000-0000BB040000}"/>
    <cellStyle name="Comma 2 2 4 2 2 2 2 2 2 2" xfId="18006" xr:uid="{00000000-0005-0000-0000-0000BC040000}"/>
    <cellStyle name="Comma 2 2 4 2 2 2 2 2 2 2 2" xfId="37220" xr:uid="{4FEBE1AB-B7F0-4DCD-A001-E94CAE55305B}"/>
    <cellStyle name="Comma 2 2 4 2 2 2 2 2 2 3" xfId="27613" xr:uid="{E3FBBA83-4E8B-4E7A-9C55-EC5967792B2D}"/>
    <cellStyle name="Comma 2 2 4 2 2 2 2 2 3" xfId="13203" xr:uid="{00000000-0005-0000-0000-0000BD040000}"/>
    <cellStyle name="Comma 2 2 4 2 2 2 2 2 3 2" xfId="32417" xr:uid="{E2C42FA1-2E0F-42A7-8ACE-8508A4411BF4}"/>
    <cellStyle name="Comma 2 2 4 2 2 2 2 2 4" xfId="22810" xr:uid="{C4D03CE9-61FE-4E7F-BF0A-F8B51607EC03}"/>
    <cellStyle name="Comma 2 2 4 2 2 2 2 3" xfId="5998" xr:uid="{00000000-0005-0000-0000-0000BE040000}"/>
    <cellStyle name="Comma 2 2 4 2 2 2 2 3 2" xfId="15605" xr:uid="{00000000-0005-0000-0000-0000BF040000}"/>
    <cellStyle name="Comma 2 2 4 2 2 2 2 3 2 2" xfId="34819" xr:uid="{15717956-3FA0-4112-8250-128B136D51F2}"/>
    <cellStyle name="Comma 2 2 4 2 2 2 2 3 3" xfId="25212" xr:uid="{8D108FC0-74DC-474D-B782-FF00AF5C38D3}"/>
    <cellStyle name="Comma 2 2 4 2 2 2 2 4" xfId="10801" xr:uid="{00000000-0005-0000-0000-0000C0040000}"/>
    <cellStyle name="Comma 2 2 4 2 2 2 2 4 2" xfId="30015" xr:uid="{EF6E1A87-3D81-4118-95CA-3E8EECD27A49}"/>
    <cellStyle name="Comma 2 2 4 2 2 2 2 5" xfId="20408" xr:uid="{C4DF08FF-F0F5-4C78-8595-27A52E820078}"/>
    <cellStyle name="Comma 2 2 4 2 2 2 3" xfId="1991" xr:uid="{00000000-0005-0000-0000-0000C1040000}"/>
    <cellStyle name="Comma 2 2 4 2 2 2 3 2" xfId="4396" xr:uid="{00000000-0005-0000-0000-0000C2040000}"/>
    <cellStyle name="Comma 2 2 4 2 2 2 3 2 2" xfId="9199" xr:uid="{00000000-0005-0000-0000-0000C3040000}"/>
    <cellStyle name="Comma 2 2 4 2 2 2 3 2 2 2" xfId="18806" xr:uid="{00000000-0005-0000-0000-0000C4040000}"/>
    <cellStyle name="Comma 2 2 4 2 2 2 3 2 2 2 2" xfId="38020" xr:uid="{135C5F6F-06F4-4E42-B23C-8D9BCFD76D5D}"/>
    <cellStyle name="Comma 2 2 4 2 2 2 3 2 2 3" xfId="28413" xr:uid="{241D05A2-7DAE-4FCE-87EA-0BCB263226EA}"/>
    <cellStyle name="Comma 2 2 4 2 2 2 3 2 3" xfId="14003" xr:uid="{00000000-0005-0000-0000-0000C5040000}"/>
    <cellStyle name="Comma 2 2 4 2 2 2 3 2 3 2" xfId="33217" xr:uid="{A4A60B64-072E-4321-80D0-541EBD248F59}"/>
    <cellStyle name="Comma 2 2 4 2 2 2 3 2 4" xfId="23610" xr:uid="{C85F997E-F4CB-4FD9-B84F-AF5937F4A3E9}"/>
    <cellStyle name="Comma 2 2 4 2 2 2 3 3" xfId="6798" xr:uid="{00000000-0005-0000-0000-0000C6040000}"/>
    <cellStyle name="Comma 2 2 4 2 2 2 3 3 2" xfId="16405" xr:uid="{00000000-0005-0000-0000-0000C7040000}"/>
    <cellStyle name="Comma 2 2 4 2 2 2 3 3 2 2" xfId="35619" xr:uid="{82753BAF-FDC2-4AAD-B23D-B2E13D237C21}"/>
    <cellStyle name="Comma 2 2 4 2 2 2 3 3 3" xfId="26012" xr:uid="{B39B6221-AEB4-4B51-9DCA-6E7AD728688A}"/>
    <cellStyle name="Comma 2 2 4 2 2 2 3 4" xfId="11601" xr:uid="{00000000-0005-0000-0000-0000C8040000}"/>
    <cellStyle name="Comma 2 2 4 2 2 2 3 4 2" xfId="30815" xr:uid="{469FF53D-3B5A-407D-AAF4-A4EED1367F5E}"/>
    <cellStyle name="Comma 2 2 4 2 2 2 3 5" xfId="21208" xr:uid="{0451F254-7841-492C-8682-4265F6B41E9F}"/>
    <cellStyle name="Comma 2 2 4 2 2 2 4" xfId="2796" xr:uid="{00000000-0005-0000-0000-0000C9040000}"/>
    <cellStyle name="Comma 2 2 4 2 2 2 4 2" xfId="7599" xr:uid="{00000000-0005-0000-0000-0000CA040000}"/>
    <cellStyle name="Comma 2 2 4 2 2 2 4 2 2" xfId="17206" xr:uid="{00000000-0005-0000-0000-0000CB040000}"/>
    <cellStyle name="Comma 2 2 4 2 2 2 4 2 2 2" xfId="36420" xr:uid="{191134BC-895A-4E62-9831-441862664AEF}"/>
    <cellStyle name="Comma 2 2 4 2 2 2 4 2 3" xfId="26813" xr:uid="{D2685760-3F83-4003-B219-5D29BB485F18}"/>
    <cellStyle name="Comma 2 2 4 2 2 2 4 3" xfId="12403" xr:uid="{00000000-0005-0000-0000-0000CC040000}"/>
    <cellStyle name="Comma 2 2 4 2 2 2 4 3 2" xfId="31617" xr:uid="{C391518C-C525-45DC-A48F-23E07670AB0B}"/>
    <cellStyle name="Comma 2 2 4 2 2 2 4 4" xfId="22010" xr:uid="{800D4F05-7E09-4E35-8F34-B9968746F8BE}"/>
    <cellStyle name="Comma 2 2 4 2 2 2 5" xfId="5198" xr:uid="{00000000-0005-0000-0000-0000CD040000}"/>
    <cellStyle name="Comma 2 2 4 2 2 2 5 2" xfId="14805" xr:uid="{00000000-0005-0000-0000-0000CE040000}"/>
    <cellStyle name="Comma 2 2 4 2 2 2 5 2 2" xfId="34019" xr:uid="{76BADB37-1FEE-486C-9411-17F7E20D6163}"/>
    <cellStyle name="Comma 2 2 4 2 2 2 5 3" xfId="24412" xr:uid="{0BB8DD94-8850-4BBE-A5CC-90492A5B523C}"/>
    <cellStyle name="Comma 2 2 4 2 2 2 6" xfId="10001" xr:uid="{00000000-0005-0000-0000-0000CF040000}"/>
    <cellStyle name="Comma 2 2 4 2 2 2 6 2" xfId="29215" xr:uid="{44C03C5B-A248-4412-B9EB-EE218EDDA8A9}"/>
    <cellStyle name="Comma 2 2 4 2 2 2 7" xfId="19608" xr:uid="{C2AA6B0A-AF07-49E9-B654-0EE4CE817E61}"/>
    <cellStyle name="Comma 2 2 4 2 2 3" xfId="590" xr:uid="{00000000-0005-0000-0000-0000D0040000}"/>
    <cellStyle name="Comma 2 2 4 2 2 3 2" xfId="1391" xr:uid="{00000000-0005-0000-0000-0000D1040000}"/>
    <cellStyle name="Comma 2 2 4 2 2 3 2 2" xfId="3796" xr:uid="{00000000-0005-0000-0000-0000D2040000}"/>
    <cellStyle name="Comma 2 2 4 2 2 3 2 2 2" xfId="8599" xr:uid="{00000000-0005-0000-0000-0000D3040000}"/>
    <cellStyle name="Comma 2 2 4 2 2 3 2 2 2 2" xfId="18206" xr:uid="{00000000-0005-0000-0000-0000D4040000}"/>
    <cellStyle name="Comma 2 2 4 2 2 3 2 2 2 2 2" xfId="37420" xr:uid="{FDCD9D9D-415C-4A56-82D1-E6BFCCFE6FAB}"/>
    <cellStyle name="Comma 2 2 4 2 2 3 2 2 2 3" xfId="27813" xr:uid="{1B45AF74-2ACC-4D91-8E9D-C6CD2B4CF73A}"/>
    <cellStyle name="Comma 2 2 4 2 2 3 2 2 3" xfId="13403" xr:uid="{00000000-0005-0000-0000-0000D5040000}"/>
    <cellStyle name="Comma 2 2 4 2 2 3 2 2 3 2" xfId="32617" xr:uid="{CD47A8B1-4C54-4997-9B6D-F2418BD7B7ED}"/>
    <cellStyle name="Comma 2 2 4 2 2 3 2 2 4" xfId="23010" xr:uid="{CB5C2980-C5FA-4467-8622-EE49A9DB34BB}"/>
    <cellStyle name="Comma 2 2 4 2 2 3 2 3" xfId="6198" xr:uid="{00000000-0005-0000-0000-0000D6040000}"/>
    <cellStyle name="Comma 2 2 4 2 2 3 2 3 2" xfId="15805" xr:uid="{00000000-0005-0000-0000-0000D7040000}"/>
    <cellStyle name="Comma 2 2 4 2 2 3 2 3 2 2" xfId="35019" xr:uid="{96EC14F3-8D75-4CC6-9341-64ADFBF7C128}"/>
    <cellStyle name="Comma 2 2 4 2 2 3 2 3 3" xfId="25412" xr:uid="{C5D74D3A-03A0-441D-A4AE-B1205D13704B}"/>
    <cellStyle name="Comma 2 2 4 2 2 3 2 4" xfId="11001" xr:uid="{00000000-0005-0000-0000-0000D8040000}"/>
    <cellStyle name="Comma 2 2 4 2 2 3 2 4 2" xfId="30215" xr:uid="{E5A06258-9456-48BC-951F-EF534F781812}"/>
    <cellStyle name="Comma 2 2 4 2 2 3 2 5" xfId="20608" xr:uid="{46DDF877-9583-44E0-9B16-BD570E50B217}"/>
    <cellStyle name="Comma 2 2 4 2 2 3 3" xfId="2191" xr:uid="{00000000-0005-0000-0000-0000D9040000}"/>
    <cellStyle name="Comma 2 2 4 2 2 3 3 2" xfId="4596" xr:uid="{00000000-0005-0000-0000-0000DA040000}"/>
    <cellStyle name="Comma 2 2 4 2 2 3 3 2 2" xfId="9399" xr:uid="{00000000-0005-0000-0000-0000DB040000}"/>
    <cellStyle name="Comma 2 2 4 2 2 3 3 2 2 2" xfId="19006" xr:uid="{00000000-0005-0000-0000-0000DC040000}"/>
    <cellStyle name="Comma 2 2 4 2 2 3 3 2 2 2 2" xfId="38220" xr:uid="{2BB56137-8C0C-4136-A405-085AAB14E411}"/>
    <cellStyle name="Comma 2 2 4 2 2 3 3 2 2 3" xfId="28613" xr:uid="{0DF2E600-E535-4C17-AD54-0176087920D0}"/>
    <cellStyle name="Comma 2 2 4 2 2 3 3 2 3" xfId="14203" xr:uid="{00000000-0005-0000-0000-0000DD040000}"/>
    <cellStyle name="Comma 2 2 4 2 2 3 3 2 3 2" xfId="33417" xr:uid="{CB78F3B7-460A-4567-A285-B9CA59AEEBB2}"/>
    <cellStyle name="Comma 2 2 4 2 2 3 3 2 4" xfId="23810" xr:uid="{25564E9B-B529-497C-8674-B5352FC4CC1C}"/>
    <cellStyle name="Comma 2 2 4 2 2 3 3 3" xfId="6998" xr:uid="{00000000-0005-0000-0000-0000DE040000}"/>
    <cellStyle name="Comma 2 2 4 2 2 3 3 3 2" xfId="16605" xr:uid="{00000000-0005-0000-0000-0000DF040000}"/>
    <cellStyle name="Comma 2 2 4 2 2 3 3 3 2 2" xfId="35819" xr:uid="{F3A3B356-926A-4177-851C-604A0D21FF88}"/>
    <cellStyle name="Comma 2 2 4 2 2 3 3 3 3" xfId="26212" xr:uid="{EE71A348-390F-4372-A199-3E38EF521D18}"/>
    <cellStyle name="Comma 2 2 4 2 2 3 3 4" xfId="11801" xr:uid="{00000000-0005-0000-0000-0000E0040000}"/>
    <cellStyle name="Comma 2 2 4 2 2 3 3 4 2" xfId="31015" xr:uid="{6BBB5E85-029C-4B35-AD05-49D1D82C8920}"/>
    <cellStyle name="Comma 2 2 4 2 2 3 3 5" xfId="21408" xr:uid="{977A73A2-F883-47E8-BE82-E571A13FDF9B}"/>
    <cellStyle name="Comma 2 2 4 2 2 3 4" xfId="2996" xr:uid="{00000000-0005-0000-0000-0000E1040000}"/>
    <cellStyle name="Comma 2 2 4 2 2 3 4 2" xfId="7799" xr:uid="{00000000-0005-0000-0000-0000E2040000}"/>
    <cellStyle name="Comma 2 2 4 2 2 3 4 2 2" xfId="17406" xr:uid="{00000000-0005-0000-0000-0000E3040000}"/>
    <cellStyle name="Comma 2 2 4 2 2 3 4 2 2 2" xfId="36620" xr:uid="{D0371FC8-366B-4C77-8CF0-F9452B7FEFB7}"/>
    <cellStyle name="Comma 2 2 4 2 2 3 4 2 3" xfId="27013" xr:uid="{937F7A70-6FD7-4086-BEBB-5EFC0843935F}"/>
    <cellStyle name="Comma 2 2 4 2 2 3 4 3" xfId="12603" xr:uid="{00000000-0005-0000-0000-0000E4040000}"/>
    <cellStyle name="Comma 2 2 4 2 2 3 4 3 2" xfId="31817" xr:uid="{50AAB1A1-E3F3-4267-8AB1-83FC388F3F17}"/>
    <cellStyle name="Comma 2 2 4 2 2 3 4 4" xfId="22210" xr:uid="{F6DC0331-855A-4733-8687-8CF1197A533E}"/>
    <cellStyle name="Comma 2 2 4 2 2 3 5" xfId="5398" xr:uid="{00000000-0005-0000-0000-0000E5040000}"/>
    <cellStyle name="Comma 2 2 4 2 2 3 5 2" xfId="15005" xr:uid="{00000000-0005-0000-0000-0000E6040000}"/>
    <cellStyle name="Comma 2 2 4 2 2 3 5 2 2" xfId="34219" xr:uid="{0AB4B7C7-DE3F-490B-8219-510686B419FF}"/>
    <cellStyle name="Comma 2 2 4 2 2 3 5 3" xfId="24612" xr:uid="{4AF32DC0-A24B-4228-885A-5EA9A4758BB4}"/>
    <cellStyle name="Comma 2 2 4 2 2 3 6" xfId="10201" xr:uid="{00000000-0005-0000-0000-0000E7040000}"/>
    <cellStyle name="Comma 2 2 4 2 2 3 6 2" xfId="29415" xr:uid="{B4F540E9-67CC-40E0-A0D3-3F9F4484BE69}"/>
    <cellStyle name="Comma 2 2 4 2 2 3 7" xfId="19808" xr:uid="{0F7119DE-A2B8-42D8-BCEA-34C445E39BC0}"/>
    <cellStyle name="Comma 2 2 4 2 2 4" xfId="790" xr:uid="{00000000-0005-0000-0000-0000E8040000}"/>
    <cellStyle name="Comma 2 2 4 2 2 4 2" xfId="1591" xr:uid="{00000000-0005-0000-0000-0000E9040000}"/>
    <cellStyle name="Comma 2 2 4 2 2 4 2 2" xfId="3996" xr:uid="{00000000-0005-0000-0000-0000EA040000}"/>
    <cellStyle name="Comma 2 2 4 2 2 4 2 2 2" xfId="8799" xr:uid="{00000000-0005-0000-0000-0000EB040000}"/>
    <cellStyle name="Comma 2 2 4 2 2 4 2 2 2 2" xfId="18406" xr:uid="{00000000-0005-0000-0000-0000EC040000}"/>
    <cellStyle name="Comma 2 2 4 2 2 4 2 2 2 2 2" xfId="37620" xr:uid="{372E8A1A-2DC2-4109-B2DE-FB7900C16C7A}"/>
    <cellStyle name="Comma 2 2 4 2 2 4 2 2 2 3" xfId="28013" xr:uid="{D2396293-EEB7-4981-8D3A-ABF3AE2D1B55}"/>
    <cellStyle name="Comma 2 2 4 2 2 4 2 2 3" xfId="13603" xr:uid="{00000000-0005-0000-0000-0000ED040000}"/>
    <cellStyle name="Comma 2 2 4 2 2 4 2 2 3 2" xfId="32817" xr:uid="{BDBCFA90-BD6F-4FEC-A9EA-457267C53401}"/>
    <cellStyle name="Comma 2 2 4 2 2 4 2 2 4" xfId="23210" xr:uid="{FC3F865D-C351-4483-B9C8-FDE1F23F6375}"/>
    <cellStyle name="Comma 2 2 4 2 2 4 2 3" xfId="6398" xr:uid="{00000000-0005-0000-0000-0000EE040000}"/>
    <cellStyle name="Comma 2 2 4 2 2 4 2 3 2" xfId="16005" xr:uid="{00000000-0005-0000-0000-0000EF040000}"/>
    <cellStyle name="Comma 2 2 4 2 2 4 2 3 2 2" xfId="35219" xr:uid="{6DEBEAB2-FBC8-4A7A-8AEF-88B3F426059E}"/>
    <cellStyle name="Comma 2 2 4 2 2 4 2 3 3" xfId="25612" xr:uid="{084A566B-664E-4187-AB27-04C3E90381B1}"/>
    <cellStyle name="Comma 2 2 4 2 2 4 2 4" xfId="11201" xr:uid="{00000000-0005-0000-0000-0000F0040000}"/>
    <cellStyle name="Comma 2 2 4 2 2 4 2 4 2" xfId="30415" xr:uid="{4DCDB668-7E80-4961-A976-7D3AF5C83644}"/>
    <cellStyle name="Comma 2 2 4 2 2 4 2 5" xfId="20808" xr:uid="{93535C48-BBD4-4A99-B3C0-291370EF791D}"/>
    <cellStyle name="Comma 2 2 4 2 2 4 3" xfId="2391" xr:uid="{00000000-0005-0000-0000-0000F1040000}"/>
    <cellStyle name="Comma 2 2 4 2 2 4 3 2" xfId="4796" xr:uid="{00000000-0005-0000-0000-0000F2040000}"/>
    <cellStyle name="Comma 2 2 4 2 2 4 3 2 2" xfId="9599" xr:uid="{00000000-0005-0000-0000-0000F3040000}"/>
    <cellStyle name="Comma 2 2 4 2 2 4 3 2 2 2" xfId="19206" xr:uid="{00000000-0005-0000-0000-0000F4040000}"/>
    <cellStyle name="Comma 2 2 4 2 2 4 3 2 2 2 2" xfId="38420" xr:uid="{F02EE30F-E45A-41ED-B272-13AF5E876B21}"/>
    <cellStyle name="Comma 2 2 4 2 2 4 3 2 2 3" xfId="28813" xr:uid="{6AC37FF4-AEE0-4062-A507-A2137AFD3879}"/>
    <cellStyle name="Comma 2 2 4 2 2 4 3 2 3" xfId="14403" xr:uid="{00000000-0005-0000-0000-0000F5040000}"/>
    <cellStyle name="Comma 2 2 4 2 2 4 3 2 3 2" xfId="33617" xr:uid="{28320D29-70EB-4F77-800F-4159A9C5481F}"/>
    <cellStyle name="Comma 2 2 4 2 2 4 3 2 4" xfId="24010" xr:uid="{A472F900-79E8-463B-A52F-ED456CF2AF30}"/>
    <cellStyle name="Comma 2 2 4 2 2 4 3 3" xfId="7198" xr:uid="{00000000-0005-0000-0000-0000F6040000}"/>
    <cellStyle name="Comma 2 2 4 2 2 4 3 3 2" xfId="16805" xr:uid="{00000000-0005-0000-0000-0000F7040000}"/>
    <cellStyle name="Comma 2 2 4 2 2 4 3 3 2 2" xfId="36019" xr:uid="{6C5D0C0E-6083-408C-BF5C-69138F24A2A1}"/>
    <cellStyle name="Comma 2 2 4 2 2 4 3 3 3" xfId="26412" xr:uid="{1A9619D7-B52A-48AB-AE3C-C0D3C1B0C28C}"/>
    <cellStyle name="Comma 2 2 4 2 2 4 3 4" xfId="12001" xr:uid="{00000000-0005-0000-0000-0000F8040000}"/>
    <cellStyle name="Comma 2 2 4 2 2 4 3 4 2" xfId="31215" xr:uid="{78249D67-6278-46C7-9D03-766914507FD8}"/>
    <cellStyle name="Comma 2 2 4 2 2 4 3 5" xfId="21608" xr:uid="{46F281AF-E39A-4E2E-94D5-C54E88EFBF49}"/>
    <cellStyle name="Comma 2 2 4 2 2 4 4" xfId="3196" xr:uid="{00000000-0005-0000-0000-0000F9040000}"/>
    <cellStyle name="Comma 2 2 4 2 2 4 4 2" xfId="7999" xr:uid="{00000000-0005-0000-0000-0000FA040000}"/>
    <cellStyle name="Comma 2 2 4 2 2 4 4 2 2" xfId="17606" xr:uid="{00000000-0005-0000-0000-0000FB040000}"/>
    <cellStyle name="Comma 2 2 4 2 2 4 4 2 2 2" xfId="36820" xr:uid="{52E4A9CF-EA25-43D3-8780-E2A9363EEB33}"/>
    <cellStyle name="Comma 2 2 4 2 2 4 4 2 3" xfId="27213" xr:uid="{6AF97718-A8C2-475C-A84B-49F71BC5C294}"/>
    <cellStyle name="Comma 2 2 4 2 2 4 4 3" xfId="12803" xr:uid="{00000000-0005-0000-0000-0000FC040000}"/>
    <cellStyle name="Comma 2 2 4 2 2 4 4 3 2" xfId="32017" xr:uid="{8E9DEACA-5F3D-48EA-A8DD-A9E14DF4D2FA}"/>
    <cellStyle name="Comma 2 2 4 2 2 4 4 4" xfId="22410" xr:uid="{088F452A-DEC9-479F-842C-C50397ECC710}"/>
    <cellStyle name="Comma 2 2 4 2 2 4 5" xfId="5598" xr:uid="{00000000-0005-0000-0000-0000FD040000}"/>
    <cellStyle name="Comma 2 2 4 2 2 4 5 2" xfId="15205" xr:uid="{00000000-0005-0000-0000-0000FE040000}"/>
    <cellStyle name="Comma 2 2 4 2 2 4 5 2 2" xfId="34419" xr:uid="{2FD4DF8F-429B-40C4-A0DC-F07B0A4CCC51}"/>
    <cellStyle name="Comma 2 2 4 2 2 4 5 3" xfId="24812" xr:uid="{40B67016-EBE6-48F1-863B-5FF756A35CF5}"/>
    <cellStyle name="Comma 2 2 4 2 2 4 6" xfId="10401" xr:uid="{00000000-0005-0000-0000-0000FF040000}"/>
    <cellStyle name="Comma 2 2 4 2 2 4 6 2" xfId="29615" xr:uid="{3EBA925D-EC31-4441-B78F-2F43DBD5F51C}"/>
    <cellStyle name="Comma 2 2 4 2 2 4 7" xfId="20008" xr:uid="{0DEDC08C-B097-4E20-8816-5DA9DC01FA77}"/>
    <cellStyle name="Comma 2 2 4 2 2 5" xfId="991" xr:uid="{00000000-0005-0000-0000-000000050000}"/>
    <cellStyle name="Comma 2 2 4 2 2 5 2" xfId="3396" xr:uid="{00000000-0005-0000-0000-000001050000}"/>
    <cellStyle name="Comma 2 2 4 2 2 5 2 2" xfId="8199" xr:uid="{00000000-0005-0000-0000-000002050000}"/>
    <cellStyle name="Comma 2 2 4 2 2 5 2 2 2" xfId="17806" xr:uid="{00000000-0005-0000-0000-000003050000}"/>
    <cellStyle name="Comma 2 2 4 2 2 5 2 2 2 2" xfId="37020" xr:uid="{358168EB-369B-4DB7-ACF9-C75A50164E10}"/>
    <cellStyle name="Comma 2 2 4 2 2 5 2 2 3" xfId="27413" xr:uid="{E6F2823A-76C6-4549-8559-9C99A83F97B2}"/>
    <cellStyle name="Comma 2 2 4 2 2 5 2 3" xfId="13003" xr:uid="{00000000-0005-0000-0000-000004050000}"/>
    <cellStyle name="Comma 2 2 4 2 2 5 2 3 2" xfId="32217" xr:uid="{3640A168-556C-4784-9491-2D7CF2E51108}"/>
    <cellStyle name="Comma 2 2 4 2 2 5 2 4" xfId="22610" xr:uid="{F88494B0-4EF4-4C51-BFC1-D9C51305B5C3}"/>
    <cellStyle name="Comma 2 2 4 2 2 5 3" xfId="5798" xr:uid="{00000000-0005-0000-0000-000005050000}"/>
    <cellStyle name="Comma 2 2 4 2 2 5 3 2" xfId="15405" xr:uid="{00000000-0005-0000-0000-000006050000}"/>
    <cellStyle name="Comma 2 2 4 2 2 5 3 2 2" xfId="34619" xr:uid="{2A20F0BA-5236-4D54-A3FF-C03FB1899057}"/>
    <cellStyle name="Comma 2 2 4 2 2 5 3 3" xfId="25012" xr:uid="{5825B47D-5992-485C-ACCC-7A1AE375DBC2}"/>
    <cellStyle name="Comma 2 2 4 2 2 5 4" xfId="10601" xr:uid="{00000000-0005-0000-0000-000007050000}"/>
    <cellStyle name="Comma 2 2 4 2 2 5 4 2" xfId="29815" xr:uid="{047D455F-5A01-4D00-8E5D-30AA56B10A13}"/>
    <cellStyle name="Comma 2 2 4 2 2 5 5" xfId="20208" xr:uid="{12554D79-F4B9-478F-9012-0BB5B9D44B2E}"/>
    <cellStyle name="Comma 2 2 4 2 2 6" xfId="1791" xr:uid="{00000000-0005-0000-0000-000008050000}"/>
    <cellStyle name="Comma 2 2 4 2 2 6 2" xfId="4196" xr:uid="{00000000-0005-0000-0000-000009050000}"/>
    <cellStyle name="Comma 2 2 4 2 2 6 2 2" xfId="8999" xr:uid="{00000000-0005-0000-0000-00000A050000}"/>
    <cellStyle name="Comma 2 2 4 2 2 6 2 2 2" xfId="18606" xr:uid="{00000000-0005-0000-0000-00000B050000}"/>
    <cellStyle name="Comma 2 2 4 2 2 6 2 2 2 2" xfId="37820" xr:uid="{256D091A-3F09-49B6-8916-C5BEF1BAB943}"/>
    <cellStyle name="Comma 2 2 4 2 2 6 2 2 3" xfId="28213" xr:uid="{8A4FF1ED-022B-4523-9832-1090091DDAE7}"/>
    <cellStyle name="Comma 2 2 4 2 2 6 2 3" xfId="13803" xr:uid="{00000000-0005-0000-0000-00000C050000}"/>
    <cellStyle name="Comma 2 2 4 2 2 6 2 3 2" xfId="33017" xr:uid="{C1D11FFE-5C63-4C44-9322-4EB203D8F7D4}"/>
    <cellStyle name="Comma 2 2 4 2 2 6 2 4" xfId="23410" xr:uid="{DD78DAFA-5C2A-43A6-A729-52665FC1E699}"/>
    <cellStyle name="Comma 2 2 4 2 2 6 3" xfId="6598" xr:uid="{00000000-0005-0000-0000-00000D050000}"/>
    <cellStyle name="Comma 2 2 4 2 2 6 3 2" xfId="16205" xr:uid="{00000000-0005-0000-0000-00000E050000}"/>
    <cellStyle name="Comma 2 2 4 2 2 6 3 2 2" xfId="35419" xr:uid="{55EA6C24-04BF-4456-AB40-8140CD3FF9E2}"/>
    <cellStyle name="Comma 2 2 4 2 2 6 3 3" xfId="25812" xr:uid="{A6AA054D-4004-425A-995F-F0622B9482D6}"/>
    <cellStyle name="Comma 2 2 4 2 2 6 4" xfId="11401" xr:uid="{00000000-0005-0000-0000-00000F050000}"/>
    <cellStyle name="Comma 2 2 4 2 2 6 4 2" xfId="30615" xr:uid="{598F6F20-ECA1-4923-8E4E-75F730CDAB90}"/>
    <cellStyle name="Comma 2 2 4 2 2 6 5" xfId="21008" xr:uid="{8F40F736-88CB-41A0-B732-8B84A56F8A9F}"/>
    <cellStyle name="Comma 2 2 4 2 2 7" xfId="2596" xr:uid="{00000000-0005-0000-0000-000010050000}"/>
    <cellStyle name="Comma 2 2 4 2 2 7 2" xfId="7399" xr:uid="{00000000-0005-0000-0000-000011050000}"/>
    <cellStyle name="Comma 2 2 4 2 2 7 2 2" xfId="17006" xr:uid="{00000000-0005-0000-0000-000012050000}"/>
    <cellStyle name="Comma 2 2 4 2 2 7 2 2 2" xfId="36220" xr:uid="{44909DF6-E80D-400C-9851-E6EC70D6F75A}"/>
    <cellStyle name="Comma 2 2 4 2 2 7 2 3" xfId="26613" xr:uid="{3BDDFAAA-5FB0-4E84-98CD-B2863EA8EDB4}"/>
    <cellStyle name="Comma 2 2 4 2 2 7 3" xfId="12203" xr:uid="{00000000-0005-0000-0000-000013050000}"/>
    <cellStyle name="Comma 2 2 4 2 2 7 3 2" xfId="31417" xr:uid="{8DE69BFD-7074-4AAE-A87A-6DE1D9337433}"/>
    <cellStyle name="Comma 2 2 4 2 2 7 4" xfId="21810" xr:uid="{F82FDA0B-B108-40CF-ADE4-FB71CD057CD4}"/>
    <cellStyle name="Comma 2 2 4 2 2 8" xfId="4998" xr:uid="{00000000-0005-0000-0000-000014050000}"/>
    <cellStyle name="Comma 2 2 4 2 2 8 2" xfId="14605" xr:uid="{00000000-0005-0000-0000-000015050000}"/>
    <cellStyle name="Comma 2 2 4 2 2 8 2 2" xfId="33819" xr:uid="{49DB279C-D27F-42AC-BCCA-FC78682739D6}"/>
    <cellStyle name="Comma 2 2 4 2 2 8 3" xfId="24212" xr:uid="{972092A8-92D0-4E5E-96A2-674B187C5BA3}"/>
    <cellStyle name="Comma 2 2 4 2 2 9" xfId="9801" xr:uid="{00000000-0005-0000-0000-000016050000}"/>
    <cellStyle name="Comma 2 2 4 2 2 9 2" xfId="29015" xr:uid="{303F925C-F1D9-464A-AA23-5DEF6F49CA18}"/>
    <cellStyle name="Comma 2 2 4 2 3" xfId="290" xr:uid="{00000000-0005-0000-0000-000017050000}"/>
    <cellStyle name="Comma 2 2 4 2 3 2" xfId="1091" xr:uid="{00000000-0005-0000-0000-000018050000}"/>
    <cellStyle name="Comma 2 2 4 2 3 2 2" xfId="3496" xr:uid="{00000000-0005-0000-0000-000019050000}"/>
    <cellStyle name="Comma 2 2 4 2 3 2 2 2" xfId="8299" xr:uid="{00000000-0005-0000-0000-00001A050000}"/>
    <cellStyle name="Comma 2 2 4 2 3 2 2 2 2" xfId="17906" xr:uid="{00000000-0005-0000-0000-00001B050000}"/>
    <cellStyle name="Comma 2 2 4 2 3 2 2 2 2 2" xfId="37120" xr:uid="{5FCE5267-C689-4D0B-9563-847BBF817293}"/>
    <cellStyle name="Comma 2 2 4 2 3 2 2 2 3" xfId="27513" xr:uid="{FCFEED3A-140F-4522-84F8-809D3E086B4F}"/>
    <cellStyle name="Comma 2 2 4 2 3 2 2 3" xfId="13103" xr:uid="{00000000-0005-0000-0000-00001C050000}"/>
    <cellStyle name="Comma 2 2 4 2 3 2 2 3 2" xfId="32317" xr:uid="{DFBC2FB1-9028-48B5-9280-A1451C3F5297}"/>
    <cellStyle name="Comma 2 2 4 2 3 2 2 4" xfId="22710" xr:uid="{D2D77CB8-BB94-493B-80D9-AE3566C92D94}"/>
    <cellStyle name="Comma 2 2 4 2 3 2 3" xfId="5898" xr:uid="{00000000-0005-0000-0000-00001D050000}"/>
    <cellStyle name="Comma 2 2 4 2 3 2 3 2" xfId="15505" xr:uid="{00000000-0005-0000-0000-00001E050000}"/>
    <cellStyle name="Comma 2 2 4 2 3 2 3 2 2" xfId="34719" xr:uid="{4D4E96A5-D06B-4EBB-A371-6C4002B5E984}"/>
    <cellStyle name="Comma 2 2 4 2 3 2 3 3" xfId="25112" xr:uid="{E30F2CC0-9414-44C0-B55A-36F79E3BCCF5}"/>
    <cellStyle name="Comma 2 2 4 2 3 2 4" xfId="10701" xr:uid="{00000000-0005-0000-0000-00001F050000}"/>
    <cellStyle name="Comma 2 2 4 2 3 2 4 2" xfId="29915" xr:uid="{C798A819-4CC6-4591-B04A-9884F65383C1}"/>
    <cellStyle name="Comma 2 2 4 2 3 2 5" xfId="20308" xr:uid="{C06FE21D-0617-40DB-B024-42BB71DA7656}"/>
    <cellStyle name="Comma 2 2 4 2 3 3" xfId="1891" xr:uid="{00000000-0005-0000-0000-000020050000}"/>
    <cellStyle name="Comma 2 2 4 2 3 3 2" xfId="4296" xr:uid="{00000000-0005-0000-0000-000021050000}"/>
    <cellStyle name="Comma 2 2 4 2 3 3 2 2" xfId="9099" xr:uid="{00000000-0005-0000-0000-000022050000}"/>
    <cellStyle name="Comma 2 2 4 2 3 3 2 2 2" xfId="18706" xr:uid="{00000000-0005-0000-0000-000023050000}"/>
    <cellStyle name="Comma 2 2 4 2 3 3 2 2 2 2" xfId="37920" xr:uid="{11845946-3AFC-40E1-8619-FF257A3E15DF}"/>
    <cellStyle name="Comma 2 2 4 2 3 3 2 2 3" xfId="28313" xr:uid="{FACFB0E9-D826-4149-B637-3D7D9FD73214}"/>
    <cellStyle name="Comma 2 2 4 2 3 3 2 3" xfId="13903" xr:uid="{00000000-0005-0000-0000-000024050000}"/>
    <cellStyle name="Comma 2 2 4 2 3 3 2 3 2" xfId="33117" xr:uid="{34FA992A-EAFE-4D89-A13D-AD6177EFFCDA}"/>
    <cellStyle name="Comma 2 2 4 2 3 3 2 4" xfId="23510" xr:uid="{95EF7F84-4E96-45B4-A7A9-9F8DAF1AA528}"/>
    <cellStyle name="Comma 2 2 4 2 3 3 3" xfId="6698" xr:uid="{00000000-0005-0000-0000-000025050000}"/>
    <cellStyle name="Comma 2 2 4 2 3 3 3 2" xfId="16305" xr:uid="{00000000-0005-0000-0000-000026050000}"/>
    <cellStyle name="Comma 2 2 4 2 3 3 3 2 2" xfId="35519" xr:uid="{4795D1E0-91BF-4FDF-8162-D3AAD5BA0E9C}"/>
    <cellStyle name="Comma 2 2 4 2 3 3 3 3" xfId="25912" xr:uid="{BE43D85B-7EBA-4D6E-99BE-BF09D23BF020}"/>
    <cellStyle name="Comma 2 2 4 2 3 3 4" xfId="11501" xr:uid="{00000000-0005-0000-0000-000027050000}"/>
    <cellStyle name="Comma 2 2 4 2 3 3 4 2" xfId="30715" xr:uid="{5A3B984C-DF12-4FA8-B2EC-F380CF27691F}"/>
    <cellStyle name="Comma 2 2 4 2 3 3 5" xfId="21108" xr:uid="{FADC7927-ECDC-4FB5-B068-F937AB512045}"/>
    <cellStyle name="Comma 2 2 4 2 3 4" xfId="2696" xr:uid="{00000000-0005-0000-0000-000028050000}"/>
    <cellStyle name="Comma 2 2 4 2 3 4 2" xfId="7499" xr:uid="{00000000-0005-0000-0000-000029050000}"/>
    <cellStyle name="Comma 2 2 4 2 3 4 2 2" xfId="17106" xr:uid="{00000000-0005-0000-0000-00002A050000}"/>
    <cellStyle name="Comma 2 2 4 2 3 4 2 2 2" xfId="36320" xr:uid="{A7FF420A-6109-4D2E-8029-8CB68FB5AE02}"/>
    <cellStyle name="Comma 2 2 4 2 3 4 2 3" xfId="26713" xr:uid="{A390FD83-6B51-4F61-9172-42BC0237BCD2}"/>
    <cellStyle name="Comma 2 2 4 2 3 4 3" xfId="12303" xr:uid="{00000000-0005-0000-0000-00002B050000}"/>
    <cellStyle name="Comma 2 2 4 2 3 4 3 2" xfId="31517" xr:uid="{4DF145AA-8847-45CD-A75E-C6B76BC22739}"/>
    <cellStyle name="Comma 2 2 4 2 3 4 4" xfId="21910" xr:uid="{A3016D57-BC7E-4EE6-8FCB-FBB77569F4EE}"/>
    <cellStyle name="Comma 2 2 4 2 3 5" xfId="5098" xr:uid="{00000000-0005-0000-0000-00002C050000}"/>
    <cellStyle name="Comma 2 2 4 2 3 5 2" xfId="14705" xr:uid="{00000000-0005-0000-0000-00002D050000}"/>
    <cellStyle name="Comma 2 2 4 2 3 5 2 2" xfId="33919" xr:uid="{733FDBF1-216F-411A-8513-C4B963F7AB36}"/>
    <cellStyle name="Comma 2 2 4 2 3 5 3" xfId="24312" xr:uid="{34AD5858-D9E2-4AD8-B39E-7ED0ABD598CA}"/>
    <cellStyle name="Comma 2 2 4 2 3 6" xfId="9901" xr:uid="{00000000-0005-0000-0000-00002E050000}"/>
    <cellStyle name="Comma 2 2 4 2 3 6 2" xfId="29115" xr:uid="{0EAE5E47-3403-4B08-A21D-8A5D6CC216A4}"/>
    <cellStyle name="Comma 2 2 4 2 3 7" xfId="19508" xr:uid="{4F28FA6C-39F8-4DB2-ADDF-10972DA65A24}"/>
    <cellStyle name="Comma 2 2 4 2 4" xfId="490" xr:uid="{00000000-0005-0000-0000-00002F050000}"/>
    <cellStyle name="Comma 2 2 4 2 4 2" xfId="1291" xr:uid="{00000000-0005-0000-0000-000030050000}"/>
    <cellStyle name="Comma 2 2 4 2 4 2 2" xfId="3696" xr:uid="{00000000-0005-0000-0000-000031050000}"/>
    <cellStyle name="Comma 2 2 4 2 4 2 2 2" xfId="8499" xr:uid="{00000000-0005-0000-0000-000032050000}"/>
    <cellStyle name="Comma 2 2 4 2 4 2 2 2 2" xfId="18106" xr:uid="{00000000-0005-0000-0000-000033050000}"/>
    <cellStyle name="Comma 2 2 4 2 4 2 2 2 2 2" xfId="37320" xr:uid="{D7B45740-CB48-4AC3-AE81-9B9BF0F00493}"/>
    <cellStyle name="Comma 2 2 4 2 4 2 2 2 3" xfId="27713" xr:uid="{EE897721-68B0-44DE-BCA8-2A155D950D20}"/>
    <cellStyle name="Comma 2 2 4 2 4 2 2 3" xfId="13303" xr:uid="{00000000-0005-0000-0000-000034050000}"/>
    <cellStyle name="Comma 2 2 4 2 4 2 2 3 2" xfId="32517" xr:uid="{4A026E8F-1CD4-48AB-AB1B-B17A41E5418A}"/>
    <cellStyle name="Comma 2 2 4 2 4 2 2 4" xfId="22910" xr:uid="{211FB0F6-6338-423F-9BBD-861940AF0D28}"/>
    <cellStyle name="Comma 2 2 4 2 4 2 3" xfId="6098" xr:uid="{00000000-0005-0000-0000-000035050000}"/>
    <cellStyle name="Comma 2 2 4 2 4 2 3 2" xfId="15705" xr:uid="{00000000-0005-0000-0000-000036050000}"/>
    <cellStyle name="Comma 2 2 4 2 4 2 3 2 2" xfId="34919" xr:uid="{3C18C5D1-94EB-471C-94C2-1A4627F941F8}"/>
    <cellStyle name="Comma 2 2 4 2 4 2 3 3" xfId="25312" xr:uid="{BED3200E-3300-4724-9FE7-493A1AAB7743}"/>
    <cellStyle name="Comma 2 2 4 2 4 2 4" xfId="10901" xr:uid="{00000000-0005-0000-0000-000037050000}"/>
    <cellStyle name="Comma 2 2 4 2 4 2 4 2" xfId="30115" xr:uid="{11216D69-E62D-405D-91ED-F059F5C12ECA}"/>
    <cellStyle name="Comma 2 2 4 2 4 2 5" xfId="20508" xr:uid="{1069FDDB-89F0-4465-90DD-DDEAE6C049E7}"/>
    <cellStyle name="Comma 2 2 4 2 4 3" xfId="2091" xr:uid="{00000000-0005-0000-0000-000038050000}"/>
    <cellStyle name="Comma 2 2 4 2 4 3 2" xfId="4496" xr:uid="{00000000-0005-0000-0000-000039050000}"/>
    <cellStyle name="Comma 2 2 4 2 4 3 2 2" xfId="9299" xr:uid="{00000000-0005-0000-0000-00003A050000}"/>
    <cellStyle name="Comma 2 2 4 2 4 3 2 2 2" xfId="18906" xr:uid="{00000000-0005-0000-0000-00003B050000}"/>
    <cellStyle name="Comma 2 2 4 2 4 3 2 2 2 2" xfId="38120" xr:uid="{9740BED9-D1D1-43CD-9E09-F42C9C113A28}"/>
    <cellStyle name="Comma 2 2 4 2 4 3 2 2 3" xfId="28513" xr:uid="{2245C846-E8D9-4CB3-84CE-B9C969482D05}"/>
    <cellStyle name="Comma 2 2 4 2 4 3 2 3" xfId="14103" xr:uid="{00000000-0005-0000-0000-00003C050000}"/>
    <cellStyle name="Comma 2 2 4 2 4 3 2 3 2" xfId="33317" xr:uid="{E14C7475-C9ED-4C2D-887C-F6B51FACD0BF}"/>
    <cellStyle name="Comma 2 2 4 2 4 3 2 4" xfId="23710" xr:uid="{79F2B5A9-8445-4B08-BCF4-7DA4B0A4EDC9}"/>
    <cellStyle name="Comma 2 2 4 2 4 3 3" xfId="6898" xr:uid="{00000000-0005-0000-0000-00003D050000}"/>
    <cellStyle name="Comma 2 2 4 2 4 3 3 2" xfId="16505" xr:uid="{00000000-0005-0000-0000-00003E050000}"/>
    <cellStyle name="Comma 2 2 4 2 4 3 3 2 2" xfId="35719" xr:uid="{D5B42B64-5183-4323-A1E7-CC29E87BB2FB}"/>
    <cellStyle name="Comma 2 2 4 2 4 3 3 3" xfId="26112" xr:uid="{BE8F05E2-16C5-4530-94D9-8F7FACA48FC2}"/>
    <cellStyle name="Comma 2 2 4 2 4 3 4" xfId="11701" xr:uid="{00000000-0005-0000-0000-00003F050000}"/>
    <cellStyle name="Comma 2 2 4 2 4 3 4 2" xfId="30915" xr:uid="{B6B0E6A2-693E-4FDA-9448-ECC95F3FC313}"/>
    <cellStyle name="Comma 2 2 4 2 4 3 5" xfId="21308" xr:uid="{71E379D7-7E25-4B4E-9030-5B5785B5917D}"/>
    <cellStyle name="Comma 2 2 4 2 4 4" xfId="2896" xr:uid="{00000000-0005-0000-0000-000040050000}"/>
    <cellStyle name="Comma 2 2 4 2 4 4 2" xfId="7699" xr:uid="{00000000-0005-0000-0000-000041050000}"/>
    <cellStyle name="Comma 2 2 4 2 4 4 2 2" xfId="17306" xr:uid="{00000000-0005-0000-0000-000042050000}"/>
    <cellStyle name="Comma 2 2 4 2 4 4 2 2 2" xfId="36520" xr:uid="{6FCFA2BB-AAAB-4FD6-8DDE-651A0B00D2FC}"/>
    <cellStyle name="Comma 2 2 4 2 4 4 2 3" xfId="26913" xr:uid="{34C42EB9-7DB9-4814-BAEF-E3F42CFF3F75}"/>
    <cellStyle name="Comma 2 2 4 2 4 4 3" xfId="12503" xr:uid="{00000000-0005-0000-0000-000043050000}"/>
    <cellStyle name="Comma 2 2 4 2 4 4 3 2" xfId="31717" xr:uid="{D19A4224-5E66-46BB-8C98-598FA47027F6}"/>
    <cellStyle name="Comma 2 2 4 2 4 4 4" xfId="22110" xr:uid="{C4415AE7-B4A2-4D5B-BAFC-1DC17C95CA00}"/>
    <cellStyle name="Comma 2 2 4 2 4 5" xfId="5298" xr:uid="{00000000-0005-0000-0000-000044050000}"/>
    <cellStyle name="Comma 2 2 4 2 4 5 2" xfId="14905" xr:uid="{00000000-0005-0000-0000-000045050000}"/>
    <cellStyle name="Comma 2 2 4 2 4 5 2 2" xfId="34119" xr:uid="{1F10BE01-3E32-4C53-A3BF-C109BE5FE6CD}"/>
    <cellStyle name="Comma 2 2 4 2 4 5 3" xfId="24512" xr:uid="{FA57CB40-F8DE-4286-B2C3-5646EA71A6F3}"/>
    <cellStyle name="Comma 2 2 4 2 4 6" xfId="10101" xr:uid="{00000000-0005-0000-0000-000046050000}"/>
    <cellStyle name="Comma 2 2 4 2 4 6 2" xfId="29315" xr:uid="{E5A96FFD-4588-471D-ADD7-65DEC2326590}"/>
    <cellStyle name="Comma 2 2 4 2 4 7" xfId="19708" xr:uid="{BA557318-32B5-400B-B30C-6BEA44B26740}"/>
    <cellStyle name="Comma 2 2 4 2 5" xfId="690" xr:uid="{00000000-0005-0000-0000-000047050000}"/>
    <cellStyle name="Comma 2 2 4 2 5 2" xfId="1491" xr:uid="{00000000-0005-0000-0000-000048050000}"/>
    <cellStyle name="Comma 2 2 4 2 5 2 2" xfId="3896" xr:uid="{00000000-0005-0000-0000-000049050000}"/>
    <cellStyle name="Comma 2 2 4 2 5 2 2 2" xfId="8699" xr:uid="{00000000-0005-0000-0000-00004A050000}"/>
    <cellStyle name="Comma 2 2 4 2 5 2 2 2 2" xfId="18306" xr:uid="{00000000-0005-0000-0000-00004B050000}"/>
    <cellStyle name="Comma 2 2 4 2 5 2 2 2 2 2" xfId="37520" xr:uid="{912BF285-2CB3-4EE3-BF75-9C145E8DDA49}"/>
    <cellStyle name="Comma 2 2 4 2 5 2 2 2 3" xfId="27913" xr:uid="{E87C274D-07E2-410C-B20C-B5EA8B051A27}"/>
    <cellStyle name="Comma 2 2 4 2 5 2 2 3" xfId="13503" xr:uid="{00000000-0005-0000-0000-00004C050000}"/>
    <cellStyle name="Comma 2 2 4 2 5 2 2 3 2" xfId="32717" xr:uid="{7986939D-F68E-4086-AB39-E34A47E321EE}"/>
    <cellStyle name="Comma 2 2 4 2 5 2 2 4" xfId="23110" xr:uid="{5D003C88-1E98-4662-AE7D-9BB6CB931289}"/>
    <cellStyle name="Comma 2 2 4 2 5 2 3" xfId="6298" xr:uid="{00000000-0005-0000-0000-00004D050000}"/>
    <cellStyle name="Comma 2 2 4 2 5 2 3 2" xfId="15905" xr:uid="{00000000-0005-0000-0000-00004E050000}"/>
    <cellStyle name="Comma 2 2 4 2 5 2 3 2 2" xfId="35119" xr:uid="{00465263-D128-4E96-BF24-1DE81191B2A2}"/>
    <cellStyle name="Comma 2 2 4 2 5 2 3 3" xfId="25512" xr:uid="{24E66EA0-A17A-4845-B7E6-A450384B41A9}"/>
    <cellStyle name="Comma 2 2 4 2 5 2 4" xfId="11101" xr:uid="{00000000-0005-0000-0000-00004F050000}"/>
    <cellStyle name="Comma 2 2 4 2 5 2 4 2" xfId="30315" xr:uid="{6DD6688B-4069-4A2D-84B9-7BB986797FC8}"/>
    <cellStyle name="Comma 2 2 4 2 5 2 5" xfId="20708" xr:uid="{72B4B9A3-2AD7-42ED-9E0A-3C3135E648F9}"/>
    <cellStyle name="Comma 2 2 4 2 5 3" xfId="2291" xr:uid="{00000000-0005-0000-0000-000050050000}"/>
    <cellStyle name="Comma 2 2 4 2 5 3 2" xfId="4696" xr:uid="{00000000-0005-0000-0000-000051050000}"/>
    <cellStyle name="Comma 2 2 4 2 5 3 2 2" xfId="9499" xr:uid="{00000000-0005-0000-0000-000052050000}"/>
    <cellStyle name="Comma 2 2 4 2 5 3 2 2 2" xfId="19106" xr:uid="{00000000-0005-0000-0000-000053050000}"/>
    <cellStyle name="Comma 2 2 4 2 5 3 2 2 2 2" xfId="38320" xr:uid="{64155556-D8C1-4208-B455-2A351CF6539E}"/>
    <cellStyle name="Comma 2 2 4 2 5 3 2 2 3" xfId="28713" xr:uid="{C83F2D1E-4C90-418A-8C33-783BCEDD9D65}"/>
    <cellStyle name="Comma 2 2 4 2 5 3 2 3" xfId="14303" xr:uid="{00000000-0005-0000-0000-000054050000}"/>
    <cellStyle name="Comma 2 2 4 2 5 3 2 3 2" xfId="33517" xr:uid="{F142B7FD-7407-4326-B78B-48A4594332BC}"/>
    <cellStyle name="Comma 2 2 4 2 5 3 2 4" xfId="23910" xr:uid="{6B72EAFA-6AB1-49FF-90AA-DB224A30834B}"/>
    <cellStyle name="Comma 2 2 4 2 5 3 3" xfId="7098" xr:uid="{00000000-0005-0000-0000-000055050000}"/>
    <cellStyle name="Comma 2 2 4 2 5 3 3 2" xfId="16705" xr:uid="{00000000-0005-0000-0000-000056050000}"/>
    <cellStyle name="Comma 2 2 4 2 5 3 3 2 2" xfId="35919" xr:uid="{9CE184C1-7891-47BF-B491-DCBBB28371E4}"/>
    <cellStyle name="Comma 2 2 4 2 5 3 3 3" xfId="26312" xr:uid="{FCE3C99F-5BF2-4F26-9168-FB2E50762169}"/>
    <cellStyle name="Comma 2 2 4 2 5 3 4" xfId="11901" xr:uid="{00000000-0005-0000-0000-000057050000}"/>
    <cellStyle name="Comma 2 2 4 2 5 3 4 2" xfId="31115" xr:uid="{B4120B44-DB55-439F-A7CA-2C54EE233CBF}"/>
    <cellStyle name="Comma 2 2 4 2 5 3 5" xfId="21508" xr:uid="{CFF5CE84-5E81-49C3-B556-B93418063325}"/>
    <cellStyle name="Comma 2 2 4 2 5 4" xfId="3096" xr:uid="{00000000-0005-0000-0000-000058050000}"/>
    <cellStyle name="Comma 2 2 4 2 5 4 2" xfId="7899" xr:uid="{00000000-0005-0000-0000-000059050000}"/>
    <cellStyle name="Comma 2 2 4 2 5 4 2 2" xfId="17506" xr:uid="{00000000-0005-0000-0000-00005A050000}"/>
    <cellStyle name="Comma 2 2 4 2 5 4 2 2 2" xfId="36720" xr:uid="{9D4A68AD-0787-40C0-B613-C6DBD78EF3D8}"/>
    <cellStyle name="Comma 2 2 4 2 5 4 2 3" xfId="27113" xr:uid="{E3E6CF15-74DA-438F-9926-B2A13E0BC966}"/>
    <cellStyle name="Comma 2 2 4 2 5 4 3" xfId="12703" xr:uid="{00000000-0005-0000-0000-00005B050000}"/>
    <cellStyle name="Comma 2 2 4 2 5 4 3 2" xfId="31917" xr:uid="{A86C2A4F-3D06-4403-A485-E429198DA748}"/>
    <cellStyle name="Comma 2 2 4 2 5 4 4" xfId="22310" xr:uid="{2F6F8903-3B18-450A-B860-21560B4E4EC9}"/>
    <cellStyle name="Comma 2 2 4 2 5 5" xfId="5498" xr:uid="{00000000-0005-0000-0000-00005C050000}"/>
    <cellStyle name="Comma 2 2 4 2 5 5 2" xfId="15105" xr:uid="{00000000-0005-0000-0000-00005D050000}"/>
    <cellStyle name="Comma 2 2 4 2 5 5 2 2" xfId="34319" xr:uid="{7964EC54-6303-4716-848E-1E17BEB3F1C9}"/>
    <cellStyle name="Comma 2 2 4 2 5 5 3" xfId="24712" xr:uid="{34D2F037-1ECF-42C2-9D4E-C54E8838C491}"/>
    <cellStyle name="Comma 2 2 4 2 5 6" xfId="10301" xr:uid="{00000000-0005-0000-0000-00005E050000}"/>
    <cellStyle name="Comma 2 2 4 2 5 6 2" xfId="29515" xr:uid="{4CCA2EEA-08B9-4EB4-8E92-31D22E2F8F62}"/>
    <cellStyle name="Comma 2 2 4 2 5 7" xfId="19908" xr:uid="{860CECBC-C24C-4BC7-9162-29358A7C4EE4}"/>
    <cellStyle name="Comma 2 2 4 2 6" xfId="891" xr:uid="{00000000-0005-0000-0000-00005F050000}"/>
    <cellStyle name="Comma 2 2 4 2 6 2" xfId="3296" xr:uid="{00000000-0005-0000-0000-000060050000}"/>
    <cellStyle name="Comma 2 2 4 2 6 2 2" xfId="8099" xr:uid="{00000000-0005-0000-0000-000061050000}"/>
    <cellStyle name="Comma 2 2 4 2 6 2 2 2" xfId="17706" xr:uid="{00000000-0005-0000-0000-000062050000}"/>
    <cellStyle name="Comma 2 2 4 2 6 2 2 2 2" xfId="36920" xr:uid="{96615182-69B5-4F84-BDA8-01DBC1F0131F}"/>
    <cellStyle name="Comma 2 2 4 2 6 2 2 3" xfId="27313" xr:uid="{9C6C5BF7-56B6-4FCF-96B5-5D4586CC3179}"/>
    <cellStyle name="Comma 2 2 4 2 6 2 3" xfId="12903" xr:uid="{00000000-0005-0000-0000-000063050000}"/>
    <cellStyle name="Comma 2 2 4 2 6 2 3 2" xfId="32117" xr:uid="{A76C46F9-C09E-47BF-B097-8607408C19A9}"/>
    <cellStyle name="Comma 2 2 4 2 6 2 4" xfId="22510" xr:uid="{D545A1A1-8424-4F0B-A6AC-78F3163E527E}"/>
    <cellStyle name="Comma 2 2 4 2 6 3" xfId="5698" xr:uid="{00000000-0005-0000-0000-000064050000}"/>
    <cellStyle name="Comma 2 2 4 2 6 3 2" xfId="15305" xr:uid="{00000000-0005-0000-0000-000065050000}"/>
    <cellStyle name="Comma 2 2 4 2 6 3 2 2" xfId="34519" xr:uid="{DB188B3A-1B42-44BD-AF37-ABB1CF0D5BCE}"/>
    <cellStyle name="Comma 2 2 4 2 6 3 3" xfId="24912" xr:uid="{A1A25CA8-A970-447E-A6DC-683A459E00DA}"/>
    <cellStyle name="Comma 2 2 4 2 6 4" xfId="10501" xr:uid="{00000000-0005-0000-0000-000066050000}"/>
    <cellStyle name="Comma 2 2 4 2 6 4 2" xfId="29715" xr:uid="{C5810F8B-E330-4A2C-AD06-A10EDC762226}"/>
    <cellStyle name="Comma 2 2 4 2 6 5" xfId="20108" xr:uid="{8B7C9F59-F3C2-44E7-87B9-07B766318EFA}"/>
    <cellStyle name="Comma 2 2 4 2 7" xfId="1691" xr:uid="{00000000-0005-0000-0000-000067050000}"/>
    <cellStyle name="Comma 2 2 4 2 7 2" xfId="4096" xr:uid="{00000000-0005-0000-0000-000068050000}"/>
    <cellStyle name="Comma 2 2 4 2 7 2 2" xfId="8899" xr:uid="{00000000-0005-0000-0000-000069050000}"/>
    <cellStyle name="Comma 2 2 4 2 7 2 2 2" xfId="18506" xr:uid="{00000000-0005-0000-0000-00006A050000}"/>
    <cellStyle name="Comma 2 2 4 2 7 2 2 2 2" xfId="37720" xr:uid="{C6B2324A-A796-43E0-9EF2-1CF548DC0266}"/>
    <cellStyle name="Comma 2 2 4 2 7 2 2 3" xfId="28113" xr:uid="{B682274B-A358-458B-BCE0-C342A2F124F8}"/>
    <cellStyle name="Comma 2 2 4 2 7 2 3" xfId="13703" xr:uid="{00000000-0005-0000-0000-00006B050000}"/>
    <cellStyle name="Comma 2 2 4 2 7 2 3 2" xfId="32917" xr:uid="{0AC55EE0-F2D8-46B6-89DA-9E8905A286CA}"/>
    <cellStyle name="Comma 2 2 4 2 7 2 4" xfId="23310" xr:uid="{208A164C-FD89-4E14-933B-BBC4757D6482}"/>
    <cellStyle name="Comma 2 2 4 2 7 3" xfId="6498" xr:uid="{00000000-0005-0000-0000-00006C050000}"/>
    <cellStyle name="Comma 2 2 4 2 7 3 2" xfId="16105" xr:uid="{00000000-0005-0000-0000-00006D050000}"/>
    <cellStyle name="Comma 2 2 4 2 7 3 2 2" xfId="35319" xr:uid="{8228A1D5-C78F-4E78-A739-476469459293}"/>
    <cellStyle name="Comma 2 2 4 2 7 3 3" xfId="25712" xr:uid="{DBD18FF4-79B6-4292-A25A-730AE499958A}"/>
    <cellStyle name="Comma 2 2 4 2 7 4" xfId="11301" xr:uid="{00000000-0005-0000-0000-00006E050000}"/>
    <cellStyle name="Comma 2 2 4 2 7 4 2" xfId="30515" xr:uid="{6FBEFD9B-6520-45C3-8397-21837D56C9B7}"/>
    <cellStyle name="Comma 2 2 4 2 7 5" xfId="20908" xr:uid="{1A35DFDD-FBA2-40B6-96F8-62D7E01950C0}"/>
    <cellStyle name="Comma 2 2 4 2 8" xfId="2496" xr:uid="{00000000-0005-0000-0000-00006F050000}"/>
    <cellStyle name="Comma 2 2 4 2 8 2" xfId="7299" xr:uid="{00000000-0005-0000-0000-000070050000}"/>
    <cellStyle name="Comma 2 2 4 2 8 2 2" xfId="16906" xr:uid="{00000000-0005-0000-0000-000071050000}"/>
    <cellStyle name="Comma 2 2 4 2 8 2 2 2" xfId="36120" xr:uid="{70C2271A-23AB-4A40-BED4-6B0C8B52EF8C}"/>
    <cellStyle name="Comma 2 2 4 2 8 2 3" xfId="26513" xr:uid="{2086673D-B260-4F3D-B22B-4B2AF2FC9098}"/>
    <cellStyle name="Comma 2 2 4 2 8 3" xfId="12103" xr:uid="{00000000-0005-0000-0000-000072050000}"/>
    <cellStyle name="Comma 2 2 4 2 8 3 2" xfId="31317" xr:uid="{3617EA4C-7F68-4663-8630-A0E5481660B2}"/>
    <cellStyle name="Comma 2 2 4 2 8 4" xfId="21710" xr:uid="{D66E8E94-E457-4B7E-956E-4D43406D0A78}"/>
    <cellStyle name="Comma 2 2 4 2 9" xfId="4898" xr:uid="{00000000-0005-0000-0000-000073050000}"/>
    <cellStyle name="Comma 2 2 4 2 9 2" xfId="14505" xr:uid="{00000000-0005-0000-0000-000074050000}"/>
    <cellStyle name="Comma 2 2 4 2 9 2 2" xfId="33719" xr:uid="{53AC2ADB-2F46-4077-82EB-0AA738CDB58D}"/>
    <cellStyle name="Comma 2 2 4 2 9 3" xfId="24112" xr:uid="{31360235-0A0F-4C18-BDBF-87532C3D1158}"/>
    <cellStyle name="Comma 2 2 4 3" xfId="140" xr:uid="{00000000-0005-0000-0000-000075050000}"/>
    <cellStyle name="Comma 2 2 4 3 10" xfId="19358" xr:uid="{C53B74A7-B30D-402C-88DD-DF2C41EEF9B9}"/>
    <cellStyle name="Comma 2 2 4 3 2" xfId="340" xr:uid="{00000000-0005-0000-0000-000076050000}"/>
    <cellStyle name="Comma 2 2 4 3 2 2" xfId="1141" xr:uid="{00000000-0005-0000-0000-000077050000}"/>
    <cellStyle name="Comma 2 2 4 3 2 2 2" xfId="3546" xr:uid="{00000000-0005-0000-0000-000078050000}"/>
    <cellStyle name="Comma 2 2 4 3 2 2 2 2" xfId="8349" xr:uid="{00000000-0005-0000-0000-000079050000}"/>
    <cellStyle name="Comma 2 2 4 3 2 2 2 2 2" xfId="17956" xr:uid="{00000000-0005-0000-0000-00007A050000}"/>
    <cellStyle name="Comma 2 2 4 3 2 2 2 2 2 2" xfId="37170" xr:uid="{D5FB839B-2DAE-475E-94FF-C72C8D374224}"/>
    <cellStyle name="Comma 2 2 4 3 2 2 2 2 3" xfId="27563" xr:uid="{78B75570-FF1F-42A4-8853-1E4079B1EF72}"/>
    <cellStyle name="Comma 2 2 4 3 2 2 2 3" xfId="13153" xr:uid="{00000000-0005-0000-0000-00007B050000}"/>
    <cellStyle name="Comma 2 2 4 3 2 2 2 3 2" xfId="32367" xr:uid="{A1FD1527-F343-47F8-94E8-A2F182ABEE5E}"/>
    <cellStyle name="Comma 2 2 4 3 2 2 2 4" xfId="22760" xr:uid="{5D30CDDC-29A9-4604-81BE-2BE6B376D9A5}"/>
    <cellStyle name="Comma 2 2 4 3 2 2 3" xfId="5948" xr:uid="{00000000-0005-0000-0000-00007C050000}"/>
    <cellStyle name="Comma 2 2 4 3 2 2 3 2" xfId="15555" xr:uid="{00000000-0005-0000-0000-00007D050000}"/>
    <cellStyle name="Comma 2 2 4 3 2 2 3 2 2" xfId="34769" xr:uid="{11DD5D7E-FD4B-4195-BE5F-B34F7FDF7772}"/>
    <cellStyle name="Comma 2 2 4 3 2 2 3 3" xfId="25162" xr:uid="{F5ABA8C6-32A0-4C8E-9A52-76ECC0A25398}"/>
    <cellStyle name="Comma 2 2 4 3 2 2 4" xfId="10751" xr:uid="{00000000-0005-0000-0000-00007E050000}"/>
    <cellStyle name="Comma 2 2 4 3 2 2 4 2" xfId="29965" xr:uid="{3C5BAD70-FF35-4A4C-B813-3F5AB7993BEE}"/>
    <cellStyle name="Comma 2 2 4 3 2 2 5" xfId="20358" xr:uid="{80F6487F-0F49-496A-8498-D0C291FA1144}"/>
    <cellStyle name="Comma 2 2 4 3 2 3" xfId="1941" xr:uid="{00000000-0005-0000-0000-00007F050000}"/>
    <cellStyle name="Comma 2 2 4 3 2 3 2" xfId="4346" xr:uid="{00000000-0005-0000-0000-000080050000}"/>
    <cellStyle name="Comma 2 2 4 3 2 3 2 2" xfId="9149" xr:uid="{00000000-0005-0000-0000-000081050000}"/>
    <cellStyle name="Comma 2 2 4 3 2 3 2 2 2" xfId="18756" xr:uid="{00000000-0005-0000-0000-000082050000}"/>
    <cellStyle name="Comma 2 2 4 3 2 3 2 2 2 2" xfId="37970" xr:uid="{DAA6BBAD-2C44-4957-BE6D-D0CD57E50E40}"/>
    <cellStyle name="Comma 2 2 4 3 2 3 2 2 3" xfId="28363" xr:uid="{5AC81412-A894-4030-8058-8FD00C67F4F9}"/>
    <cellStyle name="Comma 2 2 4 3 2 3 2 3" xfId="13953" xr:uid="{00000000-0005-0000-0000-000083050000}"/>
    <cellStyle name="Comma 2 2 4 3 2 3 2 3 2" xfId="33167" xr:uid="{345FA28C-DE11-48C4-8317-34041499A3FE}"/>
    <cellStyle name="Comma 2 2 4 3 2 3 2 4" xfId="23560" xr:uid="{B6D6313A-6963-417D-9461-682B200BD68A}"/>
    <cellStyle name="Comma 2 2 4 3 2 3 3" xfId="6748" xr:uid="{00000000-0005-0000-0000-000084050000}"/>
    <cellStyle name="Comma 2 2 4 3 2 3 3 2" xfId="16355" xr:uid="{00000000-0005-0000-0000-000085050000}"/>
    <cellStyle name="Comma 2 2 4 3 2 3 3 2 2" xfId="35569" xr:uid="{9FE63084-91E6-4FBD-8246-7CAE218470B1}"/>
    <cellStyle name="Comma 2 2 4 3 2 3 3 3" xfId="25962" xr:uid="{DE32AB54-60F4-48DA-BDFD-0D741B4A38C5}"/>
    <cellStyle name="Comma 2 2 4 3 2 3 4" xfId="11551" xr:uid="{00000000-0005-0000-0000-000086050000}"/>
    <cellStyle name="Comma 2 2 4 3 2 3 4 2" xfId="30765" xr:uid="{2F3FB76D-B2F9-451E-9DFC-85117FFD4416}"/>
    <cellStyle name="Comma 2 2 4 3 2 3 5" xfId="21158" xr:uid="{4177B2DB-DC79-4113-AA0B-00AEA622D9E4}"/>
    <cellStyle name="Comma 2 2 4 3 2 4" xfId="2746" xr:uid="{00000000-0005-0000-0000-000087050000}"/>
    <cellStyle name="Comma 2 2 4 3 2 4 2" xfId="7549" xr:uid="{00000000-0005-0000-0000-000088050000}"/>
    <cellStyle name="Comma 2 2 4 3 2 4 2 2" xfId="17156" xr:uid="{00000000-0005-0000-0000-000089050000}"/>
    <cellStyle name="Comma 2 2 4 3 2 4 2 2 2" xfId="36370" xr:uid="{917BC751-B4BB-4A09-8DB8-9F37FA93F35F}"/>
    <cellStyle name="Comma 2 2 4 3 2 4 2 3" xfId="26763" xr:uid="{8C8BC105-4D1C-4531-A5D8-229F17FB480B}"/>
    <cellStyle name="Comma 2 2 4 3 2 4 3" xfId="12353" xr:uid="{00000000-0005-0000-0000-00008A050000}"/>
    <cellStyle name="Comma 2 2 4 3 2 4 3 2" xfId="31567" xr:uid="{CC8C28E6-5E64-4E1F-8338-F247277D6DEB}"/>
    <cellStyle name="Comma 2 2 4 3 2 4 4" xfId="21960" xr:uid="{1DDADC2F-1767-4CA4-986D-F484CDF89B0A}"/>
    <cellStyle name="Comma 2 2 4 3 2 5" xfId="5148" xr:uid="{00000000-0005-0000-0000-00008B050000}"/>
    <cellStyle name="Comma 2 2 4 3 2 5 2" xfId="14755" xr:uid="{00000000-0005-0000-0000-00008C050000}"/>
    <cellStyle name="Comma 2 2 4 3 2 5 2 2" xfId="33969" xr:uid="{74F5D75B-8FF8-433A-BE2C-515ECD902034}"/>
    <cellStyle name="Comma 2 2 4 3 2 5 3" xfId="24362" xr:uid="{E1EF9034-2FD8-4C53-8E6E-32ADEA8308C3}"/>
    <cellStyle name="Comma 2 2 4 3 2 6" xfId="9951" xr:uid="{00000000-0005-0000-0000-00008D050000}"/>
    <cellStyle name="Comma 2 2 4 3 2 6 2" xfId="29165" xr:uid="{8E106195-3B0E-4229-9CEE-88B4C5F383CF}"/>
    <cellStyle name="Comma 2 2 4 3 2 7" xfId="19558" xr:uid="{FF30B360-2344-46C1-A24A-DBA59506F5BF}"/>
    <cellStyle name="Comma 2 2 4 3 3" xfId="540" xr:uid="{00000000-0005-0000-0000-00008E050000}"/>
    <cellStyle name="Comma 2 2 4 3 3 2" xfId="1341" xr:uid="{00000000-0005-0000-0000-00008F050000}"/>
    <cellStyle name="Comma 2 2 4 3 3 2 2" xfId="3746" xr:uid="{00000000-0005-0000-0000-000090050000}"/>
    <cellStyle name="Comma 2 2 4 3 3 2 2 2" xfId="8549" xr:uid="{00000000-0005-0000-0000-000091050000}"/>
    <cellStyle name="Comma 2 2 4 3 3 2 2 2 2" xfId="18156" xr:uid="{00000000-0005-0000-0000-000092050000}"/>
    <cellStyle name="Comma 2 2 4 3 3 2 2 2 2 2" xfId="37370" xr:uid="{5529D698-8027-48D6-BF04-1112D3CD34B5}"/>
    <cellStyle name="Comma 2 2 4 3 3 2 2 2 3" xfId="27763" xr:uid="{C42D113E-961F-4328-84F7-C5EAC00EC97B}"/>
    <cellStyle name="Comma 2 2 4 3 3 2 2 3" xfId="13353" xr:uid="{00000000-0005-0000-0000-000093050000}"/>
    <cellStyle name="Comma 2 2 4 3 3 2 2 3 2" xfId="32567" xr:uid="{F719E8E3-B0D1-43D3-9FCA-30D1C679281F}"/>
    <cellStyle name="Comma 2 2 4 3 3 2 2 4" xfId="22960" xr:uid="{378394C8-58F4-423B-AE71-19E868C17697}"/>
    <cellStyle name="Comma 2 2 4 3 3 2 3" xfId="6148" xr:uid="{00000000-0005-0000-0000-000094050000}"/>
    <cellStyle name="Comma 2 2 4 3 3 2 3 2" xfId="15755" xr:uid="{00000000-0005-0000-0000-000095050000}"/>
    <cellStyle name="Comma 2 2 4 3 3 2 3 2 2" xfId="34969" xr:uid="{7F94F70F-0BBE-4B84-BB55-783631F35EC6}"/>
    <cellStyle name="Comma 2 2 4 3 3 2 3 3" xfId="25362" xr:uid="{CBCEA650-FBA0-4C02-9522-C5B9F0679C76}"/>
    <cellStyle name="Comma 2 2 4 3 3 2 4" xfId="10951" xr:uid="{00000000-0005-0000-0000-000096050000}"/>
    <cellStyle name="Comma 2 2 4 3 3 2 4 2" xfId="30165" xr:uid="{1D8A6573-684C-4385-9022-B3773FDBA702}"/>
    <cellStyle name="Comma 2 2 4 3 3 2 5" xfId="20558" xr:uid="{9CC4AEC6-0344-4CDE-A85C-602B8B85229C}"/>
    <cellStyle name="Comma 2 2 4 3 3 3" xfId="2141" xr:uid="{00000000-0005-0000-0000-000097050000}"/>
    <cellStyle name="Comma 2 2 4 3 3 3 2" xfId="4546" xr:uid="{00000000-0005-0000-0000-000098050000}"/>
    <cellStyle name="Comma 2 2 4 3 3 3 2 2" xfId="9349" xr:uid="{00000000-0005-0000-0000-000099050000}"/>
    <cellStyle name="Comma 2 2 4 3 3 3 2 2 2" xfId="18956" xr:uid="{00000000-0005-0000-0000-00009A050000}"/>
    <cellStyle name="Comma 2 2 4 3 3 3 2 2 2 2" xfId="38170" xr:uid="{183C1A55-8729-44D5-B8F3-7D2C6F7A4095}"/>
    <cellStyle name="Comma 2 2 4 3 3 3 2 2 3" xfId="28563" xr:uid="{E2625400-0A1B-43EB-BA6B-5DE8183A89C1}"/>
    <cellStyle name="Comma 2 2 4 3 3 3 2 3" xfId="14153" xr:uid="{00000000-0005-0000-0000-00009B050000}"/>
    <cellStyle name="Comma 2 2 4 3 3 3 2 3 2" xfId="33367" xr:uid="{C5B8572D-B872-450B-A53C-BD51D50711DD}"/>
    <cellStyle name="Comma 2 2 4 3 3 3 2 4" xfId="23760" xr:uid="{F32EE31E-0414-412A-A826-7DFC50183B43}"/>
    <cellStyle name="Comma 2 2 4 3 3 3 3" xfId="6948" xr:uid="{00000000-0005-0000-0000-00009C050000}"/>
    <cellStyle name="Comma 2 2 4 3 3 3 3 2" xfId="16555" xr:uid="{00000000-0005-0000-0000-00009D050000}"/>
    <cellStyle name="Comma 2 2 4 3 3 3 3 2 2" xfId="35769" xr:uid="{33C24FB5-8E9C-4B6F-B209-88F8A4E6986A}"/>
    <cellStyle name="Comma 2 2 4 3 3 3 3 3" xfId="26162" xr:uid="{08BE7A70-B69F-4A7D-AF6E-5470954E3FDC}"/>
    <cellStyle name="Comma 2 2 4 3 3 3 4" xfId="11751" xr:uid="{00000000-0005-0000-0000-00009E050000}"/>
    <cellStyle name="Comma 2 2 4 3 3 3 4 2" xfId="30965" xr:uid="{925EA17C-02D0-41CE-9CEE-F66AD867E3CE}"/>
    <cellStyle name="Comma 2 2 4 3 3 3 5" xfId="21358" xr:uid="{976CA3CB-ABC0-4C6F-9B34-8AF332A68089}"/>
    <cellStyle name="Comma 2 2 4 3 3 4" xfId="2946" xr:uid="{00000000-0005-0000-0000-00009F050000}"/>
    <cellStyle name="Comma 2 2 4 3 3 4 2" xfId="7749" xr:uid="{00000000-0005-0000-0000-0000A0050000}"/>
    <cellStyle name="Comma 2 2 4 3 3 4 2 2" xfId="17356" xr:uid="{00000000-0005-0000-0000-0000A1050000}"/>
    <cellStyle name="Comma 2 2 4 3 3 4 2 2 2" xfId="36570" xr:uid="{0F9F49AF-7AE2-4436-9B4B-2B1EBE241EC7}"/>
    <cellStyle name="Comma 2 2 4 3 3 4 2 3" xfId="26963" xr:uid="{AA08B784-AB21-46D0-966C-FC74A68A0DE9}"/>
    <cellStyle name="Comma 2 2 4 3 3 4 3" xfId="12553" xr:uid="{00000000-0005-0000-0000-0000A2050000}"/>
    <cellStyle name="Comma 2 2 4 3 3 4 3 2" xfId="31767" xr:uid="{B07D81B6-FDBB-448B-B079-C31424F26AE5}"/>
    <cellStyle name="Comma 2 2 4 3 3 4 4" xfId="22160" xr:uid="{AD7A625F-26EA-4C6D-AB01-B1946974642C}"/>
    <cellStyle name="Comma 2 2 4 3 3 5" xfId="5348" xr:uid="{00000000-0005-0000-0000-0000A3050000}"/>
    <cellStyle name="Comma 2 2 4 3 3 5 2" xfId="14955" xr:uid="{00000000-0005-0000-0000-0000A4050000}"/>
    <cellStyle name="Comma 2 2 4 3 3 5 2 2" xfId="34169" xr:uid="{063AF963-A518-440A-A00B-E83CDAE2D222}"/>
    <cellStyle name="Comma 2 2 4 3 3 5 3" xfId="24562" xr:uid="{EF4D16A7-17D9-4148-80E1-8CC94408DC31}"/>
    <cellStyle name="Comma 2 2 4 3 3 6" xfId="10151" xr:uid="{00000000-0005-0000-0000-0000A5050000}"/>
    <cellStyle name="Comma 2 2 4 3 3 6 2" xfId="29365" xr:uid="{61ED2DE6-5889-476A-845D-F0A66750DC2F}"/>
    <cellStyle name="Comma 2 2 4 3 3 7" xfId="19758" xr:uid="{BE795A70-D970-4107-B0E8-36AF0BD932B5}"/>
    <cellStyle name="Comma 2 2 4 3 4" xfId="740" xr:uid="{00000000-0005-0000-0000-0000A6050000}"/>
    <cellStyle name="Comma 2 2 4 3 4 2" xfId="1541" xr:uid="{00000000-0005-0000-0000-0000A7050000}"/>
    <cellStyle name="Comma 2 2 4 3 4 2 2" xfId="3946" xr:uid="{00000000-0005-0000-0000-0000A8050000}"/>
    <cellStyle name="Comma 2 2 4 3 4 2 2 2" xfId="8749" xr:uid="{00000000-0005-0000-0000-0000A9050000}"/>
    <cellStyle name="Comma 2 2 4 3 4 2 2 2 2" xfId="18356" xr:uid="{00000000-0005-0000-0000-0000AA050000}"/>
    <cellStyle name="Comma 2 2 4 3 4 2 2 2 2 2" xfId="37570" xr:uid="{84505390-321C-48C3-A121-674295300E25}"/>
    <cellStyle name="Comma 2 2 4 3 4 2 2 2 3" xfId="27963" xr:uid="{7A534577-8F91-4C67-A460-C15A49982182}"/>
    <cellStyle name="Comma 2 2 4 3 4 2 2 3" xfId="13553" xr:uid="{00000000-0005-0000-0000-0000AB050000}"/>
    <cellStyle name="Comma 2 2 4 3 4 2 2 3 2" xfId="32767" xr:uid="{6953B865-A425-48C1-89C7-371596B2833A}"/>
    <cellStyle name="Comma 2 2 4 3 4 2 2 4" xfId="23160" xr:uid="{D1C1BB15-5D7D-4DB9-AB74-BF2CC330A329}"/>
    <cellStyle name="Comma 2 2 4 3 4 2 3" xfId="6348" xr:uid="{00000000-0005-0000-0000-0000AC050000}"/>
    <cellStyle name="Comma 2 2 4 3 4 2 3 2" xfId="15955" xr:uid="{00000000-0005-0000-0000-0000AD050000}"/>
    <cellStyle name="Comma 2 2 4 3 4 2 3 2 2" xfId="35169" xr:uid="{D8D51812-8B63-4F3B-8C6D-837D1D49B488}"/>
    <cellStyle name="Comma 2 2 4 3 4 2 3 3" xfId="25562" xr:uid="{EC0ED5E6-E441-45E0-BC7A-CE43027CDC1C}"/>
    <cellStyle name="Comma 2 2 4 3 4 2 4" xfId="11151" xr:uid="{00000000-0005-0000-0000-0000AE050000}"/>
    <cellStyle name="Comma 2 2 4 3 4 2 4 2" xfId="30365" xr:uid="{978AD0CF-A5EA-4E5C-9E4C-9DB4046AE690}"/>
    <cellStyle name="Comma 2 2 4 3 4 2 5" xfId="20758" xr:uid="{E76929C3-6A0B-4278-ADF5-F455DAFDE377}"/>
    <cellStyle name="Comma 2 2 4 3 4 3" xfId="2341" xr:uid="{00000000-0005-0000-0000-0000AF050000}"/>
    <cellStyle name="Comma 2 2 4 3 4 3 2" xfId="4746" xr:uid="{00000000-0005-0000-0000-0000B0050000}"/>
    <cellStyle name="Comma 2 2 4 3 4 3 2 2" xfId="9549" xr:uid="{00000000-0005-0000-0000-0000B1050000}"/>
    <cellStyle name="Comma 2 2 4 3 4 3 2 2 2" xfId="19156" xr:uid="{00000000-0005-0000-0000-0000B2050000}"/>
    <cellStyle name="Comma 2 2 4 3 4 3 2 2 2 2" xfId="38370" xr:uid="{11176230-531D-4146-A29D-CC83DBFD830C}"/>
    <cellStyle name="Comma 2 2 4 3 4 3 2 2 3" xfId="28763" xr:uid="{DFEED1CD-8DCE-4185-BABB-5310B11CC055}"/>
    <cellStyle name="Comma 2 2 4 3 4 3 2 3" xfId="14353" xr:uid="{00000000-0005-0000-0000-0000B3050000}"/>
    <cellStyle name="Comma 2 2 4 3 4 3 2 3 2" xfId="33567" xr:uid="{E0EA02AA-AC15-4930-93D1-4E47E81CC31B}"/>
    <cellStyle name="Comma 2 2 4 3 4 3 2 4" xfId="23960" xr:uid="{8C47742C-42B8-4363-9548-7AF3D2329880}"/>
    <cellStyle name="Comma 2 2 4 3 4 3 3" xfId="7148" xr:uid="{00000000-0005-0000-0000-0000B4050000}"/>
    <cellStyle name="Comma 2 2 4 3 4 3 3 2" xfId="16755" xr:uid="{00000000-0005-0000-0000-0000B5050000}"/>
    <cellStyle name="Comma 2 2 4 3 4 3 3 2 2" xfId="35969" xr:uid="{9AA30948-062E-4B8E-96E6-72D7987BB40E}"/>
    <cellStyle name="Comma 2 2 4 3 4 3 3 3" xfId="26362" xr:uid="{B586F52F-1300-47B6-A920-6EC2953224F1}"/>
    <cellStyle name="Comma 2 2 4 3 4 3 4" xfId="11951" xr:uid="{00000000-0005-0000-0000-0000B6050000}"/>
    <cellStyle name="Comma 2 2 4 3 4 3 4 2" xfId="31165" xr:uid="{1282D354-12BD-4A93-B78A-D5D1484CC519}"/>
    <cellStyle name="Comma 2 2 4 3 4 3 5" xfId="21558" xr:uid="{DFF05FB7-8F1C-4698-B61D-D9093A069E1A}"/>
    <cellStyle name="Comma 2 2 4 3 4 4" xfId="3146" xr:uid="{00000000-0005-0000-0000-0000B7050000}"/>
    <cellStyle name="Comma 2 2 4 3 4 4 2" xfId="7949" xr:uid="{00000000-0005-0000-0000-0000B8050000}"/>
    <cellStyle name="Comma 2 2 4 3 4 4 2 2" xfId="17556" xr:uid="{00000000-0005-0000-0000-0000B9050000}"/>
    <cellStyle name="Comma 2 2 4 3 4 4 2 2 2" xfId="36770" xr:uid="{2469551E-BAC5-4DE2-ADFF-9ED71A4B31D8}"/>
    <cellStyle name="Comma 2 2 4 3 4 4 2 3" xfId="27163" xr:uid="{801254FC-A80D-4525-BD3A-73B58A863268}"/>
    <cellStyle name="Comma 2 2 4 3 4 4 3" xfId="12753" xr:uid="{00000000-0005-0000-0000-0000BA050000}"/>
    <cellStyle name="Comma 2 2 4 3 4 4 3 2" xfId="31967" xr:uid="{539DCCDC-B4C7-4CCE-BE88-41424FD0CA01}"/>
    <cellStyle name="Comma 2 2 4 3 4 4 4" xfId="22360" xr:uid="{86512B92-B6E5-4604-ABDF-6721F987DC3A}"/>
    <cellStyle name="Comma 2 2 4 3 4 5" xfId="5548" xr:uid="{00000000-0005-0000-0000-0000BB050000}"/>
    <cellStyle name="Comma 2 2 4 3 4 5 2" xfId="15155" xr:uid="{00000000-0005-0000-0000-0000BC050000}"/>
    <cellStyle name="Comma 2 2 4 3 4 5 2 2" xfId="34369" xr:uid="{2BA62C1B-ED56-470F-91DE-3B1583F4A422}"/>
    <cellStyle name="Comma 2 2 4 3 4 5 3" xfId="24762" xr:uid="{FA2F0B37-A72B-476F-B538-C55569AAECBC}"/>
    <cellStyle name="Comma 2 2 4 3 4 6" xfId="10351" xr:uid="{00000000-0005-0000-0000-0000BD050000}"/>
    <cellStyle name="Comma 2 2 4 3 4 6 2" xfId="29565" xr:uid="{4530D978-1A81-4812-B5F1-74F0053BCCEB}"/>
    <cellStyle name="Comma 2 2 4 3 4 7" xfId="19958" xr:uid="{F490E6A6-25EC-41B2-B4FF-B5E2BE5D8958}"/>
    <cellStyle name="Comma 2 2 4 3 5" xfId="941" xr:uid="{00000000-0005-0000-0000-0000BE050000}"/>
    <cellStyle name="Comma 2 2 4 3 5 2" xfId="3346" xr:uid="{00000000-0005-0000-0000-0000BF050000}"/>
    <cellStyle name="Comma 2 2 4 3 5 2 2" xfId="8149" xr:uid="{00000000-0005-0000-0000-0000C0050000}"/>
    <cellStyle name="Comma 2 2 4 3 5 2 2 2" xfId="17756" xr:uid="{00000000-0005-0000-0000-0000C1050000}"/>
    <cellStyle name="Comma 2 2 4 3 5 2 2 2 2" xfId="36970" xr:uid="{4CD75E9F-5FC0-4790-A8DB-CDBB9A8BF7B3}"/>
    <cellStyle name="Comma 2 2 4 3 5 2 2 3" xfId="27363" xr:uid="{187BA06E-9C0D-4919-918F-0ECFE4B6BB4C}"/>
    <cellStyle name="Comma 2 2 4 3 5 2 3" xfId="12953" xr:uid="{00000000-0005-0000-0000-0000C2050000}"/>
    <cellStyle name="Comma 2 2 4 3 5 2 3 2" xfId="32167" xr:uid="{FE3FDF58-127D-4E13-8EB6-50D481C11F62}"/>
    <cellStyle name="Comma 2 2 4 3 5 2 4" xfId="22560" xr:uid="{634CD900-86C9-4FB3-A9DF-AF7300A09AB9}"/>
    <cellStyle name="Comma 2 2 4 3 5 3" xfId="5748" xr:uid="{00000000-0005-0000-0000-0000C3050000}"/>
    <cellStyle name="Comma 2 2 4 3 5 3 2" xfId="15355" xr:uid="{00000000-0005-0000-0000-0000C4050000}"/>
    <cellStyle name="Comma 2 2 4 3 5 3 2 2" xfId="34569" xr:uid="{72547B2D-402A-4303-B2AA-971120CB2F74}"/>
    <cellStyle name="Comma 2 2 4 3 5 3 3" xfId="24962" xr:uid="{4A9E89C9-A375-4E3D-BC3D-D26CBBA290F7}"/>
    <cellStyle name="Comma 2 2 4 3 5 4" xfId="10551" xr:uid="{00000000-0005-0000-0000-0000C5050000}"/>
    <cellStyle name="Comma 2 2 4 3 5 4 2" xfId="29765" xr:uid="{5F8A494F-001B-4047-AFD8-4ECAEFDE18F0}"/>
    <cellStyle name="Comma 2 2 4 3 5 5" xfId="20158" xr:uid="{EA19924F-92DB-4A25-905F-873C5B83B68E}"/>
    <cellStyle name="Comma 2 2 4 3 6" xfId="1741" xr:uid="{00000000-0005-0000-0000-0000C6050000}"/>
    <cellStyle name="Comma 2 2 4 3 6 2" xfId="4146" xr:uid="{00000000-0005-0000-0000-0000C7050000}"/>
    <cellStyle name="Comma 2 2 4 3 6 2 2" xfId="8949" xr:uid="{00000000-0005-0000-0000-0000C8050000}"/>
    <cellStyle name="Comma 2 2 4 3 6 2 2 2" xfId="18556" xr:uid="{00000000-0005-0000-0000-0000C9050000}"/>
    <cellStyle name="Comma 2 2 4 3 6 2 2 2 2" xfId="37770" xr:uid="{8C183717-D3C9-47D3-B3A6-744BE2F1D907}"/>
    <cellStyle name="Comma 2 2 4 3 6 2 2 3" xfId="28163" xr:uid="{EAAD49FB-FEE1-40EF-BEEE-F9B8033F86BE}"/>
    <cellStyle name="Comma 2 2 4 3 6 2 3" xfId="13753" xr:uid="{00000000-0005-0000-0000-0000CA050000}"/>
    <cellStyle name="Comma 2 2 4 3 6 2 3 2" xfId="32967" xr:uid="{4D69CB72-ACAD-4FF2-8881-B1737507CE95}"/>
    <cellStyle name="Comma 2 2 4 3 6 2 4" xfId="23360" xr:uid="{7FD1CBB6-D32F-475A-A91E-9E3B0ACA6A9C}"/>
    <cellStyle name="Comma 2 2 4 3 6 3" xfId="6548" xr:uid="{00000000-0005-0000-0000-0000CB050000}"/>
    <cellStyle name="Comma 2 2 4 3 6 3 2" xfId="16155" xr:uid="{00000000-0005-0000-0000-0000CC050000}"/>
    <cellStyle name="Comma 2 2 4 3 6 3 2 2" xfId="35369" xr:uid="{CCD8B157-93C9-46D2-82FD-24D3C03EE46C}"/>
    <cellStyle name="Comma 2 2 4 3 6 3 3" xfId="25762" xr:uid="{832EF447-9093-4DA9-816A-997BFEBF6BD0}"/>
    <cellStyle name="Comma 2 2 4 3 6 4" xfId="11351" xr:uid="{00000000-0005-0000-0000-0000CD050000}"/>
    <cellStyle name="Comma 2 2 4 3 6 4 2" xfId="30565" xr:uid="{4BAC5A44-A158-42A4-941C-EA4B5787D6A3}"/>
    <cellStyle name="Comma 2 2 4 3 6 5" xfId="20958" xr:uid="{AF818FF4-FBDE-4AB2-A5BD-4B07D3A66F33}"/>
    <cellStyle name="Comma 2 2 4 3 7" xfId="2546" xr:uid="{00000000-0005-0000-0000-0000CE050000}"/>
    <cellStyle name="Comma 2 2 4 3 7 2" xfId="7349" xr:uid="{00000000-0005-0000-0000-0000CF050000}"/>
    <cellStyle name="Comma 2 2 4 3 7 2 2" xfId="16956" xr:uid="{00000000-0005-0000-0000-0000D0050000}"/>
    <cellStyle name="Comma 2 2 4 3 7 2 2 2" xfId="36170" xr:uid="{662567F9-9137-4E37-9451-D4CACB283416}"/>
    <cellStyle name="Comma 2 2 4 3 7 2 3" xfId="26563" xr:uid="{FA262CB0-0535-4726-BEA3-16ADD49A6FD0}"/>
    <cellStyle name="Comma 2 2 4 3 7 3" xfId="12153" xr:uid="{00000000-0005-0000-0000-0000D1050000}"/>
    <cellStyle name="Comma 2 2 4 3 7 3 2" xfId="31367" xr:uid="{35806A74-16F2-428C-BF71-7A998AC146F2}"/>
    <cellStyle name="Comma 2 2 4 3 7 4" xfId="21760" xr:uid="{81F0329F-002C-4664-BDAD-7BE1DB5098BB}"/>
    <cellStyle name="Comma 2 2 4 3 8" xfId="4948" xr:uid="{00000000-0005-0000-0000-0000D2050000}"/>
    <cellStyle name="Comma 2 2 4 3 8 2" xfId="14555" xr:uid="{00000000-0005-0000-0000-0000D3050000}"/>
    <cellStyle name="Comma 2 2 4 3 8 2 2" xfId="33769" xr:uid="{7DB9BE4D-E3EF-44A4-A874-18C0C0DF9299}"/>
    <cellStyle name="Comma 2 2 4 3 8 3" xfId="24162" xr:uid="{7439157C-C735-447E-944B-AC0BD55D53DF}"/>
    <cellStyle name="Comma 2 2 4 3 9" xfId="9751" xr:uid="{00000000-0005-0000-0000-0000D4050000}"/>
    <cellStyle name="Comma 2 2 4 3 9 2" xfId="28965" xr:uid="{04427D6B-31DF-410F-97C0-8D615340256C}"/>
    <cellStyle name="Comma 2 2 4 4" xfId="240" xr:uid="{00000000-0005-0000-0000-0000D5050000}"/>
    <cellStyle name="Comma 2 2 4 4 2" xfId="1041" xr:uid="{00000000-0005-0000-0000-0000D6050000}"/>
    <cellStyle name="Comma 2 2 4 4 2 2" xfId="3446" xr:uid="{00000000-0005-0000-0000-0000D7050000}"/>
    <cellStyle name="Comma 2 2 4 4 2 2 2" xfId="8249" xr:uid="{00000000-0005-0000-0000-0000D8050000}"/>
    <cellStyle name="Comma 2 2 4 4 2 2 2 2" xfId="17856" xr:uid="{00000000-0005-0000-0000-0000D9050000}"/>
    <cellStyle name="Comma 2 2 4 4 2 2 2 2 2" xfId="37070" xr:uid="{296B52C6-8101-4F6D-983F-F9F8D9D6BAA8}"/>
    <cellStyle name="Comma 2 2 4 4 2 2 2 3" xfId="27463" xr:uid="{5F1E80A6-4AC2-403E-8DE3-EAB5138C073A}"/>
    <cellStyle name="Comma 2 2 4 4 2 2 3" xfId="13053" xr:uid="{00000000-0005-0000-0000-0000DA050000}"/>
    <cellStyle name="Comma 2 2 4 4 2 2 3 2" xfId="32267" xr:uid="{855C6389-10F3-4809-8B2E-4580351E4A8E}"/>
    <cellStyle name="Comma 2 2 4 4 2 2 4" xfId="22660" xr:uid="{DC815861-A4E3-40AC-9972-4B45EC7B9594}"/>
    <cellStyle name="Comma 2 2 4 4 2 3" xfId="5848" xr:uid="{00000000-0005-0000-0000-0000DB050000}"/>
    <cellStyle name="Comma 2 2 4 4 2 3 2" xfId="15455" xr:uid="{00000000-0005-0000-0000-0000DC050000}"/>
    <cellStyle name="Comma 2 2 4 4 2 3 2 2" xfId="34669" xr:uid="{F70BA6FA-836F-4769-AEB2-D5322D063A68}"/>
    <cellStyle name="Comma 2 2 4 4 2 3 3" xfId="25062" xr:uid="{C6FF9969-210C-4282-B0A5-8408AE19CF32}"/>
    <cellStyle name="Comma 2 2 4 4 2 4" xfId="10651" xr:uid="{00000000-0005-0000-0000-0000DD050000}"/>
    <cellStyle name="Comma 2 2 4 4 2 4 2" xfId="29865" xr:uid="{E4770604-5EF9-4469-A310-908BD0C5697D}"/>
    <cellStyle name="Comma 2 2 4 4 2 5" xfId="20258" xr:uid="{60F4C8A1-A014-451F-840B-476E56AFD185}"/>
    <cellStyle name="Comma 2 2 4 4 3" xfId="1841" xr:uid="{00000000-0005-0000-0000-0000DE050000}"/>
    <cellStyle name="Comma 2 2 4 4 3 2" xfId="4246" xr:uid="{00000000-0005-0000-0000-0000DF050000}"/>
    <cellStyle name="Comma 2 2 4 4 3 2 2" xfId="9049" xr:uid="{00000000-0005-0000-0000-0000E0050000}"/>
    <cellStyle name="Comma 2 2 4 4 3 2 2 2" xfId="18656" xr:uid="{00000000-0005-0000-0000-0000E1050000}"/>
    <cellStyle name="Comma 2 2 4 4 3 2 2 2 2" xfId="37870" xr:uid="{8FCC6165-6F3F-4DAA-B117-5693DAF72994}"/>
    <cellStyle name="Comma 2 2 4 4 3 2 2 3" xfId="28263" xr:uid="{2381D8C3-CD96-438D-B31C-191443112142}"/>
    <cellStyle name="Comma 2 2 4 4 3 2 3" xfId="13853" xr:uid="{00000000-0005-0000-0000-0000E2050000}"/>
    <cellStyle name="Comma 2 2 4 4 3 2 3 2" xfId="33067" xr:uid="{4E42D5A1-3D7F-4987-B790-A35FAD8FDCDC}"/>
    <cellStyle name="Comma 2 2 4 4 3 2 4" xfId="23460" xr:uid="{3185429C-AD56-476A-9161-51E31D6F4192}"/>
    <cellStyle name="Comma 2 2 4 4 3 3" xfId="6648" xr:uid="{00000000-0005-0000-0000-0000E3050000}"/>
    <cellStyle name="Comma 2 2 4 4 3 3 2" xfId="16255" xr:uid="{00000000-0005-0000-0000-0000E4050000}"/>
    <cellStyle name="Comma 2 2 4 4 3 3 2 2" xfId="35469" xr:uid="{8578639F-FF41-44A1-9692-FC3123C5F6DB}"/>
    <cellStyle name="Comma 2 2 4 4 3 3 3" xfId="25862" xr:uid="{FAE52799-7432-4184-8A27-CE6168F4BCBD}"/>
    <cellStyle name="Comma 2 2 4 4 3 4" xfId="11451" xr:uid="{00000000-0005-0000-0000-0000E5050000}"/>
    <cellStyle name="Comma 2 2 4 4 3 4 2" xfId="30665" xr:uid="{29EF9697-6B9D-48B9-9CE4-DF8A205AD121}"/>
    <cellStyle name="Comma 2 2 4 4 3 5" xfId="21058" xr:uid="{DA9FCFB2-BC2E-4791-A5F1-2F9C40BCAC53}"/>
    <cellStyle name="Comma 2 2 4 4 4" xfId="2646" xr:uid="{00000000-0005-0000-0000-0000E6050000}"/>
    <cellStyle name="Comma 2 2 4 4 4 2" xfId="7449" xr:uid="{00000000-0005-0000-0000-0000E7050000}"/>
    <cellStyle name="Comma 2 2 4 4 4 2 2" xfId="17056" xr:uid="{00000000-0005-0000-0000-0000E8050000}"/>
    <cellStyle name="Comma 2 2 4 4 4 2 2 2" xfId="36270" xr:uid="{D725192F-88DC-45C1-9D20-460F2D62E088}"/>
    <cellStyle name="Comma 2 2 4 4 4 2 3" xfId="26663" xr:uid="{28765430-1317-43EE-A3D9-703CFF1053C2}"/>
    <cellStyle name="Comma 2 2 4 4 4 3" xfId="12253" xr:uid="{00000000-0005-0000-0000-0000E9050000}"/>
    <cellStyle name="Comma 2 2 4 4 4 3 2" xfId="31467" xr:uid="{70A1E6BA-C54C-4FA4-8076-901CDB47B035}"/>
    <cellStyle name="Comma 2 2 4 4 4 4" xfId="21860" xr:uid="{1CCCAB72-32D6-4970-97A6-2BEE67B847D9}"/>
    <cellStyle name="Comma 2 2 4 4 5" xfId="5048" xr:uid="{00000000-0005-0000-0000-0000EA050000}"/>
    <cellStyle name="Comma 2 2 4 4 5 2" xfId="14655" xr:uid="{00000000-0005-0000-0000-0000EB050000}"/>
    <cellStyle name="Comma 2 2 4 4 5 2 2" xfId="33869" xr:uid="{697EFF34-9879-4C63-AE06-30CFABE33477}"/>
    <cellStyle name="Comma 2 2 4 4 5 3" xfId="24262" xr:uid="{E9EE92B8-FD69-4FAD-8AA7-F2E883A62E9F}"/>
    <cellStyle name="Comma 2 2 4 4 6" xfId="9851" xr:uid="{00000000-0005-0000-0000-0000EC050000}"/>
    <cellStyle name="Comma 2 2 4 4 6 2" xfId="29065" xr:uid="{24653EA2-4B62-4E6B-8D60-D6E227C5BD59}"/>
    <cellStyle name="Comma 2 2 4 4 7" xfId="19458" xr:uid="{46A0B914-BCBF-4D2B-AF4A-93190838A7AF}"/>
    <cellStyle name="Comma 2 2 4 5" xfId="440" xr:uid="{00000000-0005-0000-0000-0000ED050000}"/>
    <cellStyle name="Comma 2 2 4 5 2" xfId="1241" xr:uid="{00000000-0005-0000-0000-0000EE050000}"/>
    <cellStyle name="Comma 2 2 4 5 2 2" xfId="3646" xr:uid="{00000000-0005-0000-0000-0000EF050000}"/>
    <cellStyle name="Comma 2 2 4 5 2 2 2" xfId="8449" xr:uid="{00000000-0005-0000-0000-0000F0050000}"/>
    <cellStyle name="Comma 2 2 4 5 2 2 2 2" xfId="18056" xr:uid="{00000000-0005-0000-0000-0000F1050000}"/>
    <cellStyle name="Comma 2 2 4 5 2 2 2 2 2" xfId="37270" xr:uid="{DF14903A-A6EF-462B-9B3E-B88CD1EADD1C}"/>
    <cellStyle name="Comma 2 2 4 5 2 2 2 3" xfId="27663" xr:uid="{7F0A5DE7-E4BF-493C-93DD-E5408F765C55}"/>
    <cellStyle name="Comma 2 2 4 5 2 2 3" xfId="13253" xr:uid="{00000000-0005-0000-0000-0000F2050000}"/>
    <cellStyle name="Comma 2 2 4 5 2 2 3 2" xfId="32467" xr:uid="{A4B58615-F834-4FAE-96A0-CB60E759F946}"/>
    <cellStyle name="Comma 2 2 4 5 2 2 4" xfId="22860" xr:uid="{A874AE6E-B506-4F57-9F0B-178DC8787F34}"/>
    <cellStyle name="Comma 2 2 4 5 2 3" xfId="6048" xr:uid="{00000000-0005-0000-0000-0000F3050000}"/>
    <cellStyle name="Comma 2 2 4 5 2 3 2" xfId="15655" xr:uid="{00000000-0005-0000-0000-0000F4050000}"/>
    <cellStyle name="Comma 2 2 4 5 2 3 2 2" xfId="34869" xr:uid="{384E5D65-D56A-4CA3-A8CC-B1915E4B5150}"/>
    <cellStyle name="Comma 2 2 4 5 2 3 3" xfId="25262" xr:uid="{FF3BB998-7EA6-45FF-B7D5-E08E7B7E9954}"/>
    <cellStyle name="Comma 2 2 4 5 2 4" xfId="10851" xr:uid="{00000000-0005-0000-0000-0000F5050000}"/>
    <cellStyle name="Comma 2 2 4 5 2 4 2" xfId="30065" xr:uid="{7B974FD5-85AA-45B4-8C11-55112B1DAC3D}"/>
    <cellStyle name="Comma 2 2 4 5 2 5" xfId="20458" xr:uid="{FE323D99-98E7-4F08-B9F2-C5E5F3B97F35}"/>
    <cellStyle name="Comma 2 2 4 5 3" xfId="2041" xr:uid="{00000000-0005-0000-0000-0000F6050000}"/>
    <cellStyle name="Comma 2 2 4 5 3 2" xfId="4446" xr:uid="{00000000-0005-0000-0000-0000F7050000}"/>
    <cellStyle name="Comma 2 2 4 5 3 2 2" xfId="9249" xr:uid="{00000000-0005-0000-0000-0000F8050000}"/>
    <cellStyle name="Comma 2 2 4 5 3 2 2 2" xfId="18856" xr:uid="{00000000-0005-0000-0000-0000F9050000}"/>
    <cellStyle name="Comma 2 2 4 5 3 2 2 2 2" xfId="38070" xr:uid="{B16191D6-140E-4A2F-9453-F3D5EFACD418}"/>
    <cellStyle name="Comma 2 2 4 5 3 2 2 3" xfId="28463" xr:uid="{4C7B634C-8DEA-4E89-9E24-E95D83C124EA}"/>
    <cellStyle name="Comma 2 2 4 5 3 2 3" xfId="14053" xr:uid="{00000000-0005-0000-0000-0000FA050000}"/>
    <cellStyle name="Comma 2 2 4 5 3 2 3 2" xfId="33267" xr:uid="{EEC21D88-34D2-471E-8CB0-8A59B647CBFD}"/>
    <cellStyle name="Comma 2 2 4 5 3 2 4" xfId="23660" xr:uid="{07E9FADF-4833-456F-85E7-8E5166347B3E}"/>
    <cellStyle name="Comma 2 2 4 5 3 3" xfId="6848" xr:uid="{00000000-0005-0000-0000-0000FB050000}"/>
    <cellStyle name="Comma 2 2 4 5 3 3 2" xfId="16455" xr:uid="{00000000-0005-0000-0000-0000FC050000}"/>
    <cellStyle name="Comma 2 2 4 5 3 3 2 2" xfId="35669" xr:uid="{FE9F0FB4-26F8-4F9F-9A17-EF12802542FC}"/>
    <cellStyle name="Comma 2 2 4 5 3 3 3" xfId="26062" xr:uid="{7B99F517-DE60-48F5-B7A6-6C1832F30434}"/>
    <cellStyle name="Comma 2 2 4 5 3 4" xfId="11651" xr:uid="{00000000-0005-0000-0000-0000FD050000}"/>
    <cellStyle name="Comma 2 2 4 5 3 4 2" xfId="30865" xr:uid="{09EB2C4D-BF2C-4C98-8AA0-0671A10207AF}"/>
    <cellStyle name="Comma 2 2 4 5 3 5" xfId="21258" xr:uid="{E7AB418F-984B-41A9-8623-9096B667B898}"/>
    <cellStyle name="Comma 2 2 4 5 4" xfId="2846" xr:uid="{00000000-0005-0000-0000-0000FE050000}"/>
    <cellStyle name="Comma 2 2 4 5 4 2" xfId="7649" xr:uid="{00000000-0005-0000-0000-0000FF050000}"/>
    <cellStyle name="Comma 2 2 4 5 4 2 2" xfId="17256" xr:uid="{00000000-0005-0000-0000-000000060000}"/>
    <cellStyle name="Comma 2 2 4 5 4 2 2 2" xfId="36470" xr:uid="{2CBF6D15-6492-48E3-9C59-83353B604B96}"/>
    <cellStyle name="Comma 2 2 4 5 4 2 3" xfId="26863" xr:uid="{9E584F21-192C-45EB-82EB-B9369170EE6B}"/>
    <cellStyle name="Comma 2 2 4 5 4 3" xfId="12453" xr:uid="{00000000-0005-0000-0000-000001060000}"/>
    <cellStyle name="Comma 2 2 4 5 4 3 2" xfId="31667" xr:uid="{244D632D-DF22-4646-ABF1-9C913C97391F}"/>
    <cellStyle name="Comma 2 2 4 5 4 4" xfId="22060" xr:uid="{B1C48A07-6C20-4136-9EDA-EADD6092ADE3}"/>
    <cellStyle name="Comma 2 2 4 5 5" xfId="5248" xr:uid="{00000000-0005-0000-0000-000002060000}"/>
    <cellStyle name="Comma 2 2 4 5 5 2" xfId="14855" xr:uid="{00000000-0005-0000-0000-000003060000}"/>
    <cellStyle name="Comma 2 2 4 5 5 2 2" xfId="34069" xr:uid="{E08789D7-11DB-4064-9103-65FCDDB2AAFE}"/>
    <cellStyle name="Comma 2 2 4 5 5 3" xfId="24462" xr:uid="{EBCBC489-F853-4E0C-B9A0-344F146C95B6}"/>
    <cellStyle name="Comma 2 2 4 5 6" xfId="10051" xr:uid="{00000000-0005-0000-0000-000004060000}"/>
    <cellStyle name="Comma 2 2 4 5 6 2" xfId="29265" xr:uid="{7F0518EB-F290-4555-A311-228527A15FDE}"/>
    <cellStyle name="Comma 2 2 4 5 7" xfId="19658" xr:uid="{CF5D3D47-12A4-46E5-841B-6110779D4396}"/>
    <cellStyle name="Comma 2 2 4 6" xfId="640" xr:uid="{00000000-0005-0000-0000-000005060000}"/>
    <cellStyle name="Comma 2 2 4 6 2" xfId="1441" xr:uid="{00000000-0005-0000-0000-000006060000}"/>
    <cellStyle name="Comma 2 2 4 6 2 2" xfId="3846" xr:uid="{00000000-0005-0000-0000-000007060000}"/>
    <cellStyle name="Comma 2 2 4 6 2 2 2" xfId="8649" xr:uid="{00000000-0005-0000-0000-000008060000}"/>
    <cellStyle name="Comma 2 2 4 6 2 2 2 2" xfId="18256" xr:uid="{00000000-0005-0000-0000-000009060000}"/>
    <cellStyle name="Comma 2 2 4 6 2 2 2 2 2" xfId="37470" xr:uid="{179D00CF-0DC1-4B93-BF07-062DFF400FEF}"/>
    <cellStyle name="Comma 2 2 4 6 2 2 2 3" xfId="27863" xr:uid="{EF616AC5-F7EB-4F08-A17C-6A5EC0A96DD7}"/>
    <cellStyle name="Comma 2 2 4 6 2 2 3" xfId="13453" xr:uid="{00000000-0005-0000-0000-00000A060000}"/>
    <cellStyle name="Comma 2 2 4 6 2 2 3 2" xfId="32667" xr:uid="{DDCBE74F-984D-48B4-9F3A-15360BC5E3A6}"/>
    <cellStyle name="Comma 2 2 4 6 2 2 4" xfId="23060" xr:uid="{5BAD0FDB-3DAF-4155-8960-DBB765ADE94A}"/>
    <cellStyle name="Comma 2 2 4 6 2 3" xfId="6248" xr:uid="{00000000-0005-0000-0000-00000B060000}"/>
    <cellStyle name="Comma 2 2 4 6 2 3 2" xfId="15855" xr:uid="{00000000-0005-0000-0000-00000C060000}"/>
    <cellStyle name="Comma 2 2 4 6 2 3 2 2" xfId="35069" xr:uid="{54B114C1-912E-4FE9-ABAC-2330B3E2F0BE}"/>
    <cellStyle name="Comma 2 2 4 6 2 3 3" xfId="25462" xr:uid="{068A9B89-0CD7-47E9-B54C-0BFEF65F30FB}"/>
    <cellStyle name="Comma 2 2 4 6 2 4" xfId="11051" xr:uid="{00000000-0005-0000-0000-00000D060000}"/>
    <cellStyle name="Comma 2 2 4 6 2 4 2" xfId="30265" xr:uid="{4171D8CE-D79E-4F9A-A061-21412F97D2F9}"/>
    <cellStyle name="Comma 2 2 4 6 2 5" xfId="20658" xr:uid="{628B7DF2-7019-45E7-AB41-DBA4C1DF4659}"/>
    <cellStyle name="Comma 2 2 4 6 3" xfId="2241" xr:uid="{00000000-0005-0000-0000-00000E060000}"/>
    <cellStyle name="Comma 2 2 4 6 3 2" xfId="4646" xr:uid="{00000000-0005-0000-0000-00000F060000}"/>
    <cellStyle name="Comma 2 2 4 6 3 2 2" xfId="9449" xr:uid="{00000000-0005-0000-0000-000010060000}"/>
    <cellStyle name="Comma 2 2 4 6 3 2 2 2" xfId="19056" xr:uid="{00000000-0005-0000-0000-000011060000}"/>
    <cellStyle name="Comma 2 2 4 6 3 2 2 2 2" xfId="38270" xr:uid="{C9C6041B-164E-4AB4-BA21-7921504B38BA}"/>
    <cellStyle name="Comma 2 2 4 6 3 2 2 3" xfId="28663" xr:uid="{E3F04069-C8C7-445F-9AD3-7938E570A0C6}"/>
    <cellStyle name="Comma 2 2 4 6 3 2 3" xfId="14253" xr:uid="{00000000-0005-0000-0000-000012060000}"/>
    <cellStyle name="Comma 2 2 4 6 3 2 3 2" xfId="33467" xr:uid="{87D5E267-085F-4F04-A46B-E5CA47E1A0E2}"/>
    <cellStyle name="Comma 2 2 4 6 3 2 4" xfId="23860" xr:uid="{5457F582-7439-450D-BDAC-ED091039C86C}"/>
    <cellStyle name="Comma 2 2 4 6 3 3" xfId="7048" xr:uid="{00000000-0005-0000-0000-000013060000}"/>
    <cellStyle name="Comma 2 2 4 6 3 3 2" xfId="16655" xr:uid="{00000000-0005-0000-0000-000014060000}"/>
    <cellStyle name="Comma 2 2 4 6 3 3 2 2" xfId="35869" xr:uid="{9AD78EBF-E9BA-42B4-BA70-FD7310277EBE}"/>
    <cellStyle name="Comma 2 2 4 6 3 3 3" xfId="26262" xr:uid="{B6C8DB02-4D97-4436-BAF5-878230BA7783}"/>
    <cellStyle name="Comma 2 2 4 6 3 4" xfId="11851" xr:uid="{00000000-0005-0000-0000-000015060000}"/>
    <cellStyle name="Comma 2 2 4 6 3 4 2" xfId="31065" xr:uid="{6598F5CD-057E-4F1F-B3BA-51A3CB0607C1}"/>
    <cellStyle name="Comma 2 2 4 6 3 5" xfId="21458" xr:uid="{013CC954-ADFF-4656-BF35-99B23AF5D936}"/>
    <cellStyle name="Comma 2 2 4 6 4" xfId="3046" xr:uid="{00000000-0005-0000-0000-000016060000}"/>
    <cellStyle name="Comma 2 2 4 6 4 2" xfId="7849" xr:uid="{00000000-0005-0000-0000-000017060000}"/>
    <cellStyle name="Comma 2 2 4 6 4 2 2" xfId="17456" xr:uid="{00000000-0005-0000-0000-000018060000}"/>
    <cellStyle name="Comma 2 2 4 6 4 2 2 2" xfId="36670" xr:uid="{EEAB8490-DD76-4C62-9A19-BEC92BD79DF4}"/>
    <cellStyle name="Comma 2 2 4 6 4 2 3" xfId="27063" xr:uid="{DD634145-BB74-4382-AF15-E49BD18EA1AC}"/>
    <cellStyle name="Comma 2 2 4 6 4 3" xfId="12653" xr:uid="{00000000-0005-0000-0000-000019060000}"/>
    <cellStyle name="Comma 2 2 4 6 4 3 2" xfId="31867" xr:uid="{D6002517-F2CF-414C-A3DC-4E0F5E7306A0}"/>
    <cellStyle name="Comma 2 2 4 6 4 4" xfId="22260" xr:uid="{3439BD1E-197D-401C-836C-3001C13B7E58}"/>
    <cellStyle name="Comma 2 2 4 6 5" xfId="5448" xr:uid="{00000000-0005-0000-0000-00001A060000}"/>
    <cellStyle name="Comma 2 2 4 6 5 2" xfId="15055" xr:uid="{00000000-0005-0000-0000-00001B060000}"/>
    <cellStyle name="Comma 2 2 4 6 5 2 2" xfId="34269" xr:uid="{6D49944B-768A-4C83-882C-47DBD2CD95B9}"/>
    <cellStyle name="Comma 2 2 4 6 5 3" xfId="24662" xr:uid="{D78EE605-BB93-40EB-A750-BC7DCA3ACC16}"/>
    <cellStyle name="Comma 2 2 4 6 6" xfId="10251" xr:uid="{00000000-0005-0000-0000-00001C060000}"/>
    <cellStyle name="Comma 2 2 4 6 6 2" xfId="29465" xr:uid="{51F44879-4A07-4689-8222-3F70D685DA70}"/>
    <cellStyle name="Comma 2 2 4 6 7" xfId="19858" xr:uid="{370A4B91-C792-42DB-96F6-47E45964CF75}"/>
    <cellStyle name="Comma 2 2 4 7" xfId="841" xr:uid="{00000000-0005-0000-0000-00001D060000}"/>
    <cellStyle name="Comma 2 2 4 7 2" xfId="3246" xr:uid="{00000000-0005-0000-0000-00001E060000}"/>
    <cellStyle name="Comma 2 2 4 7 2 2" xfId="8049" xr:uid="{00000000-0005-0000-0000-00001F060000}"/>
    <cellStyle name="Comma 2 2 4 7 2 2 2" xfId="17656" xr:uid="{00000000-0005-0000-0000-000020060000}"/>
    <cellStyle name="Comma 2 2 4 7 2 2 2 2" xfId="36870" xr:uid="{A82642B8-363A-4A7C-AF51-695C031BF57D}"/>
    <cellStyle name="Comma 2 2 4 7 2 2 3" xfId="27263" xr:uid="{CED78798-AF63-4D1D-A119-1015CBA9392F}"/>
    <cellStyle name="Comma 2 2 4 7 2 3" xfId="12853" xr:uid="{00000000-0005-0000-0000-000021060000}"/>
    <cellStyle name="Comma 2 2 4 7 2 3 2" xfId="32067" xr:uid="{B86E321F-937C-4321-9F94-B35CA7E501DE}"/>
    <cellStyle name="Comma 2 2 4 7 2 4" xfId="22460" xr:uid="{E252AFDE-B014-4009-91B9-81D0203082F0}"/>
    <cellStyle name="Comma 2 2 4 7 3" xfId="5648" xr:uid="{00000000-0005-0000-0000-000022060000}"/>
    <cellStyle name="Comma 2 2 4 7 3 2" xfId="15255" xr:uid="{00000000-0005-0000-0000-000023060000}"/>
    <cellStyle name="Comma 2 2 4 7 3 2 2" xfId="34469" xr:uid="{17C77D35-E99F-411A-BD03-CC4EC9613907}"/>
    <cellStyle name="Comma 2 2 4 7 3 3" xfId="24862" xr:uid="{74B7669F-9A67-4D38-8857-DD4551593886}"/>
    <cellStyle name="Comma 2 2 4 7 4" xfId="10451" xr:uid="{00000000-0005-0000-0000-000024060000}"/>
    <cellStyle name="Comma 2 2 4 7 4 2" xfId="29665" xr:uid="{6751FA63-973C-4AAA-B713-815344130E8D}"/>
    <cellStyle name="Comma 2 2 4 7 5" xfId="20058" xr:uid="{4DD9482B-53EA-47E8-B875-454725E8BA72}"/>
    <cellStyle name="Comma 2 2 4 8" xfId="1641" xr:uid="{00000000-0005-0000-0000-000025060000}"/>
    <cellStyle name="Comma 2 2 4 8 2" xfId="4046" xr:uid="{00000000-0005-0000-0000-000026060000}"/>
    <cellStyle name="Comma 2 2 4 8 2 2" xfId="8849" xr:uid="{00000000-0005-0000-0000-000027060000}"/>
    <cellStyle name="Comma 2 2 4 8 2 2 2" xfId="18456" xr:uid="{00000000-0005-0000-0000-000028060000}"/>
    <cellStyle name="Comma 2 2 4 8 2 2 2 2" xfId="37670" xr:uid="{FF592653-A0F1-4FC5-ACD0-E938851B0A17}"/>
    <cellStyle name="Comma 2 2 4 8 2 2 3" xfId="28063" xr:uid="{12B19502-72A8-497A-98BA-3D890939A86E}"/>
    <cellStyle name="Comma 2 2 4 8 2 3" xfId="13653" xr:uid="{00000000-0005-0000-0000-000029060000}"/>
    <cellStyle name="Comma 2 2 4 8 2 3 2" xfId="32867" xr:uid="{B0999F84-A704-48E8-928B-55F571897498}"/>
    <cellStyle name="Comma 2 2 4 8 2 4" xfId="23260" xr:uid="{F8888724-C517-43E6-B389-B3C96138C653}"/>
    <cellStyle name="Comma 2 2 4 8 3" xfId="6448" xr:uid="{00000000-0005-0000-0000-00002A060000}"/>
    <cellStyle name="Comma 2 2 4 8 3 2" xfId="16055" xr:uid="{00000000-0005-0000-0000-00002B060000}"/>
    <cellStyle name="Comma 2 2 4 8 3 2 2" xfId="35269" xr:uid="{7951512C-6393-49C1-BD8B-47E8A3658AB6}"/>
    <cellStyle name="Comma 2 2 4 8 3 3" xfId="25662" xr:uid="{6B04A13A-F23D-4F0E-BFAC-986A54F188ED}"/>
    <cellStyle name="Comma 2 2 4 8 4" xfId="11251" xr:uid="{00000000-0005-0000-0000-00002C060000}"/>
    <cellStyle name="Comma 2 2 4 8 4 2" xfId="30465" xr:uid="{97C653C4-E876-47F1-889C-AEFCAF60B3A8}"/>
    <cellStyle name="Comma 2 2 4 8 5" xfId="20858" xr:uid="{66F83D75-66B3-4DCC-AB20-AF209241F107}"/>
    <cellStyle name="Comma 2 2 4 9" xfId="2446" xr:uid="{00000000-0005-0000-0000-00002D060000}"/>
    <cellStyle name="Comma 2 2 4 9 2" xfId="7249" xr:uid="{00000000-0005-0000-0000-00002E060000}"/>
    <cellStyle name="Comma 2 2 4 9 2 2" xfId="16856" xr:uid="{00000000-0005-0000-0000-00002F060000}"/>
    <cellStyle name="Comma 2 2 4 9 2 2 2" xfId="36070" xr:uid="{49F1D395-2824-4AAE-B03B-B97989F99DBB}"/>
    <cellStyle name="Comma 2 2 4 9 2 3" xfId="26463" xr:uid="{3BF2A987-300F-4CA2-9989-DAE57C6BD932}"/>
    <cellStyle name="Comma 2 2 4 9 3" xfId="12053" xr:uid="{00000000-0005-0000-0000-000030060000}"/>
    <cellStyle name="Comma 2 2 4 9 3 2" xfId="31267" xr:uid="{EE86CF11-967C-4ECE-8715-F9DFCA5BA0D9}"/>
    <cellStyle name="Comma 2 2 4 9 4" xfId="21660" xr:uid="{A60A51DC-AEC2-4777-A59B-BB97E867947A}"/>
    <cellStyle name="Comma 2 2 5" xfId="49" xr:uid="{00000000-0005-0000-0000-000031060000}"/>
    <cellStyle name="Comma 2 2 5 10" xfId="4858" xr:uid="{00000000-0005-0000-0000-000032060000}"/>
    <cellStyle name="Comma 2 2 5 10 2" xfId="14465" xr:uid="{00000000-0005-0000-0000-000033060000}"/>
    <cellStyle name="Comma 2 2 5 10 2 2" xfId="33679" xr:uid="{5C71C92C-C739-40D6-B44C-8F5E3D750FFF}"/>
    <cellStyle name="Comma 2 2 5 10 3" xfId="24072" xr:uid="{33B6019A-11FC-4703-B784-4FAF76071399}"/>
    <cellStyle name="Comma 2 2 5 11" xfId="9661" xr:uid="{00000000-0005-0000-0000-000034060000}"/>
    <cellStyle name="Comma 2 2 5 11 2" xfId="28875" xr:uid="{A5EA6645-A775-45F0-8F1B-DF82C87875BD}"/>
    <cellStyle name="Comma 2 2 5 12" xfId="19268" xr:uid="{FB9D3D09-5485-4770-9D4E-5B6432FDF6AB}"/>
    <cellStyle name="Comma 2 2 5 2" xfId="100" xr:uid="{00000000-0005-0000-0000-000035060000}"/>
    <cellStyle name="Comma 2 2 5 2 10" xfId="9711" xr:uid="{00000000-0005-0000-0000-000036060000}"/>
    <cellStyle name="Comma 2 2 5 2 10 2" xfId="28925" xr:uid="{632F95B0-0E61-4C7B-ADB3-46799C9B1EAD}"/>
    <cellStyle name="Comma 2 2 5 2 11" xfId="19318" xr:uid="{3F159503-8AA8-4D2A-B047-6853C1AA22B1}"/>
    <cellStyle name="Comma 2 2 5 2 2" xfId="200" xr:uid="{00000000-0005-0000-0000-000037060000}"/>
    <cellStyle name="Comma 2 2 5 2 2 10" xfId="19418" xr:uid="{183B30A7-8625-401E-8DAA-A37D0165EFAC}"/>
    <cellStyle name="Comma 2 2 5 2 2 2" xfId="400" xr:uid="{00000000-0005-0000-0000-000038060000}"/>
    <cellStyle name="Comma 2 2 5 2 2 2 2" xfId="1201" xr:uid="{00000000-0005-0000-0000-000039060000}"/>
    <cellStyle name="Comma 2 2 5 2 2 2 2 2" xfId="3606" xr:uid="{00000000-0005-0000-0000-00003A060000}"/>
    <cellStyle name="Comma 2 2 5 2 2 2 2 2 2" xfId="8409" xr:uid="{00000000-0005-0000-0000-00003B060000}"/>
    <cellStyle name="Comma 2 2 5 2 2 2 2 2 2 2" xfId="18016" xr:uid="{00000000-0005-0000-0000-00003C060000}"/>
    <cellStyle name="Comma 2 2 5 2 2 2 2 2 2 2 2" xfId="37230" xr:uid="{5F72D12E-074E-4145-9B01-DCE318572B78}"/>
    <cellStyle name="Comma 2 2 5 2 2 2 2 2 2 3" xfId="27623" xr:uid="{DF0B4C14-C218-4AD9-8F99-832C7916CED4}"/>
    <cellStyle name="Comma 2 2 5 2 2 2 2 2 3" xfId="13213" xr:uid="{00000000-0005-0000-0000-00003D060000}"/>
    <cellStyle name="Comma 2 2 5 2 2 2 2 2 3 2" xfId="32427" xr:uid="{44E0BD6A-5FEA-4309-8D22-5E10BD8E3533}"/>
    <cellStyle name="Comma 2 2 5 2 2 2 2 2 4" xfId="22820" xr:uid="{B2BC5046-4A40-41B6-BC6D-1B72A323618A}"/>
    <cellStyle name="Comma 2 2 5 2 2 2 2 3" xfId="6008" xr:uid="{00000000-0005-0000-0000-00003E060000}"/>
    <cellStyle name="Comma 2 2 5 2 2 2 2 3 2" xfId="15615" xr:uid="{00000000-0005-0000-0000-00003F060000}"/>
    <cellStyle name="Comma 2 2 5 2 2 2 2 3 2 2" xfId="34829" xr:uid="{ABD41966-CED4-4BB7-B020-D338D26499F1}"/>
    <cellStyle name="Comma 2 2 5 2 2 2 2 3 3" xfId="25222" xr:uid="{EC6A25E6-DA3F-4A64-977B-CB8D8BAC2089}"/>
    <cellStyle name="Comma 2 2 5 2 2 2 2 4" xfId="10811" xr:uid="{00000000-0005-0000-0000-000040060000}"/>
    <cellStyle name="Comma 2 2 5 2 2 2 2 4 2" xfId="30025" xr:uid="{1F4B0C73-6067-4457-B21B-7042C4A278AB}"/>
    <cellStyle name="Comma 2 2 5 2 2 2 2 5" xfId="20418" xr:uid="{8C11DC02-7492-42F8-B395-1D984EDB730F}"/>
    <cellStyle name="Comma 2 2 5 2 2 2 3" xfId="2001" xr:uid="{00000000-0005-0000-0000-000041060000}"/>
    <cellStyle name="Comma 2 2 5 2 2 2 3 2" xfId="4406" xr:uid="{00000000-0005-0000-0000-000042060000}"/>
    <cellStyle name="Comma 2 2 5 2 2 2 3 2 2" xfId="9209" xr:uid="{00000000-0005-0000-0000-000043060000}"/>
    <cellStyle name="Comma 2 2 5 2 2 2 3 2 2 2" xfId="18816" xr:uid="{00000000-0005-0000-0000-000044060000}"/>
    <cellStyle name="Comma 2 2 5 2 2 2 3 2 2 2 2" xfId="38030" xr:uid="{3DFDB59B-0EC6-4CF5-A5FC-3AC76F728C38}"/>
    <cellStyle name="Comma 2 2 5 2 2 2 3 2 2 3" xfId="28423" xr:uid="{94577A43-FD70-4142-AEB8-02E5CFDC222B}"/>
    <cellStyle name="Comma 2 2 5 2 2 2 3 2 3" xfId="14013" xr:uid="{00000000-0005-0000-0000-000045060000}"/>
    <cellStyle name="Comma 2 2 5 2 2 2 3 2 3 2" xfId="33227" xr:uid="{07E4C234-12DA-4453-8109-E85CE2F310B4}"/>
    <cellStyle name="Comma 2 2 5 2 2 2 3 2 4" xfId="23620" xr:uid="{117850E8-D336-437E-89CD-1120D9158110}"/>
    <cellStyle name="Comma 2 2 5 2 2 2 3 3" xfId="6808" xr:uid="{00000000-0005-0000-0000-000046060000}"/>
    <cellStyle name="Comma 2 2 5 2 2 2 3 3 2" xfId="16415" xr:uid="{00000000-0005-0000-0000-000047060000}"/>
    <cellStyle name="Comma 2 2 5 2 2 2 3 3 2 2" xfId="35629" xr:uid="{79FB60BD-8745-4594-9CBD-93B9016BEEB9}"/>
    <cellStyle name="Comma 2 2 5 2 2 2 3 3 3" xfId="26022" xr:uid="{209F92BF-D34C-454B-8D99-344705B1658A}"/>
    <cellStyle name="Comma 2 2 5 2 2 2 3 4" xfId="11611" xr:uid="{00000000-0005-0000-0000-000048060000}"/>
    <cellStyle name="Comma 2 2 5 2 2 2 3 4 2" xfId="30825" xr:uid="{39585A4C-3765-48F7-B600-5A67B1128294}"/>
    <cellStyle name="Comma 2 2 5 2 2 2 3 5" xfId="21218" xr:uid="{53AFDBE6-DB60-41C1-802E-A50C6E4269E0}"/>
    <cellStyle name="Comma 2 2 5 2 2 2 4" xfId="2806" xr:uid="{00000000-0005-0000-0000-000049060000}"/>
    <cellStyle name="Comma 2 2 5 2 2 2 4 2" xfId="7609" xr:uid="{00000000-0005-0000-0000-00004A060000}"/>
    <cellStyle name="Comma 2 2 5 2 2 2 4 2 2" xfId="17216" xr:uid="{00000000-0005-0000-0000-00004B060000}"/>
    <cellStyle name="Comma 2 2 5 2 2 2 4 2 2 2" xfId="36430" xr:uid="{266A5C07-8A73-4596-A814-F49A6C0168F1}"/>
    <cellStyle name="Comma 2 2 5 2 2 2 4 2 3" xfId="26823" xr:uid="{5B2DB44D-B2D6-4153-84CC-4B89894A3B81}"/>
    <cellStyle name="Comma 2 2 5 2 2 2 4 3" xfId="12413" xr:uid="{00000000-0005-0000-0000-00004C060000}"/>
    <cellStyle name="Comma 2 2 5 2 2 2 4 3 2" xfId="31627" xr:uid="{2FD11D59-6192-401D-BF70-F9CD39F6F4FA}"/>
    <cellStyle name="Comma 2 2 5 2 2 2 4 4" xfId="22020" xr:uid="{D713B862-230B-4073-9F91-0FD658C3015E}"/>
    <cellStyle name="Comma 2 2 5 2 2 2 5" xfId="5208" xr:uid="{00000000-0005-0000-0000-00004D060000}"/>
    <cellStyle name="Comma 2 2 5 2 2 2 5 2" xfId="14815" xr:uid="{00000000-0005-0000-0000-00004E060000}"/>
    <cellStyle name="Comma 2 2 5 2 2 2 5 2 2" xfId="34029" xr:uid="{3EE57DF7-B9BD-425C-B78A-96CCA849548D}"/>
    <cellStyle name="Comma 2 2 5 2 2 2 5 3" xfId="24422" xr:uid="{E93A9463-6D03-4681-9F03-3B5385072436}"/>
    <cellStyle name="Comma 2 2 5 2 2 2 6" xfId="10011" xr:uid="{00000000-0005-0000-0000-00004F060000}"/>
    <cellStyle name="Comma 2 2 5 2 2 2 6 2" xfId="29225" xr:uid="{2896B01A-FBC4-463A-AC7B-A96543713B89}"/>
    <cellStyle name="Comma 2 2 5 2 2 2 7" xfId="19618" xr:uid="{9C2EBF64-EAF0-4DBF-A4D8-E68761495981}"/>
    <cellStyle name="Comma 2 2 5 2 2 3" xfId="600" xr:uid="{00000000-0005-0000-0000-000050060000}"/>
    <cellStyle name="Comma 2 2 5 2 2 3 2" xfId="1401" xr:uid="{00000000-0005-0000-0000-000051060000}"/>
    <cellStyle name="Comma 2 2 5 2 2 3 2 2" xfId="3806" xr:uid="{00000000-0005-0000-0000-000052060000}"/>
    <cellStyle name="Comma 2 2 5 2 2 3 2 2 2" xfId="8609" xr:uid="{00000000-0005-0000-0000-000053060000}"/>
    <cellStyle name="Comma 2 2 5 2 2 3 2 2 2 2" xfId="18216" xr:uid="{00000000-0005-0000-0000-000054060000}"/>
    <cellStyle name="Comma 2 2 5 2 2 3 2 2 2 2 2" xfId="37430" xr:uid="{1479D4EF-8866-4962-BE41-985B6ED47F20}"/>
    <cellStyle name="Comma 2 2 5 2 2 3 2 2 2 3" xfId="27823" xr:uid="{629D0CCF-A008-4839-95CA-34819276492F}"/>
    <cellStyle name="Comma 2 2 5 2 2 3 2 2 3" xfId="13413" xr:uid="{00000000-0005-0000-0000-000055060000}"/>
    <cellStyle name="Comma 2 2 5 2 2 3 2 2 3 2" xfId="32627" xr:uid="{10003445-3403-4476-AFBC-BCD808116FC8}"/>
    <cellStyle name="Comma 2 2 5 2 2 3 2 2 4" xfId="23020" xr:uid="{0AE7A832-3790-427A-8EA4-4314C9E65084}"/>
    <cellStyle name="Comma 2 2 5 2 2 3 2 3" xfId="6208" xr:uid="{00000000-0005-0000-0000-000056060000}"/>
    <cellStyle name="Comma 2 2 5 2 2 3 2 3 2" xfId="15815" xr:uid="{00000000-0005-0000-0000-000057060000}"/>
    <cellStyle name="Comma 2 2 5 2 2 3 2 3 2 2" xfId="35029" xr:uid="{3A97DE09-4E98-46D5-B281-D9AD7F315EF2}"/>
    <cellStyle name="Comma 2 2 5 2 2 3 2 3 3" xfId="25422" xr:uid="{A63BB413-A108-41E0-B605-7F2FAE7EE299}"/>
    <cellStyle name="Comma 2 2 5 2 2 3 2 4" xfId="11011" xr:uid="{00000000-0005-0000-0000-000058060000}"/>
    <cellStyle name="Comma 2 2 5 2 2 3 2 4 2" xfId="30225" xr:uid="{226C60BB-DBBC-47A8-BDAD-01993DCB39B6}"/>
    <cellStyle name="Comma 2 2 5 2 2 3 2 5" xfId="20618" xr:uid="{FE0D2FFF-7C1E-4F34-BB94-A97A6C17B07C}"/>
    <cellStyle name="Comma 2 2 5 2 2 3 3" xfId="2201" xr:uid="{00000000-0005-0000-0000-000059060000}"/>
    <cellStyle name="Comma 2 2 5 2 2 3 3 2" xfId="4606" xr:uid="{00000000-0005-0000-0000-00005A060000}"/>
    <cellStyle name="Comma 2 2 5 2 2 3 3 2 2" xfId="9409" xr:uid="{00000000-0005-0000-0000-00005B060000}"/>
    <cellStyle name="Comma 2 2 5 2 2 3 3 2 2 2" xfId="19016" xr:uid="{00000000-0005-0000-0000-00005C060000}"/>
    <cellStyle name="Comma 2 2 5 2 2 3 3 2 2 2 2" xfId="38230" xr:uid="{C3FD3491-F72C-4ADB-AF6B-5EF242F73692}"/>
    <cellStyle name="Comma 2 2 5 2 2 3 3 2 2 3" xfId="28623" xr:uid="{F44067A1-0237-416A-A954-76C611B7905B}"/>
    <cellStyle name="Comma 2 2 5 2 2 3 3 2 3" xfId="14213" xr:uid="{00000000-0005-0000-0000-00005D060000}"/>
    <cellStyle name="Comma 2 2 5 2 2 3 3 2 3 2" xfId="33427" xr:uid="{4EF59EA1-1386-4354-8641-E30AEE315F48}"/>
    <cellStyle name="Comma 2 2 5 2 2 3 3 2 4" xfId="23820" xr:uid="{E20FE3BE-C460-404A-B751-F42E8DB7F925}"/>
    <cellStyle name="Comma 2 2 5 2 2 3 3 3" xfId="7008" xr:uid="{00000000-0005-0000-0000-00005E060000}"/>
    <cellStyle name="Comma 2 2 5 2 2 3 3 3 2" xfId="16615" xr:uid="{00000000-0005-0000-0000-00005F060000}"/>
    <cellStyle name="Comma 2 2 5 2 2 3 3 3 2 2" xfId="35829" xr:uid="{2B22A719-D4A1-4B1A-90F6-EE6F1E4CD8D9}"/>
    <cellStyle name="Comma 2 2 5 2 2 3 3 3 3" xfId="26222" xr:uid="{D040F28B-CDE2-450A-BBB0-DEB9DAEA6B0F}"/>
    <cellStyle name="Comma 2 2 5 2 2 3 3 4" xfId="11811" xr:uid="{00000000-0005-0000-0000-000060060000}"/>
    <cellStyle name="Comma 2 2 5 2 2 3 3 4 2" xfId="31025" xr:uid="{40F5DD8A-2A9B-41FF-92BF-CF8F0365B89E}"/>
    <cellStyle name="Comma 2 2 5 2 2 3 3 5" xfId="21418" xr:uid="{43B8ECD3-1D46-4B2B-A758-9DB205F541BF}"/>
    <cellStyle name="Comma 2 2 5 2 2 3 4" xfId="3006" xr:uid="{00000000-0005-0000-0000-000061060000}"/>
    <cellStyle name="Comma 2 2 5 2 2 3 4 2" xfId="7809" xr:uid="{00000000-0005-0000-0000-000062060000}"/>
    <cellStyle name="Comma 2 2 5 2 2 3 4 2 2" xfId="17416" xr:uid="{00000000-0005-0000-0000-000063060000}"/>
    <cellStyle name="Comma 2 2 5 2 2 3 4 2 2 2" xfId="36630" xr:uid="{C12BEC1B-2772-4832-92AE-C21822D513DE}"/>
    <cellStyle name="Comma 2 2 5 2 2 3 4 2 3" xfId="27023" xr:uid="{DE319F9A-2397-4233-8E31-5062AC6F6A59}"/>
    <cellStyle name="Comma 2 2 5 2 2 3 4 3" xfId="12613" xr:uid="{00000000-0005-0000-0000-000064060000}"/>
    <cellStyle name="Comma 2 2 5 2 2 3 4 3 2" xfId="31827" xr:uid="{B4C3F098-E36C-468B-ABCF-12E03BC7D278}"/>
    <cellStyle name="Comma 2 2 5 2 2 3 4 4" xfId="22220" xr:uid="{1DA5CB71-B173-49E0-A547-D4FB20B98120}"/>
    <cellStyle name="Comma 2 2 5 2 2 3 5" xfId="5408" xr:uid="{00000000-0005-0000-0000-000065060000}"/>
    <cellStyle name="Comma 2 2 5 2 2 3 5 2" xfId="15015" xr:uid="{00000000-0005-0000-0000-000066060000}"/>
    <cellStyle name="Comma 2 2 5 2 2 3 5 2 2" xfId="34229" xr:uid="{15807AB8-0DFC-4340-B9CC-1D44401D5F75}"/>
    <cellStyle name="Comma 2 2 5 2 2 3 5 3" xfId="24622" xr:uid="{C7FED334-6F2B-4821-B71E-5DD9286B67AE}"/>
    <cellStyle name="Comma 2 2 5 2 2 3 6" xfId="10211" xr:uid="{00000000-0005-0000-0000-000067060000}"/>
    <cellStyle name="Comma 2 2 5 2 2 3 6 2" xfId="29425" xr:uid="{8A8002EF-4CED-49ED-B997-3F1BD676FC7A}"/>
    <cellStyle name="Comma 2 2 5 2 2 3 7" xfId="19818" xr:uid="{2DC061C0-0208-4BA2-B579-A5B31A4ECC36}"/>
    <cellStyle name="Comma 2 2 5 2 2 4" xfId="800" xr:uid="{00000000-0005-0000-0000-000068060000}"/>
    <cellStyle name="Comma 2 2 5 2 2 4 2" xfId="1601" xr:uid="{00000000-0005-0000-0000-000069060000}"/>
    <cellStyle name="Comma 2 2 5 2 2 4 2 2" xfId="4006" xr:uid="{00000000-0005-0000-0000-00006A060000}"/>
    <cellStyle name="Comma 2 2 5 2 2 4 2 2 2" xfId="8809" xr:uid="{00000000-0005-0000-0000-00006B060000}"/>
    <cellStyle name="Comma 2 2 5 2 2 4 2 2 2 2" xfId="18416" xr:uid="{00000000-0005-0000-0000-00006C060000}"/>
    <cellStyle name="Comma 2 2 5 2 2 4 2 2 2 2 2" xfId="37630" xr:uid="{A62F8B05-B203-44CF-AF60-2C3D94E859D7}"/>
    <cellStyle name="Comma 2 2 5 2 2 4 2 2 2 3" xfId="28023" xr:uid="{E1723D1B-7E1D-4980-BC08-DDAC7F6DD153}"/>
    <cellStyle name="Comma 2 2 5 2 2 4 2 2 3" xfId="13613" xr:uid="{00000000-0005-0000-0000-00006D060000}"/>
    <cellStyle name="Comma 2 2 5 2 2 4 2 2 3 2" xfId="32827" xr:uid="{3E961EEF-EFB0-482F-9F81-A19F64A75F81}"/>
    <cellStyle name="Comma 2 2 5 2 2 4 2 2 4" xfId="23220" xr:uid="{C8B5EC02-8402-455D-AE15-A84852FF29EC}"/>
    <cellStyle name="Comma 2 2 5 2 2 4 2 3" xfId="6408" xr:uid="{00000000-0005-0000-0000-00006E060000}"/>
    <cellStyle name="Comma 2 2 5 2 2 4 2 3 2" xfId="16015" xr:uid="{00000000-0005-0000-0000-00006F060000}"/>
    <cellStyle name="Comma 2 2 5 2 2 4 2 3 2 2" xfId="35229" xr:uid="{649CF191-512B-41D3-AD20-89D7E3BC4172}"/>
    <cellStyle name="Comma 2 2 5 2 2 4 2 3 3" xfId="25622" xr:uid="{20EE3AF7-4BFB-45BD-850C-9B0B487211A6}"/>
    <cellStyle name="Comma 2 2 5 2 2 4 2 4" xfId="11211" xr:uid="{00000000-0005-0000-0000-000070060000}"/>
    <cellStyle name="Comma 2 2 5 2 2 4 2 4 2" xfId="30425" xr:uid="{1A0AD3C0-46C6-4739-84B9-628F80F5BD37}"/>
    <cellStyle name="Comma 2 2 5 2 2 4 2 5" xfId="20818" xr:uid="{51D50B4B-A849-4057-9D3D-573FCB18A818}"/>
    <cellStyle name="Comma 2 2 5 2 2 4 3" xfId="2401" xr:uid="{00000000-0005-0000-0000-000071060000}"/>
    <cellStyle name="Comma 2 2 5 2 2 4 3 2" xfId="4806" xr:uid="{00000000-0005-0000-0000-000072060000}"/>
    <cellStyle name="Comma 2 2 5 2 2 4 3 2 2" xfId="9609" xr:uid="{00000000-0005-0000-0000-000073060000}"/>
    <cellStyle name="Comma 2 2 5 2 2 4 3 2 2 2" xfId="19216" xr:uid="{00000000-0005-0000-0000-000074060000}"/>
    <cellStyle name="Comma 2 2 5 2 2 4 3 2 2 2 2" xfId="38430" xr:uid="{406E79F8-83F4-49AB-85E7-FB8DDECBDF45}"/>
    <cellStyle name="Comma 2 2 5 2 2 4 3 2 2 3" xfId="28823" xr:uid="{6463521B-1A86-4A2C-830D-B6A60D5C3773}"/>
    <cellStyle name="Comma 2 2 5 2 2 4 3 2 3" xfId="14413" xr:uid="{00000000-0005-0000-0000-000075060000}"/>
    <cellStyle name="Comma 2 2 5 2 2 4 3 2 3 2" xfId="33627" xr:uid="{A858994D-2110-4857-AE2F-2BC9C698CFD0}"/>
    <cellStyle name="Comma 2 2 5 2 2 4 3 2 4" xfId="24020" xr:uid="{7F59F6D9-5475-4A0A-819F-CA99490DFF54}"/>
    <cellStyle name="Comma 2 2 5 2 2 4 3 3" xfId="7208" xr:uid="{00000000-0005-0000-0000-000076060000}"/>
    <cellStyle name="Comma 2 2 5 2 2 4 3 3 2" xfId="16815" xr:uid="{00000000-0005-0000-0000-000077060000}"/>
    <cellStyle name="Comma 2 2 5 2 2 4 3 3 2 2" xfId="36029" xr:uid="{D0FA3F02-CDF5-4BFD-870E-BB87D4E80CFC}"/>
    <cellStyle name="Comma 2 2 5 2 2 4 3 3 3" xfId="26422" xr:uid="{1DAA30DD-8AE7-4737-8FAC-B936F20A4F30}"/>
    <cellStyle name="Comma 2 2 5 2 2 4 3 4" xfId="12011" xr:uid="{00000000-0005-0000-0000-000078060000}"/>
    <cellStyle name="Comma 2 2 5 2 2 4 3 4 2" xfId="31225" xr:uid="{6C72FB35-D0CB-4020-B8B8-0BB91A50C5FE}"/>
    <cellStyle name="Comma 2 2 5 2 2 4 3 5" xfId="21618" xr:uid="{0B8B7533-1978-4B05-B756-DA98F05AD70D}"/>
    <cellStyle name="Comma 2 2 5 2 2 4 4" xfId="3206" xr:uid="{00000000-0005-0000-0000-000079060000}"/>
    <cellStyle name="Comma 2 2 5 2 2 4 4 2" xfId="8009" xr:uid="{00000000-0005-0000-0000-00007A060000}"/>
    <cellStyle name="Comma 2 2 5 2 2 4 4 2 2" xfId="17616" xr:uid="{00000000-0005-0000-0000-00007B060000}"/>
    <cellStyle name="Comma 2 2 5 2 2 4 4 2 2 2" xfId="36830" xr:uid="{267DBA62-338D-44A8-B61F-9FC16A9886EE}"/>
    <cellStyle name="Comma 2 2 5 2 2 4 4 2 3" xfId="27223" xr:uid="{48640421-06B6-42EE-A9D0-A44CBCE221A5}"/>
    <cellStyle name="Comma 2 2 5 2 2 4 4 3" xfId="12813" xr:uid="{00000000-0005-0000-0000-00007C060000}"/>
    <cellStyle name="Comma 2 2 5 2 2 4 4 3 2" xfId="32027" xr:uid="{6868664D-4C62-4997-A49B-807E8086D339}"/>
    <cellStyle name="Comma 2 2 5 2 2 4 4 4" xfId="22420" xr:uid="{FB267EAC-7B50-4E6E-9A4B-1FF5640A06BA}"/>
    <cellStyle name="Comma 2 2 5 2 2 4 5" xfId="5608" xr:uid="{00000000-0005-0000-0000-00007D060000}"/>
    <cellStyle name="Comma 2 2 5 2 2 4 5 2" xfId="15215" xr:uid="{00000000-0005-0000-0000-00007E060000}"/>
    <cellStyle name="Comma 2 2 5 2 2 4 5 2 2" xfId="34429" xr:uid="{07B99B56-B616-441B-8B7A-3EF470FE764E}"/>
    <cellStyle name="Comma 2 2 5 2 2 4 5 3" xfId="24822" xr:uid="{75B4F031-D56F-47AA-8110-912FE7918F9F}"/>
    <cellStyle name="Comma 2 2 5 2 2 4 6" xfId="10411" xr:uid="{00000000-0005-0000-0000-00007F060000}"/>
    <cellStyle name="Comma 2 2 5 2 2 4 6 2" xfId="29625" xr:uid="{9EF903C4-7519-419E-B519-6CE7FBDAA030}"/>
    <cellStyle name="Comma 2 2 5 2 2 4 7" xfId="20018" xr:uid="{89C61F76-2E9B-4283-AC9E-726ECDBFF4DC}"/>
    <cellStyle name="Comma 2 2 5 2 2 5" xfId="1001" xr:uid="{00000000-0005-0000-0000-000080060000}"/>
    <cellStyle name="Comma 2 2 5 2 2 5 2" xfId="3406" xr:uid="{00000000-0005-0000-0000-000081060000}"/>
    <cellStyle name="Comma 2 2 5 2 2 5 2 2" xfId="8209" xr:uid="{00000000-0005-0000-0000-000082060000}"/>
    <cellStyle name="Comma 2 2 5 2 2 5 2 2 2" xfId="17816" xr:uid="{00000000-0005-0000-0000-000083060000}"/>
    <cellStyle name="Comma 2 2 5 2 2 5 2 2 2 2" xfId="37030" xr:uid="{0320AA20-49F2-4666-823B-B8EA36CB1995}"/>
    <cellStyle name="Comma 2 2 5 2 2 5 2 2 3" xfId="27423" xr:uid="{FA8BE4BE-D279-469C-986B-BF76A4A8F1F5}"/>
    <cellStyle name="Comma 2 2 5 2 2 5 2 3" xfId="13013" xr:uid="{00000000-0005-0000-0000-000084060000}"/>
    <cellStyle name="Comma 2 2 5 2 2 5 2 3 2" xfId="32227" xr:uid="{A7EBAD17-20FB-414E-878A-71BA16FED2DE}"/>
    <cellStyle name="Comma 2 2 5 2 2 5 2 4" xfId="22620" xr:uid="{FA1345C4-B3DE-4882-A594-4E01F1AD136B}"/>
    <cellStyle name="Comma 2 2 5 2 2 5 3" xfId="5808" xr:uid="{00000000-0005-0000-0000-000085060000}"/>
    <cellStyle name="Comma 2 2 5 2 2 5 3 2" xfId="15415" xr:uid="{00000000-0005-0000-0000-000086060000}"/>
    <cellStyle name="Comma 2 2 5 2 2 5 3 2 2" xfId="34629" xr:uid="{03352BD5-8858-455B-978C-54A493D49BD9}"/>
    <cellStyle name="Comma 2 2 5 2 2 5 3 3" xfId="25022" xr:uid="{2FC5D5E5-8E3A-482E-9AEA-FF9EF960393E}"/>
    <cellStyle name="Comma 2 2 5 2 2 5 4" xfId="10611" xr:uid="{00000000-0005-0000-0000-000087060000}"/>
    <cellStyle name="Comma 2 2 5 2 2 5 4 2" xfId="29825" xr:uid="{1829EB9D-4491-4C04-8B3F-E4938E173B50}"/>
    <cellStyle name="Comma 2 2 5 2 2 5 5" xfId="20218" xr:uid="{F22E6C4D-DB6B-4B8A-96CC-2FE96E85D142}"/>
    <cellStyle name="Comma 2 2 5 2 2 6" xfId="1801" xr:uid="{00000000-0005-0000-0000-000088060000}"/>
    <cellStyle name="Comma 2 2 5 2 2 6 2" xfId="4206" xr:uid="{00000000-0005-0000-0000-000089060000}"/>
    <cellStyle name="Comma 2 2 5 2 2 6 2 2" xfId="9009" xr:uid="{00000000-0005-0000-0000-00008A060000}"/>
    <cellStyle name="Comma 2 2 5 2 2 6 2 2 2" xfId="18616" xr:uid="{00000000-0005-0000-0000-00008B060000}"/>
    <cellStyle name="Comma 2 2 5 2 2 6 2 2 2 2" xfId="37830" xr:uid="{E32FF4DD-024F-4686-9C9A-80322A972492}"/>
    <cellStyle name="Comma 2 2 5 2 2 6 2 2 3" xfId="28223" xr:uid="{D1F49D87-1DF1-43B7-9A3E-5803166D7458}"/>
    <cellStyle name="Comma 2 2 5 2 2 6 2 3" xfId="13813" xr:uid="{00000000-0005-0000-0000-00008C060000}"/>
    <cellStyle name="Comma 2 2 5 2 2 6 2 3 2" xfId="33027" xr:uid="{B82FD7FE-1B78-4C9F-946E-6C3D15D405A8}"/>
    <cellStyle name="Comma 2 2 5 2 2 6 2 4" xfId="23420" xr:uid="{D18E334B-DFF9-4DE9-AD2D-45785B39E2EA}"/>
    <cellStyle name="Comma 2 2 5 2 2 6 3" xfId="6608" xr:uid="{00000000-0005-0000-0000-00008D060000}"/>
    <cellStyle name="Comma 2 2 5 2 2 6 3 2" xfId="16215" xr:uid="{00000000-0005-0000-0000-00008E060000}"/>
    <cellStyle name="Comma 2 2 5 2 2 6 3 2 2" xfId="35429" xr:uid="{991FB38E-F119-45F7-82BE-E1E96BB364A8}"/>
    <cellStyle name="Comma 2 2 5 2 2 6 3 3" xfId="25822" xr:uid="{46EF39E5-5B5C-4EB0-A724-3A8496D42EA2}"/>
    <cellStyle name="Comma 2 2 5 2 2 6 4" xfId="11411" xr:uid="{00000000-0005-0000-0000-00008F060000}"/>
    <cellStyle name="Comma 2 2 5 2 2 6 4 2" xfId="30625" xr:uid="{C0835D71-5067-4EF9-B41F-98949A0F944C}"/>
    <cellStyle name="Comma 2 2 5 2 2 6 5" xfId="21018" xr:uid="{3065FC52-A443-4363-8D67-99A464644C76}"/>
    <cellStyle name="Comma 2 2 5 2 2 7" xfId="2606" xr:uid="{00000000-0005-0000-0000-000090060000}"/>
    <cellStyle name="Comma 2 2 5 2 2 7 2" xfId="7409" xr:uid="{00000000-0005-0000-0000-000091060000}"/>
    <cellStyle name="Comma 2 2 5 2 2 7 2 2" xfId="17016" xr:uid="{00000000-0005-0000-0000-000092060000}"/>
    <cellStyle name="Comma 2 2 5 2 2 7 2 2 2" xfId="36230" xr:uid="{3E2E02DD-8392-43DA-B2F3-F6AD627DC031}"/>
    <cellStyle name="Comma 2 2 5 2 2 7 2 3" xfId="26623" xr:uid="{12081A66-06D7-4873-80DA-AAE60A39D7E7}"/>
    <cellStyle name="Comma 2 2 5 2 2 7 3" xfId="12213" xr:uid="{00000000-0005-0000-0000-000093060000}"/>
    <cellStyle name="Comma 2 2 5 2 2 7 3 2" xfId="31427" xr:uid="{BD0DD175-DEE8-4AB0-8808-74210E29BAD4}"/>
    <cellStyle name="Comma 2 2 5 2 2 7 4" xfId="21820" xr:uid="{C994413F-B738-4403-93EE-A52DC9FA7FBC}"/>
    <cellStyle name="Comma 2 2 5 2 2 8" xfId="5008" xr:uid="{00000000-0005-0000-0000-000094060000}"/>
    <cellStyle name="Comma 2 2 5 2 2 8 2" xfId="14615" xr:uid="{00000000-0005-0000-0000-000095060000}"/>
    <cellStyle name="Comma 2 2 5 2 2 8 2 2" xfId="33829" xr:uid="{92039AA8-4B05-427C-8801-DC70F84C6AA5}"/>
    <cellStyle name="Comma 2 2 5 2 2 8 3" xfId="24222" xr:uid="{BACE675C-3382-4337-B87A-BA4D5CEEE890}"/>
    <cellStyle name="Comma 2 2 5 2 2 9" xfId="9811" xr:uid="{00000000-0005-0000-0000-000096060000}"/>
    <cellStyle name="Comma 2 2 5 2 2 9 2" xfId="29025" xr:uid="{02A77A3E-2FC0-4B92-A9A7-BBB7055451A9}"/>
    <cellStyle name="Comma 2 2 5 2 3" xfId="300" xr:uid="{00000000-0005-0000-0000-000097060000}"/>
    <cellStyle name="Comma 2 2 5 2 3 2" xfId="1101" xr:uid="{00000000-0005-0000-0000-000098060000}"/>
    <cellStyle name="Comma 2 2 5 2 3 2 2" xfId="3506" xr:uid="{00000000-0005-0000-0000-000099060000}"/>
    <cellStyle name="Comma 2 2 5 2 3 2 2 2" xfId="8309" xr:uid="{00000000-0005-0000-0000-00009A060000}"/>
    <cellStyle name="Comma 2 2 5 2 3 2 2 2 2" xfId="17916" xr:uid="{00000000-0005-0000-0000-00009B060000}"/>
    <cellStyle name="Comma 2 2 5 2 3 2 2 2 2 2" xfId="37130" xr:uid="{B38A0C7F-B9FE-42A6-836F-12EA39F69583}"/>
    <cellStyle name="Comma 2 2 5 2 3 2 2 2 3" xfId="27523" xr:uid="{8287C042-1F7E-4C38-A4C4-617C572D311F}"/>
    <cellStyle name="Comma 2 2 5 2 3 2 2 3" xfId="13113" xr:uid="{00000000-0005-0000-0000-00009C060000}"/>
    <cellStyle name="Comma 2 2 5 2 3 2 2 3 2" xfId="32327" xr:uid="{462DD891-C654-45A6-9DF5-3DB9AF854642}"/>
    <cellStyle name="Comma 2 2 5 2 3 2 2 4" xfId="22720" xr:uid="{19354549-E389-4CC8-92DF-FDD1CFECF7EC}"/>
    <cellStyle name="Comma 2 2 5 2 3 2 3" xfId="5908" xr:uid="{00000000-0005-0000-0000-00009D060000}"/>
    <cellStyle name="Comma 2 2 5 2 3 2 3 2" xfId="15515" xr:uid="{00000000-0005-0000-0000-00009E060000}"/>
    <cellStyle name="Comma 2 2 5 2 3 2 3 2 2" xfId="34729" xr:uid="{8B2DBB8F-80B4-4E27-87C5-FDAF788DE0F9}"/>
    <cellStyle name="Comma 2 2 5 2 3 2 3 3" xfId="25122" xr:uid="{D7736926-47A1-42F3-BB22-442C4E90BBBB}"/>
    <cellStyle name="Comma 2 2 5 2 3 2 4" xfId="10711" xr:uid="{00000000-0005-0000-0000-00009F060000}"/>
    <cellStyle name="Comma 2 2 5 2 3 2 4 2" xfId="29925" xr:uid="{074FDCB2-570E-4A2A-94B7-1C4E281B5AB2}"/>
    <cellStyle name="Comma 2 2 5 2 3 2 5" xfId="20318" xr:uid="{F836B56D-52A3-4504-B029-BA0E55C9F663}"/>
    <cellStyle name="Comma 2 2 5 2 3 3" xfId="1901" xr:uid="{00000000-0005-0000-0000-0000A0060000}"/>
    <cellStyle name="Comma 2 2 5 2 3 3 2" xfId="4306" xr:uid="{00000000-0005-0000-0000-0000A1060000}"/>
    <cellStyle name="Comma 2 2 5 2 3 3 2 2" xfId="9109" xr:uid="{00000000-0005-0000-0000-0000A2060000}"/>
    <cellStyle name="Comma 2 2 5 2 3 3 2 2 2" xfId="18716" xr:uid="{00000000-0005-0000-0000-0000A3060000}"/>
    <cellStyle name="Comma 2 2 5 2 3 3 2 2 2 2" xfId="37930" xr:uid="{7877A7AF-4E57-40D6-BEFE-0D2F3498A3EC}"/>
    <cellStyle name="Comma 2 2 5 2 3 3 2 2 3" xfId="28323" xr:uid="{93779F58-602B-4233-8A83-616D471DFF18}"/>
    <cellStyle name="Comma 2 2 5 2 3 3 2 3" xfId="13913" xr:uid="{00000000-0005-0000-0000-0000A4060000}"/>
    <cellStyle name="Comma 2 2 5 2 3 3 2 3 2" xfId="33127" xr:uid="{187B54C3-CFC3-4289-9467-C4634A470CAC}"/>
    <cellStyle name="Comma 2 2 5 2 3 3 2 4" xfId="23520" xr:uid="{06EE7C00-CD5C-43B8-B6D9-3C2E8BAD3C4F}"/>
    <cellStyle name="Comma 2 2 5 2 3 3 3" xfId="6708" xr:uid="{00000000-0005-0000-0000-0000A5060000}"/>
    <cellStyle name="Comma 2 2 5 2 3 3 3 2" xfId="16315" xr:uid="{00000000-0005-0000-0000-0000A6060000}"/>
    <cellStyle name="Comma 2 2 5 2 3 3 3 2 2" xfId="35529" xr:uid="{01155214-B9D9-4C2A-B208-9CC4A5C06B70}"/>
    <cellStyle name="Comma 2 2 5 2 3 3 3 3" xfId="25922" xr:uid="{8C92F003-5DA6-445B-89CD-43E45FD07B91}"/>
    <cellStyle name="Comma 2 2 5 2 3 3 4" xfId="11511" xr:uid="{00000000-0005-0000-0000-0000A7060000}"/>
    <cellStyle name="Comma 2 2 5 2 3 3 4 2" xfId="30725" xr:uid="{4DE0ADD2-C799-48AD-97B4-159E33CC9A05}"/>
    <cellStyle name="Comma 2 2 5 2 3 3 5" xfId="21118" xr:uid="{2CB07F49-9DB7-4FB1-85C8-5401732E3500}"/>
    <cellStyle name="Comma 2 2 5 2 3 4" xfId="2706" xr:uid="{00000000-0005-0000-0000-0000A8060000}"/>
    <cellStyle name="Comma 2 2 5 2 3 4 2" xfId="7509" xr:uid="{00000000-0005-0000-0000-0000A9060000}"/>
    <cellStyle name="Comma 2 2 5 2 3 4 2 2" xfId="17116" xr:uid="{00000000-0005-0000-0000-0000AA060000}"/>
    <cellStyle name="Comma 2 2 5 2 3 4 2 2 2" xfId="36330" xr:uid="{A2F5965B-4283-4E4C-9541-082CA06A2688}"/>
    <cellStyle name="Comma 2 2 5 2 3 4 2 3" xfId="26723" xr:uid="{7B3B00F6-B6E9-4A45-806C-C708EC52EB1B}"/>
    <cellStyle name="Comma 2 2 5 2 3 4 3" xfId="12313" xr:uid="{00000000-0005-0000-0000-0000AB060000}"/>
    <cellStyle name="Comma 2 2 5 2 3 4 3 2" xfId="31527" xr:uid="{3B2EF95B-3861-4028-AD80-2C5965914B26}"/>
    <cellStyle name="Comma 2 2 5 2 3 4 4" xfId="21920" xr:uid="{2CFE66FE-A1C6-41AE-AB31-99C4377C073A}"/>
    <cellStyle name="Comma 2 2 5 2 3 5" xfId="5108" xr:uid="{00000000-0005-0000-0000-0000AC060000}"/>
    <cellStyle name="Comma 2 2 5 2 3 5 2" xfId="14715" xr:uid="{00000000-0005-0000-0000-0000AD060000}"/>
    <cellStyle name="Comma 2 2 5 2 3 5 2 2" xfId="33929" xr:uid="{ADD507FD-BF34-41B5-BC7E-CED70C1D915E}"/>
    <cellStyle name="Comma 2 2 5 2 3 5 3" xfId="24322" xr:uid="{85AD6FDF-5D0A-4781-A372-1EB9DC40B543}"/>
    <cellStyle name="Comma 2 2 5 2 3 6" xfId="9911" xr:uid="{00000000-0005-0000-0000-0000AE060000}"/>
    <cellStyle name="Comma 2 2 5 2 3 6 2" xfId="29125" xr:uid="{D07DA232-3E9F-4CDD-B9C1-19CD9D9E8723}"/>
    <cellStyle name="Comma 2 2 5 2 3 7" xfId="19518" xr:uid="{4E6A9B0A-A7EB-43DC-9F4F-C9FC0213A203}"/>
    <cellStyle name="Comma 2 2 5 2 4" xfId="500" xr:uid="{00000000-0005-0000-0000-0000AF060000}"/>
    <cellStyle name="Comma 2 2 5 2 4 2" xfId="1301" xr:uid="{00000000-0005-0000-0000-0000B0060000}"/>
    <cellStyle name="Comma 2 2 5 2 4 2 2" xfId="3706" xr:uid="{00000000-0005-0000-0000-0000B1060000}"/>
    <cellStyle name="Comma 2 2 5 2 4 2 2 2" xfId="8509" xr:uid="{00000000-0005-0000-0000-0000B2060000}"/>
    <cellStyle name="Comma 2 2 5 2 4 2 2 2 2" xfId="18116" xr:uid="{00000000-0005-0000-0000-0000B3060000}"/>
    <cellStyle name="Comma 2 2 5 2 4 2 2 2 2 2" xfId="37330" xr:uid="{144FB9E6-C019-4C13-BB76-ABEFA7529FD4}"/>
    <cellStyle name="Comma 2 2 5 2 4 2 2 2 3" xfId="27723" xr:uid="{484E31C7-0BF9-4EFB-B7FC-1CF5A32AB909}"/>
    <cellStyle name="Comma 2 2 5 2 4 2 2 3" xfId="13313" xr:uid="{00000000-0005-0000-0000-0000B4060000}"/>
    <cellStyle name="Comma 2 2 5 2 4 2 2 3 2" xfId="32527" xr:uid="{6F401DB7-B5C0-4473-94A1-C60644A62C71}"/>
    <cellStyle name="Comma 2 2 5 2 4 2 2 4" xfId="22920" xr:uid="{9E1A9414-473C-4CC6-BF31-3512ADF6CA9C}"/>
    <cellStyle name="Comma 2 2 5 2 4 2 3" xfId="6108" xr:uid="{00000000-0005-0000-0000-0000B5060000}"/>
    <cellStyle name="Comma 2 2 5 2 4 2 3 2" xfId="15715" xr:uid="{00000000-0005-0000-0000-0000B6060000}"/>
    <cellStyle name="Comma 2 2 5 2 4 2 3 2 2" xfId="34929" xr:uid="{61167AFD-0BD9-422F-BA41-04117DCDAF5B}"/>
    <cellStyle name="Comma 2 2 5 2 4 2 3 3" xfId="25322" xr:uid="{2DE17AE8-3270-46B9-8F88-250473AB8745}"/>
    <cellStyle name="Comma 2 2 5 2 4 2 4" xfId="10911" xr:uid="{00000000-0005-0000-0000-0000B7060000}"/>
    <cellStyle name="Comma 2 2 5 2 4 2 4 2" xfId="30125" xr:uid="{0913B8A8-E4AC-491A-9AF0-6C79A5277E94}"/>
    <cellStyle name="Comma 2 2 5 2 4 2 5" xfId="20518" xr:uid="{00F34F84-2ADC-4055-ABCE-4453DDAD499F}"/>
    <cellStyle name="Comma 2 2 5 2 4 3" xfId="2101" xr:uid="{00000000-0005-0000-0000-0000B8060000}"/>
    <cellStyle name="Comma 2 2 5 2 4 3 2" xfId="4506" xr:uid="{00000000-0005-0000-0000-0000B9060000}"/>
    <cellStyle name="Comma 2 2 5 2 4 3 2 2" xfId="9309" xr:uid="{00000000-0005-0000-0000-0000BA060000}"/>
    <cellStyle name="Comma 2 2 5 2 4 3 2 2 2" xfId="18916" xr:uid="{00000000-0005-0000-0000-0000BB060000}"/>
    <cellStyle name="Comma 2 2 5 2 4 3 2 2 2 2" xfId="38130" xr:uid="{4C7AC0CA-BFA8-4E23-B2D4-14D2FAF3B81B}"/>
    <cellStyle name="Comma 2 2 5 2 4 3 2 2 3" xfId="28523" xr:uid="{F2454D8B-F644-4467-8C91-B1B49180FBBF}"/>
    <cellStyle name="Comma 2 2 5 2 4 3 2 3" xfId="14113" xr:uid="{00000000-0005-0000-0000-0000BC060000}"/>
    <cellStyle name="Comma 2 2 5 2 4 3 2 3 2" xfId="33327" xr:uid="{1D810890-E329-47E6-9287-8999F42343C6}"/>
    <cellStyle name="Comma 2 2 5 2 4 3 2 4" xfId="23720" xr:uid="{FAE9EC21-1BF3-46F1-BEBA-BCEF61AAC01E}"/>
    <cellStyle name="Comma 2 2 5 2 4 3 3" xfId="6908" xr:uid="{00000000-0005-0000-0000-0000BD060000}"/>
    <cellStyle name="Comma 2 2 5 2 4 3 3 2" xfId="16515" xr:uid="{00000000-0005-0000-0000-0000BE060000}"/>
    <cellStyle name="Comma 2 2 5 2 4 3 3 2 2" xfId="35729" xr:uid="{2BAAF26B-5E0B-48A1-BB3D-D1FA38B986E0}"/>
    <cellStyle name="Comma 2 2 5 2 4 3 3 3" xfId="26122" xr:uid="{DBF87B83-DF61-4E8B-B57C-97D0772F0969}"/>
    <cellStyle name="Comma 2 2 5 2 4 3 4" xfId="11711" xr:uid="{00000000-0005-0000-0000-0000BF060000}"/>
    <cellStyle name="Comma 2 2 5 2 4 3 4 2" xfId="30925" xr:uid="{BB794AD2-3ED1-4181-AE8C-F546F3EE7EE2}"/>
    <cellStyle name="Comma 2 2 5 2 4 3 5" xfId="21318" xr:uid="{7885AEFA-5415-43C1-A27B-07704D9A5FD8}"/>
    <cellStyle name="Comma 2 2 5 2 4 4" xfId="2906" xr:uid="{00000000-0005-0000-0000-0000C0060000}"/>
    <cellStyle name="Comma 2 2 5 2 4 4 2" xfId="7709" xr:uid="{00000000-0005-0000-0000-0000C1060000}"/>
    <cellStyle name="Comma 2 2 5 2 4 4 2 2" xfId="17316" xr:uid="{00000000-0005-0000-0000-0000C2060000}"/>
    <cellStyle name="Comma 2 2 5 2 4 4 2 2 2" xfId="36530" xr:uid="{347FB772-CC20-4687-93C8-79DCEF12EE56}"/>
    <cellStyle name="Comma 2 2 5 2 4 4 2 3" xfId="26923" xr:uid="{5ECC3160-3892-4C52-BBEE-4DA452DEF042}"/>
    <cellStyle name="Comma 2 2 5 2 4 4 3" xfId="12513" xr:uid="{00000000-0005-0000-0000-0000C3060000}"/>
    <cellStyle name="Comma 2 2 5 2 4 4 3 2" xfId="31727" xr:uid="{45D291C5-989A-4CF7-A1CF-1F1E0DE25960}"/>
    <cellStyle name="Comma 2 2 5 2 4 4 4" xfId="22120" xr:uid="{CBBE304F-611C-4559-8995-F3867772E231}"/>
    <cellStyle name="Comma 2 2 5 2 4 5" xfId="5308" xr:uid="{00000000-0005-0000-0000-0000C4060000}"/>
    <cellStyle name="Comma 2 2 5 2 4 5 2" xfId="14915" xr:uid="{00000000-0005-0000-0000-0000C5060000}"/>
    <cellStyle name="Comma 2 2 5 2 4 5 2 2" xfId="34129" xr:uid="{CA0824CB-C932-48AA-BA50-8A625E5400C4}"/>
    <cellStyle name="Comma 2 2 5 2 4 5 3" xfId="24522" xr:uid="{FF24E521-8CB8-43F8-B00C-7F7271000201}"/>
    <cellStyle name="Comma 2 2 5 2 4 6" xfId="10111" xr:uid="{00000000-0005-0000-0000-0000C6060000}"/>
    <cellStyle name="Comma 2 2 5 2 4 6 2" xfId="29325" xr:uid="{60B2230C-2E84-45DF-8F20-3C658329D608}"/>
    <cellStyle name="Comma 2 2 5 2 4 7" xfId="19718" xr:uid="{2C09F93B-935C-4C98-923A-F8F66905AC3E}"/>
    <cellStyle name="Comma 2 2 5 2 5" xfId="700" xr:uid="{00000000-0005-0000-0000-0000C7060000}"/>
    <cellStyle name="Comma 2 2 5 2 5 2" xfId="1501" xr:uid="{00000000-0005-0000-0000-0000C8060000}"/>
    <cellStyle name="Comma 2 2 5 2 5 2 2" xfId="3906" xr:uid="{00000000-0005-0000-0000-0000C9060000}"/>
    <cellStyle name="Comma 2 2 5 2 5 2 2 2" xfId="8709" xr:uid="{00000000-0005-0000-0000-0000CA060000}"/>
    <cellStyle name="Comma 2 2 5 2 5 2 2 2 2" xfId="18316" xr:uid="{00000000-0005-0000-0000-0000CB060000}"/>
    <cellStyle name="Comma 2 2 5 2 5 2 2 2 2 2" xfId="37530" xr:uid="{D322377E-5632-4541-BAC9-DE53A12BFF62}"/>
    <cellStyle name="Comma 2 2 5 2 5 2 2 2 3" xfId="27923" xr:uid="{327CB502-50B1-4940-8355-BE65885494CE}"/>
    <cellStyle name="Comma 2 2 5 2 5 2 2 3" xfId="13513" xr:uid="{00000000-0005-0000-0000-0000CC060000}"/>
    <cellStyle name="Comma 2 2 5 2 5 2 2 3 2" xfId="32727" xr:uid="{6AA94C83-1C67-41FF-BA49-66A66FD9BFDF}"/>
    <cellStyle name="Comma 2 2 5 2 5 2 2 4" xfId="23120" xr:uid="{61132852-0818-46B2-9373-3F624697AB0B}"/>
    <cellStyle name="Comma 2 2 5 2 5 2 3" xfId="6308" xr:uid="{00000000-0005-0000-0000-0000CD060000}"/>
    <cellStyle name="Comma 2 2 5 2 5 2 3 2" xfId="15915" xr:uid="{00000000-0005-0000-0000-0000CE060000}"/>
    <cellStyle name="Comma 2 2 5 2 5 2 3 2 2" xfId="35129" xr:uid="{5DB5D72E-ABAE-4088-A83B-8AACB99204E0}"/>
    <cellStyle name="Comma 2 2 5 2 5 2 3 3" xfId="25522" xr:uid="{93CD55CE-2362-480C-A5F4-0217FFA3A03D}"/>
    <cellStyle name="Comma 2 2 5 2 5 2 4" xfId="11111" xr:uid="{00000000-0005-0000-0000-0000CF060000}"/>
    <cellStyle name="Comma 2 2 5 2 5 2 4 2" xfId="30325" xr:uid="{B7968E40-34A8-4CED-9837-0D35A86222DE}"/>
    <cellStyle name="Comma 2 2 5 2 5 2 5" xfId="20718" xr:uid="{6CD528B5-02B9-49C5-AF70-1E4F56C92108}"/>
    <cellStyle name="Comma 2 2 5 2 5 3" xfId="2301" xr:uid="{00000000-0005-0000-0000-0000D0060000}"/>
    <cellStyle name="Comma 2 2 5 2 5 3 2" xfId="4706" xr:uid="{00000000-0005-0000-0000-0000D1060000}"/>
    <cellStyle name="Comma 2 2 5 2 5 3 2 2" xfId="9509" xr:uid="{00000000-0005-0000-0000-0000D2060000}"/>
    <cellStyle name="Comma 2 2 5 2 5 3 2 2 2" xfId="19116" xr:uid="{00000000-0005-0000-0000-0000D3060000}"/>
    <cellStyle name="Comma 2 2 5 2 5 3 2 2 2 2" xfId="38330" xr:uid="{1F7D5A37-99CE-4A9E-A6EC-FF3B6700E9EF}"/>
    <cellStyle name="Comma 2 2 5 2 5 3 2 2 3" xfId="28723" xr:uid="{DF7ABAA7-35A5-484C-928B-28D154200514}"/>
    <cellStyle name="Comma 2 2 5 2 5 3 2 3" xfId="14313" xr:uid="{00000000-0005-0000-0000-0000D4060000}"/>
    <cellStyle name="Comma 2 2 5 2 5 3 2 3 2" xfId="33527" xr:uid="{427C8633-F78F-402C-93D4-7F45B9E64341}"/>
    <cellStyle name="Comma 2 2 5 2 5 3 2 4" xfId="23920" xr:uid="{32DF2E8A-7D54-4B78-A299-16B5DB0A8709}"/>
    <cellStyle name="Comma 2 2 5 2 5 3 3" xfId="7108" xr:uid="{00000000-0005-0000-0000-0000D5060000}"/>
    <cellStyle name="Comma 2 2 5 2 5 3 3 2" xfId="16715" xr:uid="{00000000-0005-0000-0000-0000D6060000}"/>
    <cellStyle name="Comma 2 2 5 2 5 3 3 2 2" xfId="35929" xr:uid="{B729B6C6-B909-4E17-B3CB-A2D0B8FE6804}"/>
    <cellStyle name="Comma 2 2 5 2 5 3 3 3" xfId="26322" xr:uid="{2F17072C-3FEE-4B71-A235-9DE43C6983D6}"/>
    <cellStyle name="Comma 2 2 5 2 5 3 4" xfId="11911" xr:uid="{00000000-0005-0000-0000-0000D7060000}"/>
    <cellStyle name="Comma 2 2 5 2 5 3 4 2" xfId="31125" xr:uid="{BFE5DE20-B8F8-47CF-89BA-5C1A2DD5002C}"/>
    <cellStyle name="Comma 2 2 5 2 5 3 5" xfId="21518" xr:uid="{BE78FDC6-0E41-4C41-AEE3-E7FAE68CB655}"/>
    <cellStyle name="Comma 2 2 5 2 5 4" xfId="3106" xr:uid="{00000000-0005-0000-0000-0000D8060000}"/>
    <cellStyle name="Comma 2 2 5 2 5 4 2" xfId="7909" xr:uid="{00000000-0005-0000-0000-0000D9060000}"/>
    <cellStyle name="Comma 2 2 5 2 5 4 2 2" xfId="17516" xr:uid="{00000000-0005-0000-0000-0000DA060000}"/>
    <cellStyle name="Comma 2 2 5 2 5 4 2 2 2" xfId="36730" xr:uid="{395DB76C-9DCE-4590-9FEA-18836CB33191}"/>
    <cellStyle name="Comma 2 2 5 2 5 4 2 3" xfId="27123" xr:uid="{62D553EA-1F12-4836-A177-78E8D3039D06}"/>
    <cellStyle name="Comma 2 2 5 2 5 4 3" xfId="12713" xr:uid="{00000000-0005-0000-0000-0000DB060000}"/>
    <cellStyle name="Comma 2 2 5 2 5 4 3 2" xfId="31927" xr:uid="{DB4B563C-A512-48D2-99F0-B460379D3ABE}"/>
    <cellStyle name="Comma 2 2 5 2 5 4 4" xfId="22320" xr:uid="{51F70145-4DC0-41AE-B444-56E63E1DD1BC}"/>
    <cellStyle name="Comma 2 2 5 2 5 5" xfId="5508" xr:uid="{00000000-0005-0000-0000-0000DC060000}"/>
    <cellStyle name="Comma 2 2 5 2 5 5 2" xfId="15115" xr:uid="{00000000-0005-0000-0000-0000DD060000}"/>
    <cellStyle name="Comma 2 2 5 2 5 5 2 2" xfId="34329" xr:uid="{D9557962-841F-438A-9F42-CC3A44CD0502}"/>
    <cellStyle name="Comma 2 2 5 2 5 5 3" xfId="24722" xr:uid="{B18D1F78-C2C3-4B95-BDBE-E5A9D5D45144}"/>
    <cellStyle name="Comma 2 2 5 2 5 6" xfId="10311" xr:uid="{00000000-0005-0000-0000-0000DE060000}"/>
    <cellStyle name="Comma 2 2 5 2 5 6 2" xfId="29525" xr:uid="{79D66545-F650-4A50-AACD-3DA4B416C4D5}"/>
    <cellStyle name="Comma 2 2 5 2 5 7" xfId="19918" xr:uid="{57DA137E-A4A5-402E-B31C-3EDA367BBC5C}"/>
    <cellStyle name="Comma 2 2 5 2 6" xfId="901" xr:uid="{00000000-0005-0000-0000-0000DF060000}"/>
    <cellStyle name="Comma 2 2 5 2 6 2" xfId="3306" xr:uid="{00000000-0005-0000-0000-0000E0060000}"/>
    <cellStyle name="Comma 2 2 5 2 6 2 2" xfId="8109" xr:uid="{00000000-0005-0000-0000-0000E1060000}"/>
    <cellStyle name="Comma 2 2 5 2 6 2 2 2" xfId="17716" xr:uid="{00000000-0005-0000-0000-0000E2060000}"/>
    <cellStyle name="Comma 2 2 5 2 6 2 2 2 2" xfId="36930" xr:uid="{1C253F58-B3A0-407E-ABDF-31634179C53B}"/>
    <cellStyle name="Comma 2 2 5 2 6 2 2 3" xfId="27323" xr:uid="{D743423D-F607-4A2C-BCA0-BE2BF03A9A03}"/>
    <cellStyle name="Comma 2 2 5 2 6 2 3" xfId="12913" xr:uid="{00000000-0005-0000-0000-0000E3060000}"/>
    <cellStyle name="Comma 2 2 5 2 6 2 3 2" xfId="32127" xr:uid="{58050CEB-D17A-46F4-89B7-B537DC08CCF4}"/>
    <cellStyle name="Comma 2 2 5 2 6 2 4" xfId="22520" xr:uid="{9A5134C6-F602-4DD0-A18F-568AC8A430FF}"/>
    <cellStyle name="Comma 2 2 5 2 6 3" xfId="5708" xr:uid="{00000000-0005-0000-0000-0000E4060000}"/>
    <cellStyle name="Comma 2 2 5 2 6 3 2" xfId="15315" xr:uid="{00000000-0005-0000-0000-0000E5060000}"/>
    <cellStyle name="Comma 2 2 5 2 6 3 2 2" xfId="34529" xr:uid="{B537BD59-B353-46A7-847F-042E667978C4}"/>
    <cellStyle name="Comma 2 2 5 2 6 3 3" xfId="24922" xr:uid="{9BA5015F-3B9C-4BB2-84AE-9FA2E4BBCA82}"/>
    <cellStyle name="Comma 2 2 5 2 6 4" xfId="10511" xr:uid="{00000000-0005-0000-0000-0000E6060000}"/>
    <cellStyle name="Comma 2 2 5 2 6 4 2" xfId="29725" xr:uid="{F7C61FF6-D41F-4253-B94D-7E368CA2BA89}"/>
    <cellStyle name="Comma 2 2 5 2 6 5" xfId="20118" xr:uid="{D678EA0C-6CD5-4B3E-A2B0-242C9712A737}"/>
    <cellStyle name="Comma 2 2 5 2 7" xfId="1701" xr:uid="{00000000-0005-0000-0000-0000E7060000}"/>
    <cellStyle name="Comma 2 2 5 2 7 2" xfId="4106" xr:uid="{00000000-0005-0000-0000-0000E8060000}"/>
    <cellStyle name="Comma 2 2 5 2 7 2 2" xfId="8909" xr:uid="{00000000-0005-0000-0000-0000E9060000}"/>
    <cellStyle name="Comma 2 2 5 2 7 2 2 2" xfId="18516" xr:uid="{00000000-0005-0000-0000-0000EA060000}"/>
    <cellStyle name="Comma 2 2 5 2 7 2 2 2 2" xfId="37730" xr:uid="{5E339C13-6232-4E24-88F5-57F32C5AA645}"/>
    <cellStyle name="Comma 2 2 5 2 7 2 2 3" xfId="28123" xr:uid="{71744D3C-6145-4623-9D5D-344D5D2430DC}"/>
    <cellStyle name="Comma 2 2 5 2 7 2 3" xfId="13713" xr:uid="{00000000-0005-0000-0000-0000EB060000}"/>
    <cellStyle name="Comma 2 2 5 2 7 2 3 2" xfId="32927" xr:uid="{8FB8F566-9EBE-47B5-A4FC-B8FC86A28C1C}"/>
    <cellStyle name="Comma 2 2 5 2 7 2 4" xfId="23320" xr:uid="{84CF38A8-3781-43B1-9B9E-251BB4FFD378}"/>
    <cellStyle name="Comma 2 2 5 2 7 3" xfId="6508" xr:uid="{00000000-0005-0000-0000-0000EC060000}"/>
    <cellStyle name="Comma 2 2 5 2 7 3 2" xfId="16115" xr:uid="{00000000-0005-0000-0000-0000ED060000}"/>
    <cellStyle name="Comma 2 2 5 2 7 3 2 2" xfId="35329" xr:uid="{B13081D1-C65A-4CD1-8536-FE049C606C73}"/>
    <cellStyle name="Comma 2 2 5 2 7 3 3" xfId="25722" xr:uid="{CA0336D3-8B52-4040-BE83-912C6D4E14BF}"/>
    <cellStyle name="Comma 2 2 5 2 7 4" xfId="11311" xr:uid="{00000000-0005-0000-0000-0000EE060000}"/>
    <cellStyle name="Comma 2 2 5 2 7 4 2" xfId="30525" xr:uid="{E61FDFBA-A8EC-456A-9C87-9CB0438E7466}"/>
    <cellStyle name="Comma 2 2 5 2 7 5" xfId="20918" xr:uid="{97C8BB5D-A46A-4E82-9D68-07CDB37BAD4F}"/>
    <cellStyle name="Comma 2 2 5 2 8" xfId="2506" xr:uid="{00000000-0005-0000-0000-0000EF060000}"/>
    <cellStyle name="Comma 2 2 5 2 8 2" xfId="7309" xr:uid="{00000000-0005-0000-0000-0000F0060000}"/>
    <cellStyle name="Comma 2 2 5 2 8 2 2" xfId="16916" xr:uid="{00000000-0005-0000-0000-0000F1060000}"/>
    <cellStyle name="Comma 2 2 5 2 8 2 2 2" xfId="36130" xr:uid="{EC4B6F60-73AD-4392-9054-9A784F8D0591}"/>
    <cellStyle name="Comma 2 2 5 2 8 2 3" xfId="26523" xr:uid="{388E3D5D-D383-4804-BE43-82046E71AB5C}"/>
    <cellStyle name="Comma 2 2 5 2 8 3" xfId="12113" xr:uid="{00000000-0005-0000-0000-0000F2060000}"/>
    <cellStyle name="Comma 2 2 5 2 8 3 2" xfId="31327" xr:uid="{6F4C0E27-F7F8-4107-876F-00E236C3AC28}"/>
    <cellStyle name="Comma 2 2 5 2 8 4" xfId="21720" xr:uid="{A311C220-22A7-4D35-9208-C37DC738E61C}"/>
    <cellStyle name="Comma 2 2 5 2 9" xfId="4908" xr:uid="{00000000-0005-0000-0000-0000F3060000}"/>
    <cellStyle name="Comma 2 2 5 2 9 2" xfId="14515" xr:uid="{00000000-0005-0000-0000-0000F4060000}"/>
    <cellStyle name="Comma 2 2 5 2 9 2 2" xfId="33729" xr:uid="{4144486B-3FCF-4ADA-9266-E488A4F23473}"/>
    <cellStyle name="Comma 2 2 5 2 9 3" xfId="24122" xr:uid="{6EB36A85-BD9E-4874-AD97-4EB470C134C0}"/>
    <cellStyle name="Comma 2 2 5 3" xfId="150" xr:uid="{00000000-0005-0000-0000-0000F5060000}"/>
    <cellStyle name="Comma 2 2 5 3 10" xfId="19368" xr:uid="{70C1E1C6-D70B-48F5-921B-4F7C379D89C2}"/>
    <cellStyle name="Comma 2 2 5 3 2" xfId="350" xr:uid="{00000000-0005-0000-0000-0000F6060000}"/>
    <cellStyle name="Comma 2 2 5 3 2 2" xfId="1151" xr:uid="{00000000-0005-0000-0000-0000F7060000}"/>
    <cellStyle name="Comma 2 2 5 3 2 2 2" xfId="3556" xr:uid="{00000000-0005-0000-0000-0000F8060000}"/>
    <cellStyle name="Comma 2 2 5 3 2 2 2 2" xfId="8359" xr:uid="{00000000-0005-0000-0000-0000F9060000}"/>
    <cellStyle name="Comma 2 2 5 3 2 2 2 2 2" xfId="17966" xr:uid="{00000000-0005-0000-0000-0000FA060000}"/>
    <cellStyle name="Comma 2 2 5 3 2 2 2 2 2 2" xfId="37180" xr:uid="{BD8B70C6-77DE-4E99-AFD4-49E8FD215C7A}"/>
    <cellStyle name="Comma 2 2 5 3 2 2 2 2 3" xfId="27573" xr:uid="{503F2336-6CB7-456A-A3B7-102BCA42C757}"/>
    <cellStyle name="Comma 2 2 5 3 2 2 2 3" xfId="13163" xr:uid="{00000000-0005-0000-0000-0000FB060000}"/>
    <cellStyle name="Comma 2 2 5 3 2 2 2 3 2" xfId="32377" xr:uid="{E6D946D7-470F-4530-A3A3-5068E7F0CFCE}"/>
    <cellStyle name="Comma 2 2 5 3 2 2 2 4" xfId="22770" xr:uid="{9BB045A4-9AA2-4BA7-86B2-42C0D05CA34D}"/>
    <cellStyle name="Comma 2 2 5 3 2 2 3" xfId="5958" xr:uid="{00000000-0005-0000-0000-0000FC060000}"/>
    <cellStyle name="Comma 2 2 5 3 2 2 3 2" xfId="15565" xr:uid="{00000000-0005-0000-0000-0000FD060000}"/>
    <cellStyle name="Comma 2 2 5 3 2 2 3 2 2" xfId="34779" xr:uid="{89AFE350-3325-494C-AA5E-C93794E427C6}"/>
    <cellStyle name="Comma 2 2 5 3 2 2 3 3" xfId="25172" xr:uid="{122CC925-6331-44B3-8696-6FAF4B1188C2}"/>
    <cellStyle name="Comma 2 2 5 3 2 2 4" xfId="10761" xr:uid="{00000000-0005-0000-0000-0000FE060000}"/>
    <cellStyle name="Comma 2 2 5 3 2 2 4 2" xfId="29975" xr:uid="{F613AAF4-A5FB-48A4-A047-95FAAF2D366D}"/>
    <cellStyle name="Comma 2 2 5 3 2 2 5" xfId="20368" xr:uid="{3F84D515-8310-4B36-97FE-24DAD7E3E942}"/>
    <cellStyle name="Comma 2 2 5 3 2 3" xfId="1951" xr:uid="{00000000-0005-0000-0000-0000FF060000}"/>
    <cellStyle name="Comma 2 2 5 3 2 3 2" xfId="4356" xr:uid="{00000000-0005-0000-0000-000000070000}"/>
    <cellStyle name="Comma 2 2 5 3 2 3 2 2" xfId="9159" xr:uid="{00000000-0005-0000-0000-000001070000}"/>
    <cellStyle name="Comma 2 2 5 3 2 3 2 2 2" xfId="18766" xr:uid="{00000000-0005-0000-0000-000002070000}"/>
    <cellStyle name="Comma 2 2 5 3 2 3 2 2 2 2" xfId="37980" xr:uid="{FC4D06A6-83F9-44FE-96EB-308DB54FFF17}"/>
    <cellStyle name="Comma 2 2 5 3 2 3 2 2 3" xfId="28373" xr:uid="{7FAFEB9F-84B8-44FF-96D5-9C5BD9A8CC8A}"/>
    <cellStyle name="Comma 2 2 5 3 2 3 2 3" xfId="13963" xr:uid="{00000000-0005-0000-0000-000003070000}"/>
    <cellStyle name="Comma 2 2 5 3 2 3 2 3 2" xfId="33177" xr:uid="{00D50042-9542-4E01-A805-7DA954D579F1}"/>
    <cellStyle name="Comma 2 2 5 3 2 3 2 4" xfId="23570" xr:uid="{9EF8F7DE-52C1-4C97-8B4C-879D09F94642}"/>
    <cellStyle name="Comma 2 2 5 3 2 3 3" xfId="6758" xr:uid="{00000000-0005-0000-0000-000004070000}"/>
    <cellStyle name="Comma 2 2 5 3 2 3 3 2" xfId="16365" xr:uid="{00000000-0005-0000-0000-000005070000}"/>
    <cellStyle name="Comma 2 2 5 3 2 3 3 2 2" xfId="35579" xr:uid="{A88C03B2-25A5-4B22-9457-8B504C376CC7}"/>
    <cellStyle name="Comma 2 2 5 3 2 3 3 3" xfId="25972" xr:uid="{DCBAEBAF-B7A4-4D59-BC5D-851ED6DC04ED}"/>
    <cellStyle name="Comma 2 2 5 3 2 3 4" xfId="11561" xr:uid="{00000000-0005-0000-0000-000006070000}"/>
    <cellStyle name="Comma 2 2 5 3 2 3 4 2" xfId="30775" xr:uid="{E1E1D577-B817-488C-9CA1-9A6AC1172522}"/>
    <cellStyle name="Comma 2 2 5 3 2 3 5" xfId="21168" xr:uid="{31D801A2-DFFC-4041-BD6A-63BCF275B21C}"/>
    <cellStyle name="Comma 2 2 5 3 2 4" xfId="2756" xr:uid="{00000000-0005-0000-0000-000007070000}"/>
    <cellStyle name="Comma 2 2 5 3 2 4 2" xfId="7559" xr:uid="{00000000-0005-0000-0000-000008070000}"/>
    <cellStyle name="Comma 2 2 5 3 2 4 2 2" xfId="17166" xr:uid="{00000000-0005-0000-0000-000009070000}"/>
    <cellStyle name="Comma 2 2 5 3 2 4 2 2 2" xfId="36380" xr:uid="{BF155243-1513-408D-A1FA-A66F10DCD73C}"/>
    <cellStyle name="Comma 2 2 5 3 2 4 2 3" xfId="26773" xr:uid="{9ECDA029-2D75-49CC-A854-F4CE7C6ADA54}"/>
    <cellStyle name="Comma 2 2 5 3 2 4 3" xfId="12363" xr:uid="{00000000-0005-0000-0000-00000A070000}"/>
    <cellStyle name="Comma 2 2 5 3 2 4 3 2" xfId="31577" xr:uid="{FA0CA03E-C62D-4713-95AA-8049AE63A294}"/>
    <cellStyle name="Comma 2 2 5 3 2 4 4" xfId="21970" xr:uid="{16CF4425-48A4-4499-AB08-A64B03FF8735}"/>
    <cellStyle name="Comma 2 2 5 3 2 5" xfId="5158" xr:uid="{00000000-0005-0000-0000-00000B070000}"/>
    <cellStyle name="Comma 2 2 5 3 2 5 2" xfId="14765" xr:uid="{00000000-0005-0000-0000-00000C070000}"/>
    <cellStyle name="Comma 2 2 5 3 2 5 2 2" xfId="33979" xr:uid="{D05EE2B6-D195-4A65-8800-308C8A2A88C2}"/>
    <cellStyle name="Comma 2 2 5 3 2 5 3" xfId="24372" xr:uid="{37185175-6490-492A-B41D-3BB09940B739}"/>
    <cellStyle name="Comma 2 2 5 3 2 6" xfId="9961" xr:uid="{00000000-0005-0000-0000-00000D070000}"/>
    <cellStyle name="Comma 2 2 5 3 2 6 2" xfId="29175" xr:uid="{7E54D73A-28CE-44FA-ADC5-340815247740}"/>
    <cellStyle name="Comma 2 2 5 3 2 7" xfId="19568" xr:uid="{A9C97BEB-5393-4FC8-9236-C13BF516461B}"/>
    <cellStyle name="Comma 2 2 5 3 3" xfId="550" xr:uid="{00000000-0005-0000-0000-00000E070000}"/>
    <cellStyle name="Comma 2 2 5 3 3 2" xfId="1351" xr:uid="{00000000-0005-0000-0000-00000F070000}"/>
    <cellStyle name="Comma 2 2 5 3 3 2 2" xfId="3756" xr:uid="{00000000-0005-0000-0000-000010070000}"/>
    <cellStyle name="Comma 2 2 5 3 3 2 2 2" xfId="8559" xr:uid="{00000000-0005-0000-0000-000011070000}"/>
    <cellStyle name="Comma 2 2 5 3 3 2 2 2 2" xfId="18166" xr:uid="{00000000-0005-0000-0000-000012070000}"/>
    <cellStyle name="Comma 2 2 5 3 3 2 2 2 2 2" xfId="37380" xr:uid="{96475C1F-0138-4F68-9F25-779AAA336484}"/>
    <cellStyle name="Comma 2 2 5 3 3 2 2 2 3" xfId="27773" xr:uid="{2841429F-A503-4F9E-B1DA-B08BB6954356}"/>
    <cellStyle name="Comma 2 2 5 3 3 2 2 3" xfId="13363" xr:uid="{00000000-0005-0000-0000-000013070000}"/>
    <cellStyle name="Comma 2 2 5 3 3 2 2 3 2" xfId="32577" xr:uid="{3C124249-FC38-40A6-9EBE-A408F1B21032}"/>
    <cellStyle name="Comma 2 2 5 3 3 2 2 4" xfId="22970" xr:uid="{E9614F4E-0E82-49AC-94E6-331776908BD2}"/>
    <cellStyle name="Comma 2 2 5 3 3 2 3" xfId="6158" xr:uid="{00000000-0005-0000-0000-000014070000}"/>
    <cellStyle name="Comma 2 2 5 3 3 2 3 2" xfId="15765" xr:uid="{00000000-0005-0000-0000-000015070000}"/>
    <cellStyle name="Comma 2 2 5 3 3 2 3 2 2" xfId="34979" xr:uid="{57D1813D-9CF8-42DA-8BF3-EE125B036FCC}"/>
    <cellStyle name="Comma 2 2 5 3 3 2 3 3" xfId="25372" xr:uid="{E4D3B5A8-ABDB-4C43-B5C0-E002B67841BB}"/>
    <cellStyle name="Comma 2 2 5 3 3 2 4" xfId="10961" xr:uid="{00000000-0005-0000-0000-000016070000}"/>
    <cellStyle name="Comma 2 2 5 3 3 2 4 2" xfId="30175" xr:uid="{9F4E2228-AA16-4C7B-B120-BB0D8FA74C39}"/>
    <cellStyle name="Comma 2 2 5 3 3 2 5" xfId="20568" xr:uid="{DBD6B3EA-4182-4A6C-87EF-E7168CC3DC8E}"/>
    <cellStyle name="Comma 2 2 5 3 3 3" xfId="2151" xr:uid="{00000000-0005-0000-0000-000017070000}"/>
    <cellStyle name="Comma 2 2 5 3 3 3 2" xfId="4556" xr:uid="{00000000-0005-0000-0000-000018070000}"/>
    <cellStyle name="Comma 2 2 5 3 3 3 2 2" xfId="9359" xr:uid="{00000000-0005-0000-0000-000019070000}"/>
    <cellStyle name="Comma 2 2 5 3 3 3 2 2 2" xfId="18966" xr:uid="{00000000-0005-0000-0000-00001A070000}"/>
    <cellStyle name="Comma 2 2 5 3 3 3 2 2 2 2" xfId="38180" xr:uid="{6E36A590-BD0D-4001-BECF-03828063008C}"/>
    <cellStyle name="Comma 2 2 5 3 3 3 2 2 3" xfId="28573" xr:uid="{6277FA53-21B9-40F9-95E4-86F58C012950}"/>
    <cellStyle name="Comma 2 2 5 3 3 3 2 3" xfId="14163" xr:uid="{00000000-0005-0000-0000-00001B070000}"/>
    <cellStyle name="Comma 2 2 5 3 3 3 2 3 2" xfId="33377" xr:uid="{3FD6579D-71D2-484E-AA3B-CCAF49DF1461}"/>
    <cellStyle name="Comma 2 2 5 3 3 3 2 4" xfId="23770" xr:uid="{AD89F477-0576-4D4E-A078-D09F7C6485F6}"/>
    <cellStyle name="Comma 2 2 5 3 3 3 3" xfId="6958" xr:uid="{00000000-0005-0000-0000-00001C070000}"/>
    <cellStyle name="Comma 2 2 5 3 3 3 3 2" xfId="16565" xr:uid="{00000000-0005-0000-0000-00001D070000}"/>
    <cellStyle name="Comma 2 2 5 3 3 3 3 2 2" xfId="35779" xr:uid="{3E22B62D-BB89-46ED-9CCD-CCF6BE53FFFD}"/>
    <cellStyle name="Comma 2 2 5 3 3 3 3 3" xfId="26172" xr:uid="{D6305ABE-EBEB-45CF-9D36-1458FEE15BDE}"/>
    <cellStyle name="Comma 2 2 5 3 3 3 4" xfId="11761" xr:uid="{00000000-0005-0000-0000-00001E070000}"/>
    <cellStyle name="Comma 2 2 5 3 3 3 4 2" xfId="30975" xr:uid="{A7C79735-526A-4066-8C95-B3656793DD2B}"/>
    <cellStyle name="Comma 2 2 5 3 3 3 5" xfId="21368" xr:uid="{6A6CB751-5E73-4BC0-8D83-C2026A5CAA7A}"/>
    <cellStyle name="Comma 2 2 5 3 3 4" xfId="2956" xr:uid="{00000000-0005-0000-0000-00001F070000}"/>
    <cellStyle name="Comma 2 2 5 3 3 4 2" xfId="7759" xr:uid="{00000000-0005-0000-0000-000020070000}"/>
    <cellStyle name="Comma 2 2 5 3 3 4 2 2" xfId="17366" xr:uid="{00000000-0005-0000-0000-000021070000}"/>
    <cellStyle name="Comma 2 2 5 3 3 4 2 2 2" xfId="36580" xr:uid="{C2AFC574-B815-4134-BEE9-33F3504B9CB2}"/>
    <cellStyle name="Comma 2 2 5 3 3 4 2 3" xfId="26973" xr:uid="{B84A1C29-D5AE-4BAD-AF46-FB7F4E5CCBDD}"/>
    <cellStyle name="Comma 2 2 5 3 3 4 3" xfId="12563" xr:uid="{00000000-0005-0000-0000-000022070000}"/>
    <cellStyle name="Comma 2 2 5 3 3 4 3 2" xfId="31777" xr:uid="{34026BAE-D26E-4E4B-9B98-9725EE91785F}"/>
    <cellStyle name="Comma 2 2 5 3 3 4 4" xfId="22170" xr:uid="{21545439-D01E-44E9-BE44-F643FB177E94}"/>
    <cellStyle name="Comma 2 2 5 3 3 5" xfId="5358" xr:uid="{00000000-0005-0000-0000-000023070000}"/>
    <cellStyle name="Comma 2 2 5 3 3 5 2" xfId="14965" xr:uid="{00000000-0005-0000-0000-000024070000}"/>
    <cellStyle name="Comma 2 2 5 3 3 5 2 2" xfId="34179" xr:uid="{999ACF9E-D287-4D72-8212-696FBCDE365D}"/>
    <cellStyle name="Comma 2 2 5 3 3 5 3" xfId="24572" xr:uid="{F41D78AA-6F5F-4BD4-A735-8D54129468D4}"/>
    <cellStyle name="Comma 2 2 5 3 3 6" xfId="10161" xr:uid="{00000000-0005-0000-0000-000025070000}"/>
    <cellStyle name="Comma 2 2 5 3 3 6 2" xfId="29375" xr:uid="{93D94F3E-0983-46C1-B9DC-D7EA7F485FBA}"/>
    <cellStyle name="Comma 2 2 5 3 3 7" xfId="19768" xr:uid="{7903D339-6E70-42B8-B5D4-4CC54BEE5150}"/>
    <cellStyle name="Comma 2 2 5 3 4" xfId="750" xr:uid="{00000000-0005-0000-0000-000026070000}"/>
    <cellStyle name="Comma 2 2 5 3 4 2" xfId="1551" xr:uid="{00000000-0005-0000-0000-000027070000}"/>
    <cellStyle name="Comma 2 2 5 3 4 2 2" xfId="3956" xr:uid="{00000000-0005-0000-0000-000028070000}"/>
    <cellStyle name="Comma 2 2 5 3 4 2 2 2" xfId="8759" xr:uid="{00000000-0005-0000-0000-000029070000}"/>
    <cellStyle name="Comma 2 2 5 3 4 2 2 2 2" xfId="18366" xr:uid="{00000000-0005-0000-0000-00002A070000}"/>
    <cellStyle name="Comma 2 2 5 3 4 2 2 2 2 2" xfId="37580" xr:uid="{EC4114B7-FA70-4574-A148-1E708893CAFB}"/>
    <cellStyle name="Comma 2 2 5 3 4 2 2 2 3" xfId="27973" xr:uid="{69D63560-89C9-4727-96E5-0D056EA5699E}"/>
    <cellStyle name="Comma 2 2 5 3 4 2 2 3" xfId="13563" xr:uid="{00000000-0005-0000-0000-00002B070000}"/>
    <cellStyle name="Comma 2 2 5 3 4 2 2 3 2" xfId="32777" xr:uid="{73FCBF95-561A-4EBA-8B67-4A6AE396D8B5}"/>
    <cellStyle name="Comma 2 2 5 3 4 2 2 4" xfId="23170" xr:uid="{412FD6BE-FADC-4E37-BB20-F45A09F81115}"/>
    <cellStyle name="Comma 2 2 5 3 4 2 3" xfId="6358" xr:uid="{00000000-0005-0000-0000-00002C070000}"/>
    <cellStyle name="Comma 2 2 5 3 4 2 3 2" xfId="15965" xr:uid="{00000000-0005-0000-0000-00002D070000}"/>
    <cellStyle name="Comma 2 2 5 3 4 2 3 2 2" xfId="35179" xr:uid="{E83D1A3E-8616-4CF2-A334-5D24910495C0}"/>
    <cellStyle name="Comma 2 2 5 3 4 2 3 3" xfId="25572" xr:uid="{3319EBBC-A67E-497C-80FB-AA5166D5D819}"/>
    <cellStyle name="Comma 2 2 5 3 4 2 4" xfId="11161" xr:uid="{00000000-0005-0000-0000-00002E070000}"/>
    <cellStyle name="Comma 2 2 5 3 4 2 4 2" xfId="30375" xr:uid="{D21ABC65-6631-4B6B-8525-A2B8BC07AE9F}"/>
    <cellStyle name="Comma 2 2 5 3 4 2 5" xfId="20768" xr:uid="{1B174F3C-7605-48EE-9F15-8928AABBE050}"/>
    <cellStyle name="Comma 2 2 5 3 4 3" xfId="2351" xr:uid="{00000000-0005-0000-0000-00002F070000}"/>
    <cellStyle name="Comma 2 2 5 3 4 3 2" xfId="4756" xr:uid="{00000000-0005-0000-0000-000030070000}"/>
    <cellStyle name="Comma 2 2 5 3 4 3 2 2" xfId="9559" xr:uid="{00000000-0005-0000-0000-000031070000}"/>
    <cellStyle name="Comma 2 2 5 3 4 3 2 2 2" xfId="19166" xr:uid="{00000000-0005-0000-0000-000032070000}"/>
    <cellStyle name="Comma 2 2 5 3 4 3 2 2 2 2" xfId="38380" xr:uid="{0327741E-D103-42A2-9ABB-06A6E1016A7A}"/>
    <cellStyle name="Comma 2 2 5 3 4 3 2 2 3" xfId="28773" xr:uid="{B5F92BAA-AC1F-412D-B007-0F2846ED3DA3}"/>
    <cellStyle name="Comma 2 2 5 3 4 3 2 3" xfId="14363" xr:uid="{00000000-0005-0000-0000-000033070000}"/>
    <cellStyle name="Comma 2 2 5 3 4 3 2 3 2" xfId="33577" xr:uid="{21FCB191-2DEF-4602-83C8-983AF3722151}"/>
    <cellStyle name="Comma 2 2 5 3 4 3 2 4" xfId="23970" xr:uid="{23A39E84-ACE6-4803-A541-B8766DEE00CE}"/>
    <cellStyle name="Comma 2 2 5 3 4 3 3" xfId="7158" xr:uid="{00000000-0005-0000-0000-000034070000}"/>
    <cellStyle name="Comma 2 2 5 3 4 3 3 2" xfId="16765" xr:uid="{00000000-0005-0000-0000-000035070000}"/>
    <cellStyle name="Comma 2 2 5 3 4 3 3 2 2" xfId="35979" xr:uid="{54551DFB-42AA-43E7-B13D-DEAE0D66DBA6}"/>
    <cellStyle name="Comma 2 2 5 3 4 3 3 3" xfId="26372" xr:uid="{DE7B8E18-7FB4-41C1-8B70-7AE0A0455973}"/>
    <cellStyle name="Comma 2 2 5 3 4 3 4" xfId="11961" xr:uid="{00000000-0005-0000-0000-000036070000}"/>
    <cellStyle name="Comma 2 2 5 3 4 3 4 2" xfId="31175" xr:uid="{53865A43-8318-4B61-A160-5EF51D6539EB}"/>
    <cellStyle name="Comma 2 2 5 3 4 3 5" xfId="21568" xr:uid="{6F83CF5B-D7AA-46C6-AB26-7CFA26D74652}"/>
    <cellStyle name="Comma 2 2 5 3 4 4" xfId="3156" xr:uid="{00000000-0005-0000-0000-000037070000}"/>
    <cellStyle name="Comma 2 2 5 3 4 4 2" xfId="7959" xr:uid="{00000000-0005-0000-0000-000038070000}"/>
    <cellStyle name="Comma 2 2 5 3 4 4 2 2" xfId="17566" xr:uid="{00000000-0005-0000-0000-000039070000}"/>
    <cellStyle name="Comma 2 2 5 3 4 4 2 2 2" xfId="36780" xr:uid="{34DAF5C0-CDFA-4C20-8192-1E128B5BD4E0}"/>
    <cellStyle name="Comma 2 2 5 3 4 4 2 3" xfId="27173" xr:uid="{22104C77-72E1-408F-AEA1-7E4D6FEDD0C3}"/>
    <cellStyle name="Comma 2 2 5 3 4 4 3" xfId="12763" xr:uid="{00000000-0005-0000-0000-00003A070000}"/>
    <cellStyle name="Comma 2 2 5 3 4 4 3 2" xfId="31977" xr:uid="{97970964-893E-4DB4-A6A3-F7A0AF00B2F5}"/>
    <cellStyle name="Comma 2 2 5 3 4 4 4" xfId="22370" xr:uid="{E9E12CF2-0A8C-4CBE-A2F6-F9502C0B3AA7}"/>
    <cellStyle name="Comma 2 2 5 3 4 5" xfId="5558" xr:uid="{00000000-0005-0000-0000-00003B070000}"/>
    <cellStyle name="Comma 2 2 5 3 4 5 2" xfId="15165" xr:uid="{00000000-0005-0000-0000-00003C070000}"/>
    <cellStyle name="Comma 2 2 5 3 4 5 2 2" xfId="34379" xr:uid="{865E5FF2-19E7-4D82-9ABC-AE1A6AE41A48}"/>
    <cellStyle name="Comma 2 2 5 3 4 5 3" xfId="24772" xr:uid="{27ECE872-3F7F-4C40-88DF-74A51B674C55}"/>
    <cellStyle name="Comma 2 2 5 3 4 6" xfId="10361" xr:uid="{00000000-0005-0000-0000-00003D070000}"/>
    <cellStyle name="Comma 2 2 5 3 4 6 2" xfId="29575" xr:uid="{A0A792F9-495E-426F-BD98-C7946D14888C}"/>
    <cellStyle name="Comma 2 2 5 3 4 7" xfId="19968" xr:uid="{0EB6CD7C-4EF9-4D00-B43E-88DBBE427BE1}"/>
    <cellStyle name="Comma 2 2 5 3 5" xfId="951" xr:uid="{00000000-0005-0000-0000-00003E070000}"/>
    <cellStyle name="Comma 2 2 5 3 5 2" xfId="3356" xr:uid="{00000000-0005-0000-0000-00003F070000}"/>
    <cellStyle name="Comma 2 2 5 3 5 2 2" xfId="8159" xr:uid="{00000000-0005-0000-0000-000040070000}"/>
    <cellStyle name="Comma 2 2 5 3 5 2 2 2" xfId="17766" xr:uid="{00000000-0005-0000-0000-000041070000}"/>
    <cellStyle name="Comma 2 2 5 3 5 2 2 2 2" xfId="36980" xr:uid="{29F5BABC-5D04-4024-BE06-FA7FF27AD400}"/>
    <cellStyle name="Comma 2 2 5 3 5 2 2 3" xfId="27373" xr:uid="{D6766831-1912-4BE8-B51F-62AF87E3040C}"/>
    <cellStyle name="Comma 2 2 5 3 5 2 3" xfId="12963" xr:uid="{00000000-0005-0000-0000-000042070000}"/>
    <cellStyle name="Comma 2 2 5 3 5 2 3 2" xfId="32177" xr:uid="{4D1D1754-F305-4484-A02E-B18F9065953F}"/>
    <cellStyle name="Comma 2 2 5 3 5 2 4" xfId="22570" xr:uid="{769DFA81-90E9-4738-A061-E406BA98F50E}"/>
    <cellStyle name="Comma 2 2 5 3 5 3" xfId="5758" xr:uid="{00000000-0005-0000-0000-000043070000}"/>
    <cellStyle name="Comma 2 2 5 3 5 3 2" xfId="15365" xr:uid="{00000000-0005-0000-0000-000044070000}"/>
    <cellStyle name="Comma 2 2 5 3 5 3 2 2" xfId="34579" xr:uid="{81510361-EE5A-4089-9340-E9185E50505A}"/>
    <cellStyle name="Comma 2 2 5 3 5 3 3" xfId="24972" xr:uid="{86D94B19-31C6-4CDD-9687-D37F21B5AAC2}"/>
    <cellStyle name="Comma 2 2 5 3 5 4" xfId="10561" xr:uid="{00000000-0005-0000-0000-000045070000}"/>
    <cellStyle name="Comma 2 2 5 3 5 4 2" xfId="29775" xr:uid="{91767BC2-8037-4140-8175-1B873538C48A}"/>
    <cellStyle name="Comma 2 2 5 3 5 5" xfId="20168" xr:uid="{87E19D12-A223-47BE-96C4-1A59650F4879}"/>
    <cellStyle name="Comma 2 2 5 3 6" xfId="1751" xr:uid="{00000000-0005-0000-0000-000046070000}"/>
    <cellStyle name="Comma 2 2 5 3 6 2" xfId="4156" xr:uid="{00000000-0005-0000-0000-000047070000}"/>
    <cellStyle name="Comma 2 2 5 3 6 2 2" xfId="8959" xr:uid="{00000000-0005-0000-0000-000048070000}"/>
    <cellStyle name="Comma 2 2 5 3 6 2 2 2" xfId="18566" xr:uid="{00000000-0005-0000-0000-000049070000}"/>
    <cellStyle name="Comma 2 2 5 3 6 2 2 2 2" xfId="37780" xr:uid="{98DEFD05-EC57-4EDC-AF46-E8430762C90C}"/>
    <cellStyle name="Comma 2 2 5 3 6 2 2 3" xfId="28173" xr:uid="{365C3518-CBC4-4DB3-87DA-620BDE804988}"/>
    <cellStyle name="Comma 2 2 5 3 6 2 3" xfId="13763" xr:uid="{00000000-0005-0000-0000-00004A070000}"/>
    <cellStyle name="Comma 2 2 5 3 6 2 3 2" xfId="32977" xr:uid="{C2128536-FB64-4BEA-99F0-DCB590262829}"/>
    <cellStyle name="Comma 2 2 5 3 6 2 4" xfId="23370" xr:uid="{84B263E5-A300-4DFF-96FA-3D80BFA23E63}"/>
    <cellStyle name="Comma 2 2 5 3 6 3" xfId="6558" xr:uid="{00000000-0005-0000-0000-00004B070000}"/>
    <cellStyle name="Comma 2 2 5 3 6 3 2" xfId="16165" xr:uid="{00000000-0005-0000-0000-00004C070000}"/>
    <cellStyle name="Comma 2 2 5 3 6 3 2 2" xfId="35379" xr:uid="{13C2B273-30FC-4F68-A5A9-032669C50F2F}"/>
    <cellStyle name="Comma 2 2 5 3 6 3 3" xfId="25772" xr:uid="{8AB0CCA1-A7AF-4210-8B92-63DF286C1C3A}"/>
    <cellStyle name="Comma 2 2 5 3 6 4" xfId="11361" xr:uid="{00000000-0005-0000-0000-00004D070000}"/>
    <cellStyle name="Comma 2 2 5 3 6 4 2" xfId="30575" xr:uid="{748CB85E-26BD-40C7-A13A-16322BFD7BAA}"/>
    <cellStyle name="Comma 2 2 5 3 6 5" xfId="20968" xr:uid="{EBF1DC6C-3677-474E-BEF2-6EB719BBA4E6}"/>
    <cellStyle name="Comma 2 2 5 3 7" xfId="2556" xr:uid="{00000000-0005-0000-0000-00004E070000}"/>
    <cellStyle name="Comma 2 2 5 3 7 2" xfId="7359" xr:uid="{00000000-0005-0000-0000-00004F070000}"/>
    <cellStyle name="Comma 2 2 5 3 7 2 2" xfId="16966" xr:uid="{00000000-0005-0000-0000-000050070000}"/>
    <cellStyle name="Comma 2 2 5 3 7 2 2 2" xfId="36180" xr:uid="{6E08B929-B55C-4F71-B12E-4D8F684B76A3}"/>
    <cellStyle name="Comma 2 2 5 3 7 2 3" xfId="26573" xr:uid="{87E903BB-264E-462C-9494-E6DE94016F79}"/>
    <cellStyle name="Comma 2 2 5 3 7 3" xfId="12163" xr:uid="{00000000-0005-0000-0000-000051070000}"/>
    <cellStyle name="Comma 2 2 5 3 7 3 2" xfId="31377" xr:uid="{1F475610-5DE8-4B92-B399-284956FECBB3}"/>
    <cellStyle name="Comma 2 2 5 3 7 4" xfId="21770" xr:uid="{A2AB7076-713B-4E21-B75F-BB82F7CE28B5}"/>
    <cellStyle name="Comma 2 2 5 3 8" xfId="4958" xr:uid="{00000000-0005-0000-0000-000052070000}"/>
    <cellStyle name="Comma 2 2 5 3 8 2" xfId="14565" xr:uid="{00000000-0005-0000-0000-000053070000}"/>
    <cellStyle name="Comma 2 2 5 3 8 2 2" xfId="33779" xr:uid="{3CC076EC-DC74-49B8-BA31-1CC406460118}"/>
    <cellStyle name="Comma 2 2 5 3 8 3" xfId="24172" xr:uid="{55BF65A4-DAB3-4F3A-854E-598B2552FB7D}"/>
    <cellStyle name="Comma 2 2 5 3 9" xfId="9761" xr:uid="{00000000-0005-0000-0000-000054070000}"/>
    <cellStyle name="Comma 2 2 5 3 9 2" xfId="28975" xr:uid="{856C53CA-F272-44C6-962A-5134349CA5D0}"/>
    <cellStyle name="Comma 2 2 5 4" xfId="250" xr:uid="{00000000-0005-0000-0000-000055070000}"/>
    <cellStyle name="Comma 2 2 5 4 2" xfId="1051" xr:uid="{00000000-0005-0000-0000-000056070000}"/>
    <cellStyle name="Comma 2 2 5 4 2 2" xfId="3456" xr:uid="{00000000-0005-0000-0000-000057070000}"/>
    <cellStyle name="Comma 2 2 5 4 2 2 2" xfId="8259" xr:uid="{00000000-0005-0000-0000-000058070000}"/>
    <cellStyle name="Comma 2 2 5 4 2 2 2 2" xfId="17866" xr:uid="{00000000-0005-0000-0000-000059070000}"/>
    <cellStyle name="Comma 2 2 5 4 2 2 2 2 2" xfId="37080" xr:uid="{1701DD9F-9E0A-4C61-ADB4-E60CFD7E4B8B}"/>
    <cellStyle name="Comma 2 2 5 4 2 2 2 3" xfId="27473" xr:uid="{84A1026A-0F2E-434C-A5F2-E2BF1FA729F5}"/>
    <cellStyle name="Comma 2 2 5 4 2 2 3" xfId="13063" xr:uid="{00000000-0005-0000-0000-00005A070000}"/>
    <cellStyle name="Comma 2 2 5 4 2 2 3 2" xfId="32277" xr:uid="{B9B2DF5B-A645-440B-864B-2B5C73CF2F95}"/>
    <cellStyle name="Comma 2 2 5 4 2 2 4" xfId="22670" xr:uid="{56993298-14F3-43F7-8A8F-757F2B563AE7}"/>
    <cellStyle name="Comma 2 2 5 4 2 3" xfId="5858" xr:uid="{00000000-0005-0000-0000-00005B070000}"/>
    <cellStyle name="Comma 2 2 5 4 2 3 2" xfId="15465" xr:uid="{00000000-0005-0000-0000-00005C070000}"/>
    <cellStyle name="Comma 2 2 5 4 2 3 2 2" xfId="34679" xr:uid="{946CE043-47EE-4670-8253-5A3D5FBDC7FC}"/>
    <cellStyle name="Comma 2 2 5 4 2 3 3" xfId="25072" xr:uid="{B205E94C-5578-41BC-BE99-901C75DBCDDA}"/>
    <cellStyle name="Comma 2 2 5 4 2 4" xfId="10661" xr:uid="{00000000-0005-0000-0000-00005D070000}"/>
    <cellStyle name="Comma 2 2 5 4 2 4 2" xfId="29875" xr:uid="{44459D5F-BC93-4377-B3B8-416D87878500}"/>
    <cellStyle name="Comma 2 2 5 4 2 5" xfId="20268" xr:uid="{4996DFA6-0D76-465D-B218-044D8A42BCAD}"/>
    <cellStyle name="Comma 2 2 5 4 3" xfId="1851" xr:uid="{00000000-0005-0000-0000-00005E070000}"/>
    <cellStyle name="Comma 2 2 5 4 3 2" xfId="4256" xr:uid="{00000000-0005-0000-0000-00005F070000}"/>
    <cellStyle name="Comma 2 2 5 4 3 2 2" xfId="9059" xr:uid="{00000000-0005-0000-0000-000060070000}"/>
    <cellStyle name="Comma 2 2 5 4 3 2 2 2" xfId="18666" xr:uid="{00000000-0005-0000-0000-000061070000}"/>
    <cellStyle name="Comma 2 2 5 4 3 2 2 2 2" xfId="37880" xr:uid="{CF1D1758-5F13-4DD0-91B0-CA8AEB04A9CD}"/>
    <cellStyle name="Comma 2 2 5 4 3 2 2 3" xfId="28273" xr:uid="{D7B1132D-B44D-4BFB-9A48-C6D2D105B54B}"/>
    <cellStyle name="Comma 2 2 5 4 3 2 3" xfId="13863" xr:uid="{00000000-0005-0000-0000-000062070000}"/>
    <cellStyle name="Comma 2 2 5 4 3 2 3 2" xfId="33077" xr:uid="{1DE01488-670E-40B1-A2D6-45FA2A36D4CC}"/>
    <cellStyle name="Comma 2 2 5 4 3 2 4" xfId="23470" xr:uid="{BA40B8EC-79F9-40D8-8703-1298FA117CDD}"/>
    <cellStyle name="Comma 2 2 5 4 3 3" xfId="6658" xr:uid="{00000000-0005-0000-0000-000063070000}"/>
    <cellStyle name="Comma 2 2 5 4 3 3 2" xfId="16265" xr:uid="{00000000-0005-0000-0000-000064070000}"/>
    <cellStyle name="Comma 2 2 5 4 3 3 2 2" xfId="35479" xr:uid="{CD557BFA-B485-46D1-A78A-FB80BDD40147}"/>
    <cellStyle name="Comma 2 2 5 4 3 3 3" xfId="25872" xr:uid="{FCAAFB64-FC91-4796-834D-56A41C1E4C53}"/>
    <cellStyle name="Comma 2 2 5 4 3 4" xfId="11461" xr:uid="{00000000-0005-0000-0000-000065070000}"/>
    <cellStyle name="Comma 2 2 5 4 3 4 2" xfId="30675" xr:uid="{FEA2881C-2EFA-476C-B193-5ABCD71DD57E}"/>
    <cellStyle name="Comma 2 2 5 4 3 5" xfId="21068" xr:uid="{2549CE95-3B69-460A-AC0E-4C529111B661}"/>
    <cellStyle name="Comma 2 2 5 4 4" xfId="2656" xr:uid="{00000000-0005-0000-0000-000066070000}"/>
    <cellStyle name="Comma 2 2 5 4 4 2" xfId="7459" xr:uid="{00000000-0005-0000-0000-000067070000}"/>
    <cellStyle name="Comma 2 2 5 4 4 2 2" xfId="17066" xr:uid="{00000000-0005-0000-0000-000068070000}"/>
    <cellStyle name="Comma 2 2 5 4 4 2 2 2" xfId="36280" xr:uid="{246A99F1-3349-4834-9D62-0159D2F91791}"/>
    <cellStyle name="Comma 2 2 5 4 4 2 3" xfId="26673" xr:uid="{8DA60A61-1E78-41DF-8A45-AD4445ED76BF}"/>
    <cellStyle name="Comma 2 2 5 4 4 3" xfId="12263" xr:uid="{00000000-0005-0000-0000-000069070000}"/>
    <cellStyle name="Comma 2 2 5 4 4 3 2" xfId="31477" xr:uid="{58D0C965-95F1-458E-BBAA-BEB48DAB6A9B}"/>
    <cellStyle name="Comma 2 2 5 4 4 4" xfId="21870" xr:uid="{1C23B728-CA15-47DF-8A77-3B57DB0DD83B}"/>
    <cellStyle name="Comma 2 2 5 4 5" xfId="5058" xr:uid="{00000000-0005-0000-0000-00006A070000}"/>
    <cellStyle name="Comma 2 2 5 4 5 2" xfId="14665" xr:uid="{00000000-0005-0000-0000-00006B070000}"/>
    <cellStyle name="Comma 2 2 5 4 5 2 2" xfId="33879" xr:uid="{47BC65A5-6D0F-448B-B824-656E0FFE4135}"/>
    <cellStyle name="Comma 2 2 5 4 5 3" xfId="24272" xr:uid="{9120383D-7860-4CF9-8B2C-AF6BF4BE2214}"/>
    <cellStyle name="Comma 2 2 5 4 6" xfId="9861" xr:uid="{00000000-0005-0000-0000-00006C070000}"/>
    <cellStyle name="Comma 2 2 5 4 6 2" xfId="29075" xr:uid="{61356393-D722-4DB3-8285-0DE7D987DA81}"/>
    <cellStyle name="Comma 2 2 5 4 7" xfId="19468" xr:uid="{F8D73D01-CD73-4A06-B0D3-3BCDEB2D8A46}"/>
    <cellStyle name="Comma 2 2 5 5" xfId="450" xr:uid="{00000000-0005-0000-0000-00006D070000}"/>
    <cellStyle name="Comma 2 2 5 5 2" xfId="1251" xr:uid="{00000000-0005-0000-0000-00006E070000}"/>
    <cellStyle name="Comma 2 2 5 5 2 2" xfId="3656" xr:uid="{00000000-0005-0000-0000-00006F070000}"/>
    <cellStyle name="Comma 2 2 5 5 2 2 2" xfId="8459" xr:uid="{00000000-0005-0000-0000-000070070000}"/>
    <cellStyle name="Comma 2 2 5 5 2 2 2 2" xfId="18066" xr:uid="{00000000-0005-0000-0000-000071070000}"/>
    <cellStyle name="Comma 2 2 5 5 2 2 2 2 2" xfId="37280" xr:uid="{DDF5BDCB-2CEC-4C6C-ADD3-2DC7BD8D7C40}"/>
    <cellStyle name="Comma 2 2 5 5 2 2 2 3" xfId="27673" xr:uid="{595524B9-72EE-45C8-99FC-1FF7BC746C15}"/>
    <cellStyle name="Comma 2 2 5 5 2 2 3" xfId="13263" xr:uid="{00000000-0005-0000-0000-000072070000}"/>
    <cellStyle name="Comma 2 2 5 5 2 2 3 2" xfId="32477" xr:uid="{6F58F50E-5006-440B-8E49-82928CF336EF}"/>
    <cellStyle name="Comma 2 2 5 5 2 2 4" xfId="22870" xr:uid="{A8371E45-7479-4EEF-8193-3F52408BDE89}"/>
    <cellStyle name="Comma 2 2 5 5 2 3" xfId="6058" xr:uid="{00000000-0005-0000-0000-000073070000}"/>
    <cellStyle name="Comma 2 2 5 5 2 3 2" xfId="15665" xr:uid="{00000000-0005-0000-0000-000074070000}"/>
    <cellStyle name="Comma 2 2 5 5 2 3 2 2" xfId="34879" xr:uid="{C6DC384B-EA61-4DE9-854B-0FAA46B872C6}"/>
    <cellStyle name="Comma 2 2 5 5 2 3 3" xfId="25272" xr:uid="{52F2B669-96A8-42CD-976D-DB71B4E1C49F}"/>
    <cellStyle name="Comma 2 2 5 5 2 4" xfId="10861" xr:uid="{00000000-0005-0000-0000-000075070000}"/>
    <cellStyle name="Comma 2 2 5 5 2 4 2" xfId="30075" xr:uid="{00F68724-3FE1-43F0-A1B4-B309D6DFDA29}"/>
    <cellStyle name="Comma 2 2 5 5 2 5" xfId="20468" xr:uid="{84721D40-832F-4C5E-B4AE-661BA96CF341}"/>
    <cellStyle name="Comma 2 2 5 5 3" xfId="2051" xr:uid="{00000000-0005-0000-0000-000076070000}"/>
    <cellStyle name="Comma 2 2 5 5 3 2" xfId="4456" xr:uid="{00000000-0005-0000-0000-000077070000}"/>
    <cellStyle name="Comma 2 2 5 5 3 2 2" xfId="9259" xr:uid="{00000000-0005-0000-0000-000078070000}"/>
    <cellStyle name="Comma 2 2 5 5 3 2 2 2" xfId="18866" xr:uid="{00000000-0005-0000-0000-000079070000}"/>
    <cellStyle name="Comma 2 2 5 5 3 2 2 2 2" xfId="38080" xr:uid="{409280CB-47A2-4698-B2FD-234DA30CD8B2}"/>
    <cellStyle name="Comma 2 2 5 5 3 2 2 3" xfId="28473" xr:uid="{66367802-8E01-4857-915C-D9DC637B1AAC}"/>
    <cellStyle name="Comma 2 2 5 5 3 2 3" xfId="14063" xr:uid="{00000000-0005-0000-0000-00007A070000}"/>
    <cellStyle name="Comma 2 2 5 5 3 2 3 2" xfId="33277" xr:uid="{8571E1FE-A3E2-4F2F-9AD8-2296176E3926}"/>
    <cellStyle name="Comma 2 2 5 5 3 2 4" xfId="23670" xr:uid="{94B0C8FE-0D15-41DB-B6C5-E6D0E3AED178}"/>
    <cellStyle name="Comma 2 2 5 5 3 3" xfId="6858" xr:uid="{00000000-0005-0000-0000-00007B070000}"/>
    <cellStyle name="Comma 2 2 5 5 3 3 2" xfId="16465" xr:uid="{00000000-0005-0000-0000-00007C070000}"/>
    <cellStyle name="Comma 2 2 5 5 3 3 2 2" xfId="35679" xr:uid="{FBD5CD3C-8AF9-4CE6-B0F7-F475EBF3AC8A}"/>
    <cellStyle name="Comma 2 2 5 5 3 3 3" xfId="26072" xr:uid="{A51CDA78-B6E9-40FB-8EB2-D19FA0193217}"/>
    <cellStyle name="Comma 2 2 5 5 3 4" xfId="11661" xr:uid="{00000000-0005-0000-0000-00007D070000}"/>
    <cellStyle name="Comma 2 2 5 5 3 4 2" xfId="30875" xr:uid="{60BEC366-D6AD-4F31-9992-00C30537E050}"/>
    <cellStyle name="Comma 2 2 5 5 3 5" xfId="21268" xr:uid="{719B2BD6-F7C6-4829-BC5F-6EB54F431AB6}"/>
    <cellStyle name="Comma 2 2 5 5 4" xfId="2856" xr:uid="{00000000-0005-0000-0000-00007E070000}"/>
    <cellStyle name="Comma 2 2 5 5 4 2" xfId="7659" xr:uid="{00000000-0005-0000-0000-00007F070000}"/>
    <cellStyle name="Comma 2 2 5 5 4 2 2" xfId="17266" xr:uid="{00000000-0005-0000-0000-000080070000}"/>
    <cellStyle name="Comma 2 2 5 5 4 2 2 2" xfId="36480" xr:uid="{51F29DF3-36C9-456E-A287-D2CAC561AF0C}"/>
    <cellStyle name="Comma 2 2 5 5 4 2 3" xfId="26873" xr:uid="{C964126E-9E79-4BAE-A889-56BA32D8CAAD}"/>
    <cellStyle name="Comma 2 2 5 5 4 3" xfId="12463" xr:uid="{00000000-0005-0000-0000-000081070000}"/>
    <cellStyle name="Comma 2 2 5 5 4 3 2" xfId="31677" xr:uid="{6A907765-D164-421E-9709-F764B2E19392}"/>
    <cellStyle name="Comma 2 2 5 5 4 4" xfId="22070" xr:uid="{3D9610CA-84DC-4867-8C64-38FD24F5424E}"/>
    <cellStyle name="Comma 2 2 5 5 5" xfId="5258" xr:uid="{00000000-0005-0000-0000-000082070000}"/>
    <cellStyle name="Comma 2 2 5 5 5 2" xfId="14865" xr:uid="{00000000-0005-0000-0000-000083070000}"/>
    <cellStyle name="Comma 2 2 5 5 5 2 2" xfId="34079" xr:uid="{91C76D65-A2EC-45BF-A9F4-33587D7BDDBF}"/>
    <cellStyle name="Comma 2 2 5 5 5 3" xfId="24472" xr:uid="{85F08ABD-B2B3-42B3-8574-C43BAF31625A}"/>
    <cellStyle name="Comma 2 2 5 5 6" xfId="10061" xr:uid="{00000000-0005-0000-0000-000084070000}"/>
    <cellStyle name="Comma 2 2 5 5 6 2" xfId="29275" xr:uid="{B75F9EC1-12E2-4B93-8D6C-B2C4885309B0}"/>
    <cellStyle name="Comma 2 2 5 5 7" xfId="19668" xr:uid="{52F179E4-1912-4453-BBF7-313DBF592CF3}"/>
    <cellStyle name="Comma 2 2 5 6" xfId="650" xr:uid="{00000000-0005-0000-0000-000085070000}"/>
    <cellStyle name="Comma 2 2 5 6 2" xfId="1451" xr:uid="{00000000-0005-0000-0000-000086070000}"/>
    <cellStyle name="Comma 2 2 5 6 2 2" xfId="3856" xr:uid="{00000000-0005-0000-0000-000087070000}"/>
    <cellStyle name="Comma 2 2 5 6 2 2 2" xfId="8659" xr:uid="{00000000-0005-0000-0000-000088070000}"/>
    <cellStyle name="Comma 2 2 5 6 2 2 2 2" xfId="18266" xr:uid="{00000000-0005-0000-0000-000089070000}"/>
    <cellStyle name="Comma 2 2 5 6 2 2 2 2 2" xfId="37480" xr:uid="{73EC5573-ADF7-45F2-8AFD-DF950431F8B3}"/>
    <cellStyle name="Comma 2 2 5 6 2 2 2 3" xfId="27873" xr:uid="{88D8C1B7-F82F-4432-8DAE-CA80880307DA}"/>
    <cellStyle name="Comma 2 2 5 6 2 2 3" xfId="13463" xr:uid="{00000000-0005-0000-0000-00008A070000}"/>
    <cellStyle name="Comma 2 2 5 6 2 2 3 2" xfId="32677" xr:uid="{1DF07561-1AF8-41EE-889A-7CA7772E2DBC}"/>
    <cellStyle name="Comma 2 2 5 6 2 2 4" xfId="23070" xr:uid="{0AC66C74-792C-4A06-9891-A7A78F0B18CA}"/>
    <cellStyle name="Comma 2 2 5 6 2 3" xfId="6258" xr:uid="{00000000-0005-0000-0000-00008B070000}"/>
    <cellStyle name="Comma 2 2 5 6 2 3 2" xfId="15865" xr:uid="{00000000-0005-0000-0000-00008C070000}"/>
    <cellStyle name="Comma 2 2 5 6 2 3 2 2" xfId="35079" xr:uid="{EEAD6659-9DBB-4293-B672-221816CF7BAF}"/>
    <cellStyle name="Comma 2 2 5 6 2 3 3" xfId="25472" xr:uid="{051E61A7-266B-4E1D-92DE-5EF382F6DB3A}"/>
    <cellStyle name="Comma 2 2 5 6 2 4" xfId="11061" xr:uid="{00000000-0005-0000-0000-00008D070000}"/>
    <cellStyle name="Comma 2 2 5 6 2 4 2" xfId="30275" xr:uid="{22A353D5-7F65-4889-9B0B-72453CDDC453}"/>
    <cellStyle name="Comma 2 2 5 6 2 5" xfId="20668" xr:uid="{A1933F0D-47DC-4FA9-A9D4-EFB163232B88}"/>
    <cellStyle name="Comma 2 2 5 6 3" xfId="2251" xr:uid="{00000000-0005-0000-0000-00008E070000}"/>
    <cellStyle name="Comma 2 2 5 6 3 2" xfId="4656" xr:uid="{00000000-0005-0000-0000-00008F070000}"/>
    <cellStyle name="Comma 2 2 5 6 3 2 2" xfId="9459" xr:uid="{00000000-0005-0000-0000-000090070000}"/>
    <cellStyle name="Comma 2 2 5 6 3 2 2 2" xfId="19066" xr:uid="{00000000-0005-0000-0000-000091070000}"/>
    <cellStyle name="Comma 2 2 5 6 3 2 2 2 2" xfId="38280" xr:uid="{75657C08-373B-4804-8F19-841F7E3BCC8B}"/>
    <cellStyle name="Comma 2 2 5 6 3 2 2 3" xfId="28673" xr:uid="{86B15017-2D5A-4C16-A6CC-12692EEE8792}"/>
    <cellStyle name="Comma 2 2 5 6 3 2 3" xfId="14263" xr:uid="{00000000-0005-0000-0000-000092070000}"/>
    <cellStyle name="Comma 2 2 5 6 3 2 3 2" xfId="33477" xr:uid="{76C598F5-AF21-4C22-8C9E-9D7B22A8DC73}"/>
    <cellStyle name="Comma 2 2 5 6 3 2 4" xfId="23870" xr:uid="{24D31B3C-32C8-4FF3-9FB4-CD71557BF917}"/>
    <cellStyle name="Comma 2 2 5 6 3 3" xfId="7058" xr:uid="{00000000-0005-0000-0000-000093070000}"/>
    <cellStyle name="Comma 2 2 5 6 3 3 2" xfId="16665" xr:uid="{00000000-0005-0000-0000-000094070000}"/>
    <cellStyle name="Comma 2 2 5 6 3 3 2 2" xfId="35879" xr:uid="{6EDD44AA-6E12-4660-943B-E647068DE383}"/>
    <cellStyle name="Comma 2 2 5 6 3 3 3" xfId="26272" xr:uid="{AECED69B-9543-47C7-8BAF-AEE33DB3E6C5}"/>
    <cellStyle name="Comma 2 2 5 6 3 4" xfId="11861" xr:uid="{00000000-0005-0000-0000-000095070000}"/>
    <cellStyle name="Comma 2 2 5 6 3 4 2" xfId="31075" xr:uid="{FD286C7B-7AE4-4576-B703-62F3273F49B4}"/>
    <cellStyle name="Comma 2 2 5 6 3 5" xfId="21468" xr:uid="{EA8CFC18-C835-43C8-ADB9-BE0404AA1825}"/>
    <cellStyle name="Comma 2 2 5 6 4" xfId="3056" xr:uid="{00000000-0005-0000-0000-000096070000}"/>
    <cellStyle name="Comma 2 2 5 6 4 2" xfId="7859" xr:uid="{00000000-0005-0000-0000-000097070000}"/>
    <cellStyle name="Comma 2 2 5 6 4 2 2" xfId="17466" xr:uid="{00000000-0005-0000-0000-000098070000}"/>
    <cellStyle name="Comma 2 2 5 6 4 2 2 2" xfId="36680" xr:uid="{2268435D-8B52-41A4-ADDF-8257613E6BDC}"/>
    <cellStyle name="Comma 2 2 5 6 4 2 3" xfId="27073" xr:uid="{CA8FADC6-79BB-49ED-BDEA-0577649AB755}"/>
    <cellStyle name="Comma 2 2 5 6 4 3" xfId="12663" xr:uid="{00000000-0005-0000-0000-000099070000}"/>
    <cellStyle name="Comma 2 2 5 6 4 3 2" xfId="31877" xr:uid="{6BAC78DB-50B9-4791-ACD5-894795B17164}"/>
    <cellStyle name="Comma 2 2 5 6 4 4" xfId="22270" xr:uid="{5B383C50-AF95-426D-B15B-13F013FFFEF9}"/>
    <cellStyle name="Comma 2 2 5 6 5" xfId="5458" xr:uid="{00000000-0005-0000-0000-00009A070000}"/>
    <cellStyle name="Comma 2 2 5 6 5 2" xfId="15065" xr:uid="{00000000-0005-0000-0000-00009B070000}"/>
    <cellStyle name="Comma 2 2 5 6 5 2 2" xfId="34279" xr:uid="{683B9466-33C4-49C6-826D-14DB8B84135A}"/>
    <cellStyle name="Comma 2 2 5 6 5 3" xfId="24672" xr:uid="{EBFBFAB1-AD1C-45A8-821A-B4D1EAEF95B9}"/>
    <cellStyle name="Comma 2 2 5 6 6" xfId="10261" xr:uid="{00000000-0005-0000-0000-00009C070000}"/>
    <cellStyle name="Comma 2 2 5 6 6 2" xfId="29475" xr:uid="{F7FCD124-7176-4CB2-8E40-CB9D0E7A43A1}"/>
    <cellStyle name="Comma 2 2 5 6 7" xfId="19868" xr:uid="{96F5B4F9-28B9-4FC0-A04B-6E1A44B17133}"/>
    <cellStyle name="Comma 2 2 5 7" xfId="851" xr:uid="{00000000-0005-0000-0000-00009D070000}"/>
    <cellStyle name="Comma 2 2 5 7 2" xfId="3256" xr:uid="{00000000-0005-0000-0000-00009E070000}"/>
    <cellStyle name="Comma 2 2 5 7 2 2" xfId="8059" xr:uid="{00000000-0005-0000-0000-00009F070000}"/>
    <cellStyle name="Comma 2 2 5 7 2 2 2" xfId="17666" xr:uid="{00000000-0005-0000-0000-0000A0070000}"/>
    <cellStyle name="Comma 2 2 5 7 2 2 2 2" xfId="36880" xr:uid="{A50E793C-24BF-42A4-81F8-9EA6C3E0FF55}"/>
    <cellStyle name="Comma 2 2 5 7 2 2 3" xfId="27273" xr:uid="{72C63BD1-8FA8-4FBE-B7D2-4B5826EC226D}"/>
    <cellStyle name="Comma 2 2 5 7 2 3" xfId="12863" xr:uid="{00000000-0005-0000-0000-0000A1070000}"/>
    <cellStyle name="Comma 2 2 5 7 2 3 2" xfId="32077" xr:uid="{4BF3A734-A711-4977-8107-53B625B09B22}"/>
    <cellStyle name="Comma 2 2 5 7 2 4" xfId="22470" xr:uid="{689E566A-0B29-481A-AE2F-96C864B2C2D6}"/>
    <cellStyle name="Comma 2 2 5 7 3" xfId="5658" xr:uid="{00000000-0005-0000-0000-0000A2070000}"/>
    <cellStyle name="Comma 2 2 5 7 3 2" xfId="15265" xr:uid="{00000000-0005-0000-0000-0000A3070000}"/>
    <cellStyle name="Comma 2 2 5 7 3 2 2" xfId="34479" xr:uid="{1FFD3830-9AE7-48D7-B6D1-F6F7CA84AED8}"/>
    <cellStyle name="Comma 2 2 5 7 3 3" xfId="24872" xr:uid="{707500FE-CD23-491D-8203-25CEC03125E8}"/>
    <cellStyle name="Comma 2 2 5 7 4" xfId="10461" xr:uid="{00000000-0005-0000-0000-0000A4070000}"/>
    <cellStyle name="Comma 2 2 5 7 4 2" xfId="29675" xr:uid="{380BE0ED-2125-455E-B0EE-5C86C9089025}"/>
    <cellStyle name="Comma 2 2 5 7 5" xfId="20068" xr:uid="{58A25233-C6D9-4E25-9794-EFA38E444297}"/>
    <cellStyle name="Comma 2 2 5 8" xfId="1651" xr:uid="{00000000-0005-0000-0000-0000A5070000}"/>
    <cellStyle name="Comma 2 2 5 8 2" xfId="4056" xr:uid="{00000000-0005-0000-0000-0000A6070000}"/>
    <cellStyle name="Comma 2 2 5 8 2 2" xfId="8859" xr:uid="{00000000-0005-0000-0000-0000A7070000}"/>
    <cellStyle name="Comma 2 2 5 8 2 2 2" xfId="18466" xr:uid="{00000000-0005-0000-0000-0000A8070000}"/>
    <cellStyle name="Comma 2 2 5 8 2 2 2 2" xfId="37680" xr:uid="{DEE11CE5-891A-48F4-B904-5BFE7F331CF3}"/>
    <cellStyle name="Comma 2 2 5 8 2 2 3" xfId="28073" xr:uid="{90F3233D-0672-4C69-BE51-2EDB9A1C590B}"/>
    <cellStyle name="Comma 2 2 5 8 2 3" xfId="13663" xr:uid="{00000000-0005-0000-0000-0000A9070000}"/>
    <cellStyle name="Comma 2 2 5 8 2 3 2" xfId="32877" xr:uid="{19BB920D-CC4A-4E77-BD46-E9E6549C37A1}"/>
    <cellStyle name="Comma 2 2 5 8 2 4" xfId="23270" xr:uid="{86BEDE06-9F39-4196-970C-75C8E8C310D9}"/>
    <cellStyle name="Comma 2 2 5 8 3" xfId="6458" xr:uid="{00000000-0005-0000-0000-0000AA070000}"/>
    <cellStyle name="Comma 2 2 5 8 3 2" xfId="16065" xr:uid="{00000000-0005-0000-0000-0000AB070000}"/>
    <cellStyle name="Comma 2 2 5 8 3 2 2" xfId="35279" xr:uid="{21313E17-CA21-471A-ABCE-6854ACDBBF1F}"/>
    <cellStyle name="Comma 2 2 5 8 3 3" xfId="25672" xr:uid="{9C572C08-BAA4-4478-8A54-17BF752314BB}"/>
    <cellStyle name="Comma 2 2 5 8 4" xfId="11261" xr:uid="{00000000-0005-0000-0000-0000AC070000}"/>
    <cellStyle name="Comma 2 2 5 8 4 2" xfId="30475" xr:uid="{820299AA-35B3-4F33-9155-E12DCB7701EC}"/>
    <cellStyle name="Comma 2 2 5 8 5" xfId="20868" xr:uid="{032FD48C-7BA0-47F2-874D-76A6DFF0793F}"/>
    <cellStyle name="Comma 2 2 5 9" xfId="2456" xr:uid="{00000000-0005-0000-0000-0000AD070000}"/>
    <cellStyle name="Comma 2 2 5 9 2" xfId="7259" xr:uid="{00000000-0005-0000-0000-0000AE070000}"/>
    <cellStyle name="Comma 2 2 5 9 2 2" xfId="16866" xr:uid="{00000000-0005-0000-0000-0000AF070000}"/>
    <cellStyle name="Comma 2 2 5 9 2 2 2" xfId="36080" xr:uid="{05A6A4F2-290E-4AAD-A069-11D7E09726BA}"/>
    <cellStyle name="Comma 2 2 5 9 2 3" xfId="26473" xr:uid="{17DCDC32-6092-4EA4-9E4B-66DD582D2421}"/>
    <cellStyle name="Comma 2 2 5 9 3" xfId="12063" xr:uid="{00000000-0005-0000-0000-0000B0070000}"/>
    <cellStyle name="Comma 2 2 5 9 3 2" xfId="31277" xr:uid="{8FC2729C-9EFA-4BD4-8690-66C12A6EB0A8}"/>
    <cellStyle name="Comma 2 2 5 9 4" xfId="21670" xr:uid="{AA9F5167-C49C-4950-BFA2-D63832C33B72}"/>
    <cellStyle name="Comma 2 2 6" xfId="60" xr:uid="{00000000-0005-0000-0000-0000B1070000}"/>
    <cellStyle name="Comma 2 2 6 10" xfId="9671" xr:uid="{00000000-0005-0000-0000-0000B2070000}"/>
    <cellStyle name="Comma 2 2 6 10 2" xfId="28885" xr:uid="{5F5115E1-8AB9-44C4-B7D1-C12A75B356D2}"/>
    <cellStyle name="Comma 2 2 6 11" xfId="19278" xr:uid="{E71B8FBF-4AF4-41FA-9DDB-93710830DE2E}"/>
    <cellStyle name="Comma 2 2 6 2" xfId="160" xr:uid="{00000000-0005-0000-0000-0000B3070000}"/>
    <cellStyle name="Comma 2 2 6 2 10" xfId="19378" xr:uid="{90DDB3F1-CF82-421B-8B12-8B407E47D9C9}"/>
    <cellStyle name="Comma 2 2 6 2 2" xfId="360" xr:uid="{00000000-0005-0000-0000-0000B4070000}"/>
    <cellStyle name="Comma 2 2 6 2 2 2" xfId="1161" xr:uid="{00000000-0005-0000-0000-0000B5070000}"/>
    <cellStyle name="Comma 2 2 6 2 2 2 2" xfId="3566" xr:uid="{00000000-0005-0000-0000-0000B6070000}"/>
    <cellStyle name="Comma 2 2 6 2 2 2 2 2" xfId="8369" xr:uid="{00000000-0005-0000-0000-0000B7070000}"/>
    <cellStyle name="Comma 2 2 6 2 2 2 2 2 2" xfId="17976" xr:uid="{00000000-0005-0000-0000-0000B8070000}"/>
    <cellStyle name="Comma 2 2 6 2 2 2 2 2 2 2" xfId="37190" xr:uid="{4D181DE3-4B26-455F-9FC6-769F098D536C}"/>
    <cellStyle name="Comma 2 2 6 2 2 2 2 2 3" xfId="27583" xr:uid="{B09473C9-CA27-4986-B771-769C5011D4D1}"/>
    <cellStyle name="Comma 2 2 6 2 2 2 2 3" xfId="13173" xr:uid="{00000000-0005-0000-0000-0000B9070000}"/>
    <cellStyle name="Comma 2 2 6 2 2 2 2 3 2" xfId="32387" xr:uid="{4C05759D-2DFD-4378-B688-E1E2EA5F58D2}"/>
    <cellStyle name="Comma 2 2 6 2 2 2 2 4" xfId="22780" xr:uid="{C1AEE019-7F6B-45F6-9F91-8E890BC8CF1F}"/>
    <cellStyle name="Comma 2 2 6 2 2 2 3" xfId="5968" xr:uid="{00000000-0005-0000-0000-0000BA070000}"/>
    <cellStyle name="Comma 2 2 6 2 2 2 3 2" xfId="15575" xr:uid="{00000000-0005-0000-0000-0000BB070000}"/>
    <cellStyle name="Comma 2 2 6 2 2 2 3 2 2" xfId="34789" xr:uid="{655713E1-3F03-44B1-9192-C1CD2A262890}"/>
    <cellStyle name="Comma 2 2 6 2 2 2 3 3" xfId="25182" xr:uid="{2CF6A8B5-CE9A-4C45-86C7-A28F76EE97AF}"/>
    <cellStyle name="Comma 2 2 6 2 2 2 4" xfId="10771" xr:uid="{00000000-0005-0000-0000-0000BC070000}"/>
    <cellStyle name="Comma 2 2 6 2 2 2 4 2" xfId="29985" xr:uid="{84F4F7CB-039A-46B3-BED5-17A2162ACA8A}"/>
    <cellStyle name="Comma 2 2 6 2 2 2 5" xfId="20378" xr:uid="{2BD1E7BD-244F-4858-B23E-C71813291C12}"/>
    <cellStyle name="Comma 2 2 6 2 2 3" xfId="1961" xr:uid="{00000000-0005-0000-0000-0000BD070000}"/>
    <cellStyle name="Comma 2 2 6 2 2 3 2" xfId="4366" xr:uid="{00000000-0005-0000-0000-0000BE070000}"/>
    <cellStyle name="Comma 2 2 6 2 2 3 2 2" xfId="9169" xr:uid="{00000000-0005-0000-0000-0000BF070000}"/>
    <cellStyle name="Comma 2 2 6 2 2 3 2 2 2" xfId="18776" xr:uid="{00000000-0005-0000-0000-0000C0070000}"/>
    <cellStyle name="Comma 2 2 6 2 2 3 2 2 2 2" xfId="37990" xr:uid="{0988136F-CE4A-4911-B997-4FDF579D7E58}"/>
    <cellStyle name="Comma 2 2 6 2 2 3 2 2 3" xfId="28383" xr:uid="{13C2592A-52F4-4888-BE86-A5F2D656E9D7}"/>
    <cellStyle name="Comma 2 2 6 2 2 3 2 3" xfId="13973" xr:uid="{00000000-0005-0000-0000-0000C1070000}"/>
    <cellStyle name="Comma 2 2 6 2 2 3 2 3 2" xfId="33187" xr:uid="{EDA4B5F3-7C06-4E74-AA33-3ECD30E42B30}"/>
    <cellStyle name="Comma 2 2 6 2 2 3 2 4" xfId="23580" xr:uid="{B5D6475E-C334-4A65-B625-1A4354828F4E}"/>
    <cellStyle name="Comma 2 2 6 2 2 3 3" xfId="6768" xr:uid="{00000000-0005-0000-0000-0000C2070000}"/>
    <cellStyle name="Comma 2 2 6 2 2 3 3 2" xfId="16375" xr:uid="{00000000-0005-0000-0000-0000C3070000}"/>
    <cellStyle name="Comma 2 2 6 2 2 3 3 2 2" xfId="35589" xr:uid="{E9149171-5BFB-448C-89FF-8CC63226C472}"/>
    <cellStyle name="Comma 2 2 6 2 2 3 3 3" xfId="25982" xr:uid="{333701C2-283A-465E-8681-51B4E585E323}"/>
    <cellStyle name="Comma 2 2 6 2 2 3 4" xfId="11571" xr:uid="{00000000-0005-0000-0000-0000C4070000}"/>
    <cellStyle name="Comma 2 2 6 2 2 3 4 2" xfId="30785" xr:uid="{E8005F18-DD37-4938-AA75-8584650C643E}"/>
    <cellStyle name="Comma 2 2 6 2 2 3 5" xfId="21178" xr:uid="{3F900D3B-44CD-4249-AB58-C549056A93C9}"/>
    <cellStyle name="Comma 2 2 6 2 2 4" xfId="2766" xr:uid="{00000000-0005-0000-0000-0000C5070000}"/>
    <cellStyle name="Comma 2 2 6 2 2 4 2" xfId="7569" xr:uid="{00000000-0005-0000-0000-0000C6070000}"/>
    <cellStyle name="Comma 2 2 6 2 2 4 2 2" xfId="17176" xr:uid="{00000000-0005-0000-0000-0000C7070000}"/>
    <cellStyle name="Comma 2 2 6 2 2 4 2 2 2" xfId="36390" xr:uid="{C84A5CAC-7431-402D-81B8-E72E8A4EDB1B}"/>
    <cellStyle name="Comma 2 2 6 2 2 4 2 3" xfId="26783" xr:uid="{89D2136B-DC95-4939-804C-9890A7C93C14}"/>
    <cellStyle name="Comma 2 2 6 2 2 4 3" xfId="12373" xr:uid="{00000000-0005-0000-0000-0000C8070000}"/>
    <cellStyle name="Comma 2 2 6 2 2 4 3 2" xfId="31587" xr:uid="{2654362D-7E50-4958-B285-857995BC10A4}"/>
    <cellStyle name="Comma 2 2 6 2 2 4 4" xfId="21980" xr:uid="{A4FD43A4-FB76-4214-96E5-6CB97C309BA1}"/>
    <cellStyle name="Comma 2 2 6 2 2 5" xfId="5168" xr:uid="{00000000-0005-0000-0000-0000C9070000}"/>
    <cellStyle name="Comma 2 2 6 2 2 5 2" xfId="14775" xr:uid="{00000000-0005-0000-0000-0000CA070000}"/>
    <cellStyle name="Comma 2 2 6 2 2 5 2 2" xfId="33989" xr:uid="{94994C86-F71E-4C9E-8F9E-842DA0522859}"/>
    <cellStyle name="Comma 2 2 6 2 2 5 3" xfId="24382" xr:uid="{8DC2015E-0C52-4D97-ACCD-776FFFC3CF75}"/>
    <cellStyle name="Comma 2 2 6 2 2 6" xfId="9971" xr:uid="{00000000-0005-0000-0000-0000CB070000}"/>
    <cellStyle name="Comma 2 2 6 2 2 6 2" xfId="29185" xr:uid="{762F87D7-54C4-4A2E-A457-116AAC49B898}"/>
    <cellStyle name="Comma 2 2 6 2 2 7" xfId="19578" xr:uid="{1BC28A64-EED0-4918-9B35-8818B81F0FFA}"/>
    <cellStyle name="Comma 2 2 6 2 3" xfId="560" xr:uid="{00000000-0005-0000-0000-0000CC070000}"/>
    <cellStyle name="Comma 2 2 6 2 3 2" xfId="1361" xr:uid="{00000000-0005-0000-0000-0000CD070000}"/>
    <cellStyle name="Comma 2 2 6 2 3 2 2" xfId="3766" xr:uid="{00000000-0005-0000-0000-0000CE070000}"/>
    <cellStyle name="Comma 2 2 6 2 3 2 2 2" xfId="8569" xr:uid="{00000000-0005-0000-0000-0000CF070000}"/>
    <cellStyle name="Comma 2 2 6 2 3 2 2 2 2" xfId="18176" xr:uid="{00000000-0005-0000-0000-0000D0070000}"/>
    <cellStyle name="Comma 2 2 6 2 3 2 2 2 2 2" xfId="37390" xr:uid="{69094DB2-29D5-41CE-A557-C9F5776F9AA2}"/>
    <cellStyle name="Comma 2 2 6 2 3 2 2 2 3" xfId="27783" xr:uid="{5BDB6A48-15B6-4D98-8454-54AC26465695}"/>
    <cellStyle name="Comma 2 2 6 2 3 2 2 3" xfId="13373" xr:uid="{00000000-0005-0000-0000-0000D1070000}"/>
    <cellStyle name="Comma 2 2 6 2 3 2 2 3 2" xfId="32587" xr:uid="{AB807612-A3C9-49D1-8B4E-0815A1A6BA7C}"/>
    <cellStyle name="Comma 2 2 6 2 3 2 2 4" xfId="22980" xr:uid="{C5783D47-BDDC-4140-848B-D64FF001976F}"/>
    <cellStyle name="Comma 2 2 6 2 3 2 3" xfId="6168" xr:uid="{00000000-0005-0000-0000-0000D2070000}"/>
    <cellStyle name="Comma 2 2 6 2 3 2 3 2" xfId="15775" xr:uid="{00000000-0005-0000-0000-0000D3070000}"/>
    <cellStyle name="Comma 2 2 6 2 3 2 3 2 2" xfId="34989" xr:uid="{7A43F882-81E6-46A9-ADFA-A41186EB1F42}"/>
    <cellStyle name="Comma 2 2 6 2 3 2 3 3" xfId="25382" xr:uid="{FF234065-7CCE-4B1F-A6B3-280F4946A3A7}"/>
    <cellStyle name="Comma 2 2 6 2 3 2 4" xfId="10971" xr:uid="{00000000-0005-0000-0000-0000D4070000}"/>
    <cellStyle name="Comma 2 2 6 2 3 2 4 2" xfId="30185" xr:uid="{78AF7647-EE0E-4012-8DC2-EC31CE8DCEED}"/>
    <cellStyle name="Comma 2 2 6 2 3 2 5" xfId="20578" xr:uid="{6A4D58A6-F401-4FF3-B348-02E4850F2478}"/>
    <cellStyle name="Comma 2 2 6 2 3 3" xfId="2161" xr:uid="{00000000-0005-0000-0000-0000D5070000}"/>
    <cellStyle name="Comma 2 2 6 2 3 3 2" xfId="4566" xr:uid="{00000000-0005-0000-0000-0000D6070000}"/>
    <cellStyle name="Comma 2 2 6 2 3 3 2 2" xfId="9369" xr:uid="{00000000-0005-0000-0000-0000D7070000}"/>
    <cellStyle name="Comma 2 2 6 2 3 3 2 2 2" xfId="18976" xr:uid="{00000000-0005-0000-0000-0000D8070000}"/>
    <cellStyle name="Comma 2 2 6 2 3 3 2 2 2 2" xfId="38190" xr:uid="{54466962-C485-44FA-BC27-5CEFE181BFF5}"/>
    <cellStyle name="Comma 2 2 6 2 3 3 2 2 3" xfId="28583" xr:uid="{C8F8A50C-8F4C-4586-B359-75AE1FE9E986}"/>
    <cellStyle name="Comma 2 2 6 2 3 3 2 3" xfId="14173" xr:uid="{00000000-0005-0000-0000-0000D9070000}"/>
    <cellStyle name="Comma 2 2 6 2 3 3 2 3 2" xfId="33387" xr:uid="{8FA77357-8CB1-483A-ADAF-FF351BA0579A}"/>
    <cellStyle name="Comma 2 2 6 2 3 3 2 4" xfId="23780" xr:uid="{0D193E94-7874-4CEF-9265-A3183BC6FED8}"/>
    <cellStyle name="Comma 2 2 6 2 3 3 3" xfId="6968" xr:uid="{00000000-0005-0000-0000-0000DA070000}"/>
    <cellStyle name="Comma 2 2 6 2 3 3 3 2" xfId="16575" xr:uid="{00000000-0005-0000-0000-0000DB070000}"/>
    <cellStyle name="Comma 2 2 6 2 3 3 3 2 2" xfId="35789" xr:uid="{7AC6B201-7D32-447F-A353-C3C12AB81C68}"/>
    <cellStyle name="Comma 2 2 6 2 3 3 3 3" xfId="26182" xr:uid="{F8464F17-4FDA-46CC-AEB1-97305E556B4B}"/>
    <cellStyle name="Comma 2 2 6 2 3 3 4" xfId="11771" xr:uid="{00000000-0005-0000-0000-0000DC070000}"/>
    <cellStyle name="Comma 2 2 6 2 3 3 4 2" xfId="30985" xr:uid="{82171AD0-776F-4294-A266-024BD1DDCD42}"/>
    <cellStyle name="Comma 2 2 6 2 3 3 5" xfId="21378" xr:uid="{A9AC7A17-61A5-4FA9-B74F-51CECD3D002D}"/>
    <cellStyle name="Comma 2 2 6 2 3 4" xfId="2966" xr:uid="{00000000-0005-0000-0000-0000DD070000}"/>
    <cellStyle name="Comma 2 2 6 2 3 4 2" xfId="7769" xr:uid="{00000000-0005-0000-0000-0000DE070000}"/>
    <cellStyle name="Comma 2 2 6 2 3 4 2 2" xfId="17376" xr:uid="{00000000-0005-0000-0000-0000DF070000}"/>
    <cellStyle name="Comma 2 2 6 2 3 4 2 2 2" xfId="36590" xr:uid="{C37FAAD7-5E09-40D6-8A01-41ECB7E3B837}"/>
    <cellStyle name="Comma 2 2 6 2 3 4 2 3" xfId="26983" xr:uid="{3A26FA0B-E977-41B7-8677-AC8DC443BAE4}"/>
    <cellStyle name="Comma 2 2 6 2 3 4 3" xfId="12573" xr:uid="{00000000-0005-0000-0000-0000E0070000}"/>
    <cellStyle name="Comma 2 2 6 2 3 4 3 2" xfId="31787" xr:uid="{F819C402-6608-4BBB-8621-9EB9107513CA}"/>
    <cellStyle name="Comma 2 2 6 2 3 4 4" xfId="22180" xr:uid="{BB889D3F-3445-4F46-8D5B-6B1E119F9E78}"/>
    <cellStyle name="Comma 2 2 6 2 3 5" xfId="5368" xr:uid="{00000000-0005-0000-0000-0000E1070000}"/>
    <cellStyle name="Comma 2 2 6 2 3 5 2" xfId="14975" xr:uid="{00000000-0005-0000-0000-0000E2070000}"/>
    <cellStyle name="Comma 2 2 6 2 3 5 2 2" xfId="34189" xr:uid="{71FF802B-71E4-483B-A947-8C6E3364D8A4}"/>
    <cellStyle name="Comma 2 2 6 2 3 5 3" xfId="24582" xr:uid="{350B5BC7-10B0-44D8-9253-4E14FBBAC617}"/>
    <cellStyle name="Comma 2 2 6 2 3 6" xfId="10171" xr:uid="{00000000-0005-0000-0000-0000E3070000}"/>
    <cellStyle name="Comma 2 2 6 2 3 6 2" xfId="29385" xr:uid="{5ADA383B-5498-459A-BD2F-73068711FF6E}"/>
    <cellStyle name="Comma 2 2 6 2 3 7" xfId="19778" xr:uid="{3DC5A522-C1AF-4E76-91DB-F53E42530787}"/>
    <cellStyle name="Comma 2 2 6 2 4" xfId="760" xr:uid="{00000000-0005-0000-0000-0000E4070000}"/>
    <cellStyle name="Comma 2 2 6 2 4 2" xfId="1561" xr:uid="{00000000-0005-0000-0000-0000E5070000}"/>
    <cellStyle name="Comma 2 2 6 2 4 2 2" xfId="3966" xr:uid="{00000000-0005-0000-0000-0000E6070000}"/>
    <cellStyle name="Comma 2 2 6 2 4 2 2 2" xfId="8769" xr:uid="{00000000-0005-0000-0000-0000E7070000}"/>
    <cellStyle name="Comma 2 2 6 2 4 2 2 2 2" xfId="18376" xr:uid="{00000000-0005-0000-0000-0000E8070000}"/>
    <cellStyle name="Comma 2 2 6 2 4 2 2 2 2 2" xfId="37590" xr:uid="{5684B036-A490-48C6-B02B-59E3447A3DB9}"/>
    <cellStyle name="Comma 2 2 6 2 4 2 2 2 3" xfId="27983" xr:uid="{70187382-DB81-4C0E-9B42-8F3F966B0E83}"/>
    <cellStyle name="Comma 2 2 6 2 4 2 2 3" xfId="13573" xr:uid="{00000000-0005-0000-0000-0000E9070000}"/>
    <cellStyle name="Comma 2 2 6 2 4 2 2 3 2" xfId="32787" xr:uid="{474881A4-898E-4E95-A17A-795B15AC0D6F}"/>
    <cellStyle name="Comma 2 2 6 2 4 2 2 4" xfId="23180" xr:uid="{BC1105B0-DCF6-48EA-9B6B-A4B95DD7A16E}"/>
    <cellStyle name="Comma 2 2 6 2 4 2 3" xfId="6368" xr:uid="{00000000-0005-0000-0000-0000EA070000}"/>
    <cellStyle name="Comma 2 2 6 2 4 2 3 2" xfId="15975" xr:uid="{00000000-0005-0000-0000-0000EB070000}"/>
    <cellStyle name="Comma 2 2 6 2 4 2 3 2 2" xfId="35189" xr:uid="{01D7D4A6-AC70-43F0-ADD1-A13AE006DABA}"/>
    <cellStyle name="Comma 2 2 6 2 4 2 3 3" xfId="25582" xr:uid="{0D5B1854-EA07-492D-9BEB-3BCDFE49F2FA}"/>
    <cellStyle name="Comma 2 2 6 2 4 2 4" xfId="11171" xr:uid="{00000000-0005-0000-0000-0000EC070000}"/>
    <cellStyle name="Comma 2 2 6 2 4 2 4 2" xfId="30385" xr:uid="{28A566E5-32CC-4089-9403-00A176A281A5}"/>
    <cellStyle name="Comma 2 2 6 2 4 2 5" xfId="20778" xr:uid="{054F56D1-55F0-4292-BC8C-C82219A84B0E}"/>
    <cellStyle name="Comma 2 2 6 2 4 3" xfId="2361" xr:uid="{00000000-0005-0000-0000-0000ED070000}"/>
    <cellStyle name="Comma 2 2 6 2 4 3 2" xfId="4766" xr:uid="{00000000-0005-0000-0000-0000EE070000}"/>
    <cellStyle name="Comma 2 2 6 2 4 3 2 2" xfId="9569" xr:uid="{00000000-0005-0000-0000-0000EF070000}"/>
    <cellStyle name="Comma 2 2 6 2 4 3 2 2 2" xfId="19176" xr:uid="{00000000-0005-0000-0000-0000F0070000}"/>
    <cellStyle name="Comma 2 2 6 2 4 3 2 2 2 2" xfId="38390" xr:uid="{896DB17B-E708-4242-8D8E-8405897A1DC6}"/>
    <cellStyle name="Comma 2 2 6 2 4 3 2 2 3" xfId="28783" xr:uid="{649324FF-929C-4A8D-91A2-3297CB69DEA7}"/>
    <cellStyle name="Comma 2 2 6 2 4 3 2 3" xfId="14373" xr:uid="{00000000-0005-0000-0000-0000F1070000}"/>
    <cellStyle name="Comma 2 2 6 2 4 3 2 3 2" xfId="33587" xr:uid="{0A90EFDF-7016-47CA-8604-E8DAA66564A5}"/>
    <cellStyle name="Comma 2 2 6 2 4 3 2 4" xfId="23980" xr:uid="{9317D973-0196-4227-B4B9-6CC4AB212F93}"/>
    <cellStyle name="Comma 2 2 6 2 4 3 3" xfId="7168" xr:uid="{00000000-0005-0000-0000-0000F2070000}"/>
    <cellStyle name="Comma 2 2 6 2 4 3 3 2" xfId="16775" xr:uid="{00000000-0005-0000-0000-0000F3070000}"/>
    <cellStyle name="Comma 2 2 6 2 4 3 3 2 2" xfId="35989" xr:uid="{9BAE28F7-53FF-48D8-991E-14F94EFB8798}"/>
    <cellStyle name="Comma 2 2 6 2 4 3 3 3" xfId="26382" xr:uid="{755B8D96-CCD6-48EC-A287-483AC3242100}"/>
    <cellStyle name="Comma 2 2 6 2 4 3 4" xfId="11971" xr:uid="{00000000-0005-0000-0000-0000F4070000}"/>
    <cellStyle name="Comma 2 2 6 2 4 3 4 2" xfId="31185" xr:uid="{53717056-3726-4878-A784-D2525EFBD4E1}"/>
    <cellStyle name="Comma 2 2 6 2 4 3 5" xfId="21578" xr:uid="{53AFE866-D4F7-4BF9-B57E-96F79E82FFAF}"/>
    <cellStyle name="Comma 2 2 6 2 4 4" xfId="3166" xr:uid="{00000000-0005-0000-0000-0000F5070000}"/>
    <cellStyle name="Comma 2 2 6 2 4 4 2" xfId="7969" xr:uid="{00000000-0005-0000-0000-0000F6070000}"/>
    <cellStyle name="Comma 2 2 6 2 4 4 2 2" xfId="17576" xr:uid="{00000000-0005-0000-0000-0000F7070000}"/>
    <cellStyle name="Comma 2 2 6 2 4 4 2 2 2" xfId="36790" xr:uid="{60CA1039-5894-4B91-8755-5DAD190B3A5F}"/>
    <cellStyle name="Comma 2 2 6 2 4 4 2 3" xfId="27183" xr:uid="{0B82C563-0428-4A7B-ACDC-0F3D0E308667}"/>
    <cellStyle name="Comma 2 2 6 2 4 4 3" xfId="12773" xr:uid="{00000000-0005-0000-0000-0000F8070000}"/>
    <cellStyle name="Comma 2 2 6 2 4 4 3 2" xfId="31987" xr:uid="{8889F0E2-CBD6-43C6-B7DB-01FB1F3B7B60}"/>
    <cellStyle name="Comma 2 2 6 2 4 4 4" xfId="22380" xr:uid="{37A7B97F-9341-4F72-98E7-0DF2D1BDCCB3}"/>
    <cellStyle name="Comma 2 2 6 2 4 5" xfId="5568" xr:uid="{00000000-0005-0000-0000-0000F9070000}"/>
    <cellStyle name="Comma 2 2 6 2 4 5 2" xfId="15175" xr:uid="{00000000-0005-0000-0000-0000FA070000}"/>
    <cellStyle name="Comma 2 2 6 2 4 5 2 2" xfId="34389" xr:uid="{8C8E8C67-21E0-452A-8004-A9E961979D74}"/>
    <cellStyle name="Comma 2 2 6 2 4 5 3" xfId="24782" xr:uid="{DDC27799-65DA-41A8-A6A8-44804CF831BA}"/>
    <cellStyle name="Comma 2 2 6 2 4 6" xfId="10371" xr:uid="{00000000-0005-0000-0000-0000FB070000}"/>
    <cellStyle name="Comma 2 2 6 2 4 6 2" xfId="29585" xr:uid="{0ED2AFCF-0CDF-4137-BBFB-5CB604E5A198}"/>
    <cellStyle name="Comma 2 2 6 2 4 7" xfId="19978" xr:uid="{A598F2FC-AA85-4C82-8C19-35F3D4F96A47}"/>
    <cellStyle name="Comma 2 2 6 2 5" xfId="961" xr:uid="{00000000-0005-0000-0000-0000FC070000}"/>
    <cellStyle name="Comma 2 2 6 2 5 2" xfId="3366" xr:uid="{00000000-0005-0000-0000-0000FD070000}"/>
    <cellStyle name="Comma 2 2 6 2 5 2 2" xfId="8169" xr:uid="{00000000-0005-0000-0000-0000FE070000}"/>
    <cellStyle name="Comma 2 2 6 2 5 2 2 2" xfId="17776" xr:uid="{00000000-0005-0000-0000-0000FF070000}"/>
    <cellStyle name="Comma 2 2 6 2 5 2 2 2 2" xfId="36990" xr:uid="{9B6793E4-345E-4B7D-9E3B-A5BAF3AF9018}"/>
    <cellStyle name="Comma 2 2 6 2 5 2 2 3" xfId="27383" xr:uid="{94EDD977-1208-499F-819F-B956F39C326A}"/>
    <cellStyle name="Comma 2 2 6 2 5 2 3" xfId="12973" xr:uid="{00000000-0005-0000-0000-000000080000}"/>
    <cellStyle name="Comma 2 2 6 2 5 2 3 2" xfId="32187" xr:uid="{DD3596C1-58BF-432E-9AD9-A2621FD7066A}"/>
    <cellStyle name="Comma 2 2 6 2 5 2 4" xfId="22580" xr:uid="{AE018E26-41E9-4AE3-B383-A7A5F696D0C8}"/>
    <cellStyle name="Comma 2 2 6 2 5 3" xfId="5768" xr:uid="{00000000-0005-0000-0000-000001080000}"/>
    <cellStyle name="Comma 2 2 6 2 5 3 2" xfId="15375" xr:uid="{00000000-0005-0000-0000-000002080000}"/>
    <cellStyle name="Comma 2 2 6 2 5 3 2 2" xfId="34589" xr:uid="{8546CAEE-FCE3-4BC0-A456-6EA9D7304022}"/>
    <cellStyle name="Comma 2 2 6 2 5 3 3" xfId="24982" xr:uid="{A2859573-A4FB-404B-8E6D-11AEE6EDAE76}"/>
    <cellStyle name="Comma 2 2 6 2 5 4" xfId="10571" xr:uid="{00000000-0005-0000-0000-000003080000}"/>
    <cellStyle name="Comma 2 2 6 2 5 4 2" xfId="29785" xr:uid="{DCD87C25-A84B-458C-8BEA-5A6C3E800C32}"/>
    <cellStyle name="Comma 2 2 6 2 5 5" xfId="20178" xr:uid="{7FDCC056-0021-465C-9E40-B78416959366}"/>
    <cellStyle name="Comma 2 2 6 2 6" xfId="1761" xr:uid="{00000000-0005-0000-0000-000004080000}"/>
    <cellStyle name="Comma 2 2 6 2 6 2" xfId="4166" xr:uid="{00000000-0005-0000-0000-000005080000}"/>
    <cellStyle name="Comma 2 2 6 2 6 2 2" xfId="8969" xr:uid="{00000000-0005-0000-0000-000006080000}"/>
    <cellStyle name="Comma 2 2 6 2 6 2 2 2" xfId="18576" xr:uid="{00000000-0005-0000-0000-000007080000}"/>
    <cellStyle name="Comma 2 2 6 2 6 2 2 2 2" xfId="37790" xr:uid="{EABBD2C5-6CEB-4EA6-A525-EF47F8350476}"/>
    <cellStyle name="Comma 2 2 6 2 6 2 2 3" xfId="28183" xr:uid="{8C2D9B57-03AA-4511-B10F-01B50AAA75D7}"/>
    <cellStyle name="Comma 2 2 6 2 6 2 3" xfId="13773" xr:uid="{00000000-0005-0000-0000-000008080000}"/>
    <cellStyle name="Comma 2 2 6 2 6 2 3 2" xfId="32987" xr:uid="{E58D0C0D-8B2B-4955-B97A-A55517974E1F}"/>
    <cellStyle name="Comma 2 2 6 2 6 2 4" xfId="23380" xr:uid="{45164818-5A96-4069-8CAF-7400E4BA298B}"/>
    <cellStyle name="Comma 2 2 6 2 6 3" xfId="6568" xr:uid="{00000000-0005-0000-0000-000009080000}"/>
    <cellStyle name="Comma 2 2 6 2 6 3 2" xfId="16175" xr:uid="{00000000-0005-0000-0000-00000A080000}"/>
    <cellStyle name="Comma 2 2 6 2 6 3 2 2" xfId="35389" xr:uid="{51FE63CF-FB2D-4767-A8AF-D0BB063EF2DF}"/>
    <cellStyle name="Comma 2 2 6 2 6 3 3" xfId="25782" xr:uid="{4E85D2A2-8DAD-436E-8082-3AA2C08A0932}"/>
    <cellStyle name="Comma 2 2 6 2 6 4" xfId="11371" xr:uid="{00000000-0005-0000-0000-00000B080000}"/>
    <cellStyle name="Comma 2 2 6 2 6 4 2" xfId="30585" xr:uid="{BD40CE16-7343-48CF-A328-511092CB8E92}"/>
    <cellStyle name="Comma 2 2 6 2 6 5" xfId="20978" xr:uid="{A6B37D50-ADA0-4BCD-82F9-C8452494C2D6}"/>
    <cellStyle name="Comma 2 2 6 2 7" xfId="2566" xr:uid="{00000000-0005-0000-0000-00000C080000}"/>
    <cellStyle name="Comma 2 2 6 2 7 2" xfId="7369" xr:uid="{00000000-0005-0000-0000-00000D080000}"/>
    <cellStyle name="Comma 2 2 6 2 7 2 2" xfId="16976" xr:uid="{00000000-0005-0000-0000-00000E080000}"/>
    <cellStyle name="Comma 2 2 6 2 7 2 2 2" xfId="36190" xr:uid="{1211490C-501F-49CB-B09A-2B7E1F3413EC}"/>
    <cellStyle name="Comma 2 2 6 2 7 2 3" xfId="26583" xr:uid="{B042B7A6-D621-44E7-A95A-38F12D55FDA5}"/>
    <cellStyle name="Comma 2 2 6 2 7 3" xfId="12173" xr:uid="{00000000-0005-0000-0000-00000F080000}"/>
    <cellStyle name="Comma 2 2 6 2 7 3 2" xfId="31387" xr:uid="{95C42F55-DF40-4298-B8BD-FADA60D446BF}"/>
    <cellStyle name="Comma 2 2 6 2 7 4" xfId="21780" xr:uid="{BFF24F8E-F3B1-44C8-AF17-E54A26023904}"/>
    <cellStyle name="Comma 2 2 6 2 8" xfId="4968" xr:uid="{00000000-0005-0000-0000-000010080000}"/>
    <cellStyle name="Comma 2 2 6 2 8 2" xfId="14575" xr:uid="{00000000-0005-0000-0000-000011080000}"/>
    <cellStyle name="Comma 2 2 6 2 8 2 2" xfId="33789" xr:uid="{6FEB7C4F-50CB-4DEF-8EF5-845C374968AA}"/>
    <cellStyle name="Comma 2 2 6 2 8 3" xfId="24182" xr:uid="{A2C0C55B-FD62-41D0-9DB6-16E4B4B39455}"/>
    <cellStyle name="Comma 2 2 6 2 9" xfId="9771" xr:uid="{00000000-0005-0000-0000-000012080000}"/>
    <cellStyle name="Comma 2 2 6 2 9 2" xfId="28985" xr:uid="{C6998581-7E58-448A-945D-4693CBA0260D}"/>
    <cellStyle name="Comma 2 2 6 3" xfId="260" xr:uid="{00000000-0005-0000-0000-000013080000}"/>
    <cellStyle name="Comma 2 2 6 3 2" xfId="1061" xr:uid="{00000000-0005-0000-0000-000014080000}"/>
    <cellStyle name="Comma 2 2 6 3 2 2" xfId="3466" xr:uid="{00000000-0005-0000-0000-000015080000}"/>
    <cellStyle name="Comma 2 2 6 3 2 2 2" xfId="8269" xr:uid="{00000000-0005-0000-0000-000016080000}"/>
    <cellStyle name="Comma 2 2 6 3 2 2 2 2" xfId="17876" xr:uid="{00000000-0005-0000-0000-000017080000}"/>
    <cellStyle name="Comma 2 2 6 3 2 2 2 2 2" xfId="37090" xr:uid="{ECBBBA0C-4237-449E-B205-B4C74E136341}"/>
    <cellStyle name="Comma 2 2 6 3 2 2 2 3" xfId="27483" xr:uid="{543A5C38-5528-4A10-AC9B-9C592E01DDD9}"/>
    <cellStyle name="Comma 2 2 6 3 2 2 3" xfId="13073" xr:uid="{00000000-0005-0000-0000-000018080000}"/>
    <cellStyle name="Comma 2 2 6 3 2 2 3 2" xfId="32287" xr:uid="{F94DF9E3-2911-4AE9-B5CA-85785D88E072}"/>
    <cellStyle name="Comma 2 2 6 3 2 2 4" xfId="22680" xr:uid="{7E30A1D1-255D-4A1A-82FF-6FE1AA2146D1}"/>
    <cellStyle name="Comma 2 2 6 3 2 3" xfId="5868" xr:uid="{00000000-0005-0000-0000-000019080000}"/>
    <cellStyle name="Comma 2 2 6 3 2 3 2" xfId="15475" xr:uid="{00000000-0005-0000-0000-00001A080000}"/>
    <cellStyle name="Comma 2 2 6 3 2 3 2 2" xfId="34689" xr:uid="{989E5C3E-210E-491F-8765-B4CD34BC0487}"/>
    <cellStyle name="Comma 2 2 6 3 2 3 3" xfId="25082" xr:uid="{6F7BEF4D-9954-4D87-AA08-E0CDCE34D238}"/>
    <cellStyle name="Comma 2 2 6 3 2 4" xfId="10671" xr:uid="{00000000-0005-0000-0000-00001B080000}"/>
    <cellStyle name="Comma 2 2 6 3 2 4 2" xfId="29885" xr:uid="{6B19E69F-BB5B-435E-96A6-76E1FDC3734F}"/>
    <cellStyle name="Comma 2 2 6 3 2 5" xfId="20278" xr:uid="{4D7AD4EB-6725-480D-A469-B83410D882C3}"/>
    <cellStyle name="Comma 2 2 6 3 3" xfId="1861" xr:uid="{00000000-0005-0000-0000-00001C080000}"/>
    <cellStyle name="Comma 2 2 6 3 3 2" xfId="4266" xr:uid="{00000000-0005-0000-0000-00001D080000}"/>
    <cellStyle name="Comma 2 2 6 3 3 2 2" xfId="9069" xr:uid="{00000000-0005-0000-0000-00001E080000}"/>
    <cellStyle name="Comma 2 2 6 3 3 2 2 2" xfId="18676" xr:uid="{00000000-0005-0000-0000-00001F080000}"/>
    <cellStyle name="Comma 2 2 6 3 3 2 2 2 2" xfId="37890" xr:uid="{901FCEEC-3DD6-4A09-AF70-FD726428E7F8}"/>
    <cellStyle name="Comma 2 2 6 3 3 2 2 3" xfId="28283" xr:uid="{619D2EFE-662F-4033-B295-5B25A4A62F2F}"/>
    <cellStyle name="Comma 2 2 6 3 3 2 3" xfId="13873" xr:uid="{00000000-0005-0000-0000-000020080000}"/>
    <cellStyle name="Comma 2 2 6 3 3 2 3 2" xfId="33087" xr:uid="{A85DCE72-4700-45B2-9594-9E9D2E8041A9}"/>
    <cellStyle name="Comma 2 2 6 3 3 2 4" xfId="23480" xr:uid="{1BB2E1AE-5A01-4C8E-9DEB-02908DF1B632}"/>
    <cellStyle name="Comma 2 2 6 3 3 3" xfId="6668" xr:uid="{00000000-0005-0000-0000-000021080000}"/>
    <cellStyle name="Comma 2 2 6 3 3 3 2" xfId="16275" xr:uid="{00000000-0005-0000-0000-000022080000}"/>
    <cellStyle name="Comma 2 2 6 3 3 3 2 2" xfId="35489" xr:uid="{E4465FAE-C40A-43B9-9603-CFA2330E581B}"/>
    <cellStyle name="Comma 2 2 6 3 3 3 3" xfId="25882" xr:uid="{5811ACDE-0AF6-498C-93A6-73CCAF4C6093}"/>
    <cellStyle name="Comma 2 2 6 3 3 4" xfId="11471" xr:uid="{00000000-0005-0000-0000-000023080000}"/>
    <cellStyle name="Comma 2 2 6 3 3 4 2" xfId="30685" xr:uid="{29E15E59-1FC9-42D3-B420-A8713FB4CBB3}"/>
    <cellStyle name="Comma 2 2 6 3 3 5" xfId="21078" xr:uid="{7346D50E-DD7E-490E-812D-FF5BDF8B77A7}"/>
    <cellStyle name="Comma 2 2 6 3 4" xfId="2666" xr:uid="{00000000-0005-0000-0000-000024080000}"/>
    <cellStyle name="Comma 2 2 6 3 4 2" xfId="7469" xr:uid="{00000000-0005-0000-0000-000025080000}"/>
    <cellStyle name="Comma 2 2 6 3 4 2 2" xfId="17076" xr:uid="{00000000-0005-0000-0000-000026080000}"/>
    <cellStyle name="Comma 2 2 6 3 4 2 2 2" xfId="36290" xr:uid="{D32E6E54-BEC9-4319-B889-F90F56BF2DC7}"/>
    <cellStyle name="Comma 2 2 6 3 4 2 3" xfId="26683" xr:uid="{884E5F97-2111-4E51-AE03-C57BDC26719A}"/>
    <cellStyle name="Comma 2 2 6 3 4 3" xfId="12273" xr:uid="{00000000-0005-0000-0000-000027080000}"/>
    <cellStyle name="Comma 2 2 6 3 4 3 2" xfId="31487" xr:uid="{2560B1DE-B484-451F-9871-A3C34DAFD784}"/>
    <cellStyle name="Comma 2 2 6 3 4 4" xfId="21880" xr:uid="{A7E91F50-8030-49CC-BE36-3E8681D6B3B8}"/>
    <cellStyle name="Comma 2 2 6 3 5" xfId="5068" xr:uid="{00000000-0005-0000-0000-000028080000}"/>
    <cellStyle name="Comma 2 2 6 3 5 2" xfId="14675" xr:uid="{00000000-0005-0000-0000-000029080000}"/>
    <cellStyle name="Comma 2 2 6 3 5 2 2" xfId="33889" xr:uid="{5243044B-FBDB-49B7-80EB-06BDF6D11226}"/>
    <cellStyle name="Comma 2 2 6 3 5 3" xfId="24282" xr:uid="{244C1094-A39D-48BB-BF66-B777FED2D4AE}"/>
    <cellStyle name="Comma 2 2 6 3 6" xfId="9871" xr:uid="{00000000-0005-0000-0000-00002A080000}"/>
    <cellStyle name="Comma 2 2 6 3 6 2" xfId="29085" xr:uid="{E3371916-E1A6-408E-87DA-AF2500F98D4B}"/>
    <cellStyle name="Comma 2 2 6 3 7" xfId="19478" xr:uid="{0B957012-1512-436D-A022-13B4597CD6FC}"/>
    <cellStyle name="Comma 2 2 6 4" xfId="460" xr:uid="{00000000-0005-0000-0000-00002B080000}"/>
    <cellStyle name="Comma 2 2 6 4 2" xfId="1261" xr:uid="{00000000-0005-0000-0000-00002C080000}"/>
    <cellStyle name="Comma 2 2 6 4 2 2" xfId="3666" xr:uid="{00000000-0005-0000-0000-00002D080000}"/>
    <cellStyle name="Comma 2 2 6 4 2 2 2" xfId="8469" xr:uid="{00000000-0005-0000-0000-00002E080000}"/>
    <cellStyle name="Comma 2 2 6 4 2 2 2 2" xfId="18076" xr:uid="{00000000-0005-0000-0000-00002F080000}"/>
    <cellStyle name="Comma 2 2 6 4 2 2 2 2 2" xfId="37290" xr:uid="{3A045093-9791-4EBB-A6E0-5E2A6DABD163}"/>
    <cellStyle name="Comma 2 2 6 4 2 2 2 3" xfId="27683" xr:uid="{9FEFAB35-6271-40E4-95BA-A00D5F5D12F9}"/>
    <cellStyle name="Comma 2 2 6 4 2 2 3" xfId="13273" xr:uid="{00000000-0005-0000-0000-000030080000}"/>
    <cellStyle name="Comma 2 2 6 4 2 2 3 2" xfId="32487" xr:uid="{A59DAF98-E7D8-4526-8DBD-0FC9D8101051}"/>
    <cellStyle name="Comma 2 2 6 4 2 2 4" xfId="22880" xr:uid="{49572149-AA0E-45CE-B009-50953B1F1CEE}"/>
    <cellStyle name="Comma 2 2 6 4 2 3" xfId="6068" xr:uid="{00000000-0005-0000-0000-000031080000}"/>
    <cellStyle name="Comma 2 2 6 4 2 3 2" xfId="15675" xr:uid="{00000000-0005-0000-0000-000032080000}"/>
    <cellStyle name="Comma 2 2 6 4 2 3 2 2" xfId="34889" xr:uid="{21A0C140-5CA2-4B64-A02B-B61DEBECF92B}"/>
    <cellStyle name="Comma 2 2 6 4 2 3 3" xfId="25282" xr:uid="{7ECC82C0-6A9C-4D59-9F07-E8E614E46A31}"/>
    <cellStyle name="Comma 2 2 6 4 2 4" xfId="10871" xr:uid="{00000000-0005-0000-0000-000033080000}"/>
    <cellStyle name="Comma 2 2 6 4 2 4 2" xfId="30085" xr:uid="{78254EBC-66AF-4922-BE5B-27B7A4EBB221}"/>
    <cellStyle name="Comma 2 2 6 4 2 5" xfId="20478" xr:uid="{8C6FDC78-E9A2-4794-BCA0-26FCB3CC601F}"/>
    <cellStyle name="Comma 2 2 6 4 3" xfId="2061" xr:uid="{00000000-0005-0000-0000-000034080000}"/>
    <cellStyle name="Comma 2 2 6 4 3 2" xfId="4466" xr:uid="{00000000-0005-0000-0000-000035080000}"/>
    <cellStyle name="Comma 2 2 6 4 3 2 2" xfId="9269" xr:uid="{00000000-0005-0000-0000-000036080000}"/>
    <cellStyle name="Comma 2 2 6 4 3 2 2 2" xfId="18876" xr:uid="{00000000-0005-0000-0000-000037080000}"/>
    <cellStyle name="Comma 2 2 6 4 3 2 2 2 2" xfId="38090" xr:uid="{B90EBC60-0A31-4F66-8476-613C5EF19A0E}"/>
    <cellStyle name="Comma 2 2 6 4 3 2 2 3" xfId="28483" xr:uid="{269FDE4A-7A27-48BC-98E5-DF66ADBC5227}"/>
    <cellStyle name="Comma 2 2 6 4 3 2 3" xfId="14073" xr:uid="{00000000-0005-0000-0000-000038080000}"/>
    <cellStyle name="Comma 2 2 6 4 3 2 3 2" xfId="33287" xr:uid="{138E8C5C-897A-4318-93F8-CA33B91F003B}"/>
    <cellStyle name="Comma 2 2 6 4 3 2 4" xfId="23680" xr:uid="{870A5331-08C8-4117-BBDD-06BAD63DA53A}"/>
    <cellStyle name="Comma 2 2 6 4 3 3" xfId="6868" xr:uid="{00000000-0005-0000-0000-000039080000}"/>
    <cellStyle name="Comma 2 2 6 4 3 3 2" xfId="16475" xr:uid="{00000000-0005-0000-0000-00003A080000}"/>
    <cellStyle name="Comma 2 2 6 4 3 3 2 2" xfId="35689" xr:uid="{429E82B8-28CF-4595-BDAF-3E22281FCEE1}"/>
    <cellStyle name="Comma 2 2 6 4 3 3 3" xfId="26082" xr:uid="{F6C6C368-B1A8-469F-BDDC-3E6E200ED4F4}"/>
    <cellStyle name="Comma 2 2 6 4 3 4" xfId="11671" xr:uid="{00000000-0005-0000-0000-00003B080000}"/>
    <cellStyle name="Comma 2 2 6 4 3 4 2" xfId="30885" xr:uid="{2ED73C63-7E01-45B0-A97C-9D28E60C0CB5}"/>
    <cellStyle name="Comma 2 2 6 4 3 5" xfId="21278" xr:uid="{A649A5F3-D9B3-4468-924C-C3B28FA4FFB1}"/>
    <cellStyle name="Comma 2 2 6 4 4" xfId="2866" xr:uid="{00000000-0005-0000-0000-00003C080000}"/>
    <cellStyle name="Comma 2 2 6 4 4 2" xfId="7669" xr:uid="{00000000-0005-0000-0000-00003D080000}"/>
    <cellStyle name="Comma 2 2 6 4 4 2 2" xfId="17276" xr:uid="{00000000-0005-0000-0000-00003E080000}"/>
    <cellStyle name="Comma 2 2 6 4 4 2 2 2" xfId="36490" xr:uid="{E4ED40C9-3D18-45F4-8990-C346ACEFCECD}"/>
    <cellStyle name="Comma 2 2 6 4 4 2 3" xfId="26883" xr:uid="{684D9B80-898C-45B1-8F5C-8A1C9C80BCC9}"/>
    <cellStyle name="Comma 2 2 6 4 4 3" xfId="12473" xr:uid="{00000000-0005-0000-0000-00003F080000}"/>
    <cellStyle name="Comma 2 2 6 4 4 3 2" xfId="31687" xr:uid="{C838F8E1-FE25-49C9-9CD5-95FA12521A24}"/>
    <cellStyle name="Comma 2 2 6 4 4 4" xfId="22080" xr:uid="{F7F69A0A-5DE3-47EB-B379-1A1DC7CBF70F}"/>
    <cellStyle name="Comma 2 2 6 4 5" xfId="5268" xr:uid="{00000000-0005-0000-0000-000040080000}"/>
    <cellStyle name="Comma 2 2 6 4 5 2" xfId="14875" xr:uid="{00000000-0005-0000-0000-000041080000}"/>
    <cellStyle name="Comma 2 2 6 4 5 2 2" xfId="34089" xr:uid="{E570B594-B647-4F7F-AEA8-224C9C4B3E25}"/>
    <cellStyle name="Comma 2 2 6 4 5 3" xfId="24482" xr:uid="{7ED941CF-9275-48D9-A740-76FE7625233D}"/>
    <cellStyle name="Comma 2 2 6 4 6" xfId="10071" xr:uid="{00000000-0005-0000-0000-000042080000}"/>
    <cellStyle name="Comma 2 2 6 4 6 2" xfId="29285" xr:uid="{9F3C90AF-5615-463E-9737-FFD22C491610}"/>
    <cellStyle name="Comma 2 2 6 4 7" xfId="19678" xr:uid="{2252DA88-0189-4185-8C61-A907F2B04CA9}"/>
    <cellStyle name="Comma 2 2 6 5" xfId="660" xr:uid="{00000000-0005-0000-0000-000043080000}"/>
    <cellStyle name="Comma 2 2 6 5 2" xfId="1461" xr:uid="{00000000-0005-0000-0000-000044080000}"/>
    <cellStyle name="Comma 2 2 6 5 2 2" xfId="3866" xr:uid="{00000000-0005-0000-0000-000045080000}"/>
    <cellStyle name="Comma 2 2 6 5 2 2 2" xfId="8669" xr:uid="{00000000-0005-0000-0000-000046080000}"/>
    <cellStyle name="Comma 2 2 6 5 2 2 2 2" xfId="18276" xr:uid="{00000000-0005-0000-0000-000047080000}"/>
    <cellStyle name="Comma 2 2 6 5 2 2 2 2 2" xfId="37490" xr:uid="{FED79ECD-A11A-4606-85A0-7D8D628907F4}"/>
    <cellStyle name="Comma 2 2 6 5 2 2 2 3" xfId="27883" xr:uid="{B0BFA48A-A858-42BC-95A9-C96141F23FED}"/>
    <cellStyle name="Comma 2 2 6 5 2 2 3" xfId="13473" xr:uid="{00000000-0005-0000-0000-000048080000}"/>
    <cellStyle name="Comma 2 2 6 5 2 2 3 2" xfId="32687" xr:uid="{8A88E727-4D96-4AF1-8EDD-180DA36CFDF6}"/>
    <cellStyle name="Comma 2 2 6 5 2 2 4" xfId="23080" xr:uid="{8BD2CE39-93C8-4E69-AEC1-91F467BD6F74}"/>
    <cellStyle name="Comma 2 2 6 5 2 3" xfId="6268" xr:uid="{00000000-0005-0000-0000-000049080000}"/>
    <cellStyle name="Comma 2 2 6 5 2 3 2" xfId="15875" xr:uid="{00000000-0005-0000-0000-00004A080000}"/>
    <cellStyle name="Comma 2 2 6 5 2 3 2 2" xfId="35089" xr:uid="{B15B8C92-E54A-4C72-B315-5777738B8EA7}"/>
    <cellStyle name="Comma 2 2 6 5 2 3 3" xfId="25482" xr:uid="{BCBF94B5-B876-43F4-89EC-8D1E7C09FCD0}"/>
    <cellStyle name="Comma 2 2 6 5 2 4" xfId="11071" xr:uid="{00000000-0005-0000-0000-00004B080000}"/>
    <cellStyle name="Comma 2 2 6 5 2 4 2" xfId="30285" xr:uid="{463167AA-455C-40F5-98B9-0E95726A9118}"/>
    <cellStyle name="Comma 2 2 6 5 2 5" xfId="20678" xr:uid="{9DE26B88-F381-4BEA-A231-916B0D94B594}"/>
    <cellStyle name="Comma 2 2 6 5 3" xfId="2261" xr:uid="{00000000-0005-0000-0000-00004C080000}"/>
    <cellStyle name="Comma 2 2 6 5 3 2" xfId="4666" xr:uid="{00000000-0005-0000-0000-00004D080000}"/>
    <cellStyle name="Comma 2 2 6 5 3 2 2" xfId="9469" xr:uid="{00000000-0005-0000-0000-00004E080000}"/>
    <cellStyle name="Comma 2 2 6 5 3 2 2 2" xfId="19076" xr:uid="{00000000-0005-0000-0000-00004F080000}"/>
    <cellStyle name="Comma 2 2 6 5 3 2 2 2 2" xfId="38290" xr:uid="{259C39F7-2E0D-4A0C-AA58-9D889ACBDB02}"/>
    <cellStyle name="Comma 2 2 6 5 3 2 2 3" xfId="28683" xr:uid="{C7E973EC-58B8-4B3D-A39E-EDDCDE0FBF88}"/>
    <cellStyle name="Comma 2 2 6 5 3 2 3" xfId="14273" xr:uid="{00000000-0005-0000-0000-000050080000}"/>
    <cellStyle name="Comma 2 2 6 5 3 2 3 2" xfId="33487" xr:uid="{15675EBF-2B58-4CAE-962B-45014DE5ED6E}"/>
    <cellStyle name="Comma 2 2 6 5 3 2 4" xfId="23880" xr:uid="{2ED7B3F8-14A3-44A7-AEEB-438C46EA5C53}"/>
    <cellStyle name="Comma 2 2 6 5 3 3" xfId="7068" xr:uid="{00000000-0005-0000-0000-000051080000}"/>
    <cellStyle name="Comma 2 2 6 5 3 3 2" xfId="16675" xr:uid="{00000000-0005-0000-0000-000052080000}"/>
    <cellStyle name="Comma 2 2 6 5 3 3 2 2" xfId="35889" xr:uid="{F4A81EF3-60F9-4AA0-946E-237085DBC8CC}"/>
    <cellStyle name="Comma 2 2 6 5 3 3 3" xfId="26282" xr:uid="{AF9DCF27-8DD7-4AA6-A55E-1755401A3D32}"/>
    <cellStyle name="Comma 2 2 6 5 3 4" xfId="11871" xr:uid="{00000000-0005-0000-0000-000053080000}"/>
    <cellStyle name="Comma 2 2 6 5 3 4 2" xfId="31085" xr:uid="{2840C960-E6C6-4ED9-97D2-951A04E67250}"/>
    <cellStyle name="Comma 2 2 6 5 3 5" xfId="21478" xr:uid="{8BE6FC28-CEEC-4077-B482-103DF02BCB8C}"/>
    <cellStyle name="Comma 2 2 6 5 4" xfId="3066" xr:uid="{00000000-0005-0000-0000-000054080000}"/>
    <cellStyle name="Comma 2 2 6 5 4 2" xfId="7869" xr:uid="{00000000-0005-0000-0000-000055080000}"/>
    <cellStyle name="Comma 2 2 6 5 4 2 2" xfId="17476" xr:uid="{00000000-0005-0000-0000-000056080000}"/>
    <cellStyle name="Comma 2 2 6 5 4 2 2 2" xfId="36690" xr:uid="{E1537724-396F-4F3A-9869-0AEB75875735}"/>
    <cellStyle name="Comma 2 2 6 5 4 2 3" xfId="27083" xr:uid="{16779421-24CE-466E-89FE-D1B899A2BA34}"/>
    <cellStyle name="Comma 2 2 6 5 4 3" xfId="12673" xr:uid="{00000000-0005-0000-0000-000057080000}"/>
    <cellStyle name="Comma 2 2 6 5 4 3 2" xfId="31887" xr:uid="{9FCBA1FA-DEFA-47D0-8DEF-0459407315E5}"/>
    <cellStyle name="Comma 2 2 6 5 4 4" xfId="22280" xr:uid="{5AB07DF4-1C11-40A1-8532-0FEAECB9C06D}"/>
    <cellStyle name="Comma 2 2 6 5 5" xfId="5468" xr:uid="{00000000-0005-0000-0000-000058080000}"/>
    <cellStyle name="Comma 2 2 6 5 5 2" xfId="15075" xr:uid="{00000000-0005-0000-0000-000059080000}"/>
    <cellStyle name="Comma 2 2 6 5 5 2 2" xfId="34289" xr:uid="{4253EA75-1238-41B9-9E0E-8A0A4C51A771}"/>
    <cellStyle name="Comma 2 2 6 5 5 3" xfId="24682" xr:uid="{C10E38C7-3397-4C0B-A5AC-DB89F05BC82E}"/>
    <cellStyle name="Comma 2 2 6 5 6" xfId="10271" xr:uid="{00000000-0005-0000-0000-00005A080000}"/>
    <cellStyle name="Comma 2 2 6 5 6 2" xfId="29485" xr:uid="{CB1827C4-0D32-440D-8ABF-0D75D8798540}"/>
    <cellStyle name="Comma 2 2 6 5 7" xfId="19878" xr:uid="{D18117CF-0338-42AC-9EB5-E94D75865A46}"/>
    <cellStyle name="Comma 2 2 6 6" xfId="861" xr:uid="{00000000-0005-0000-0000-00005B080000}"/>
    <cellStyle name="Comma 2 2 6 6 2" xfId="3266" xr:uid="{00000000-0005-0000-0000-00005C080000}"/>
    <cellStyle name="Comma 2 2 6 6 2 2" xfId="8069" xr:uid="{00000000-0005-0000-0000-00005D080000}"/>
    <cellStyle name="Comma 2 2 6 6 2 2 2" xfId="17676" xr:uid="{00000000-0005-0000-0000-00005E080000}"/>
    <cellStyle name="Comma 2 2 6 6 2 2 2 2" xfId="36890" xr:uid="{5E18D721-4F16-49BF-A749-DB09409C9D57}"/>
    <cellStyle name="Comma 2 2 6 6 2 2 3" xfId="27283" xr:uid="{1A17EF49-A6BF-4A53-AC65-8CF218E2C874}"/>
    <cellStyle name="Comma 2 2 6 6 2 3" xfId="12873" xr:uid="{00000000-0005-0000-0000-00005F080000}"/>
    <cellStyle name="Comma 2 2 6 6 2 3 2" xfId="32087" xr:uid="{F5002C95-A102-43D5-897C-95921C33C4E0}"/>
    <cellStyle name="Comma 2 2 6 6 2 4" xfId="22480" xr:uid="{BD58559A-73D6-4F3A-A8D0-0DC2470D78CF}"/>
    <cellStyle name="Comma 2 2 6 6 3" xfId="5668" xr:uid="{00000000-0005-0000-0000-000060080000}"/>
    <cellStyle name="Comma 2 2 6 6 3 2" xfId="15275" xr:uid="{00000000-0005-0000-0000-000061080000}"/>
    <cellStyle name="Comma 2 2 6 6 3 2 2" xfId="34489" xr:uid="{565D6BA0-2053-42DC-8A5A-4B260DCCEB74}"/>
    <cellStyle name="Comma 2 2 6 6 3 3" xfId="24882" xr:uid="{927DDDF6-09E3-4993-B69F-140A2A03ECEC}"/>
    <cellStyle name="Comma 2 2 6 6 4" xfId="10471" xr:uid="{00000000-0005-0000-0000-000062080000}"/>
    <cellStyle name="Comma 2 2 6 6 4 2" xfId="29685" xr:uid="{AA0D87D3-6D9F-416E-80CA-5D2A527C6257}"/>
    <cellStyle name="Comma 2 2 6 6 5" xfId="20078" xr:uid="{80F4AF5C-1288-4560-8F82-B84148F57769}"/>
    <cellStyle name="Comma 2 2 6 7" xfId="1661" xr:uid="{00000000-0005-0000-0000-000063080000}"/>
    <cellStyle name="Comma 2 2 6 7 2" xfId="4066" xr:uid="{00000000-0005-0000-0000-000064080000}"/>
    <cellStyle name="Comma 2 2 6 7 2 2" xfId="8869" xr:uid="{00000000-0005-0000-0000-000065080000}"/>
    <cellStyle name="Comma 2 2 6 7 2 2 2" xfId="18476" xr:uid="{00000000-0005-0000-0000-000066080000}"/>
    <cellStyle name="Comma 2 2 6 7 2 2 2 2" xfId="37690" xr:uid="{DC24A277-5950-4D28-8F9D-87454C8F37E8}"/>
    <cellStyle name="Comma 2 2 6 7 2 2 3" xfId="28083" xr:uid="{1A201D38-C241-426B-A089-D17F1E60689B}"/>
    <cellStyle name="Comma 2 2 6 7 2 3" xfId="13673" xr:uid="{00000000-0005-0000-0000-000067080000}"/>
    <cellStyle name="Comma 2 2 6 7 2 3 2" xfId="32887" xr:uid="{42EA4D9D-1DB3-44CA-B2F1-E9CDF01FE471}"/>
    <cellStyle name="Comma 2 2 6 7 2 4" xfId="23280" xr:uid="{5F94FE4B-1FD2-4F48-959C-0B34262A96F7}"/>
    <cellStyle name="Comma 2 2 6 7 3" xfId="6468" xr:uid="{00000000-0005-0000-0000-000068080000}"/>
    <cellStyle name="Comma 2 2 6 7 3 2" xfId="16075" xr:uid="{00000000-0005-0000-0000-000069080000}"/>
    <cellStyle name="Comma 2 2 6 7 3 2 2" xfId="35289" xr:uid="{ECE489BC-FE95-4184-8549-F5433FA63449}"/>
    <cellStyle name="Comma 2 2 6 7 3 3" xfId="25682" xr:uid="{24C429E6-9D36-4024-8E65-F6D3ADCAF085}"/>
    <cellStyle name="Comma 2 2 6 7 4" xfId="11271" xr:uid="{00000000-0005-0000-0000-00006A080000}"/>
    <cellStyle name="Comma 2 2 6 7 4 2" xfId="30485" xr:uid="{74C97AC8-4CE3-4A93-A8DA-7C98E0AA252D}"/>
    <cellStyle name="Comma 2 2 6 7 5" xfId="20878" xr:uid="{0991B86F-FC74-49F4-ACAC-CF628D82B93A}"/>
    <cellStyle name="Comma 2 2 6 8" xfId="2466" xr:uid="{00000000-0005-0000-0000-00006B080000}"/>
    <cellStyle name="Comma 2 2 6 8 2" xfId="7269" xr:uid="{00000000-0005-0000-0000-00006C080000}"/>
    <cellStyle name="Comma 2 2 6 8 2 2" xfId="16876" xr:uid="{00000000-0005-0000-0000-00006D080000}"/>
    <cellStyle name="Comma 2 2 6 8 2 2 2" xfId="36090" xr:uid="{109AD70C-BFD7-4CF7-93F5-2D1249F0D868}"/>
    <cellStyle name="Comma 2 2 6 8 2 3" xfId="26483" xr:uid="{AA30E124-AB56-4CF2-AA4A-ECCF1E6E2C95}"/>
    <cellStyle name="Comma 2 2 6 8 3" xfId="12073" xr:uid="{00000000-0005-0000-0000-00006E080000}"/>
    <cellStyle name="Comma 2 2 6 8 3 2" xfId="31287" xr:uid="{FE8E355D-E6C8-4768-BAC1-B6CFCF8444DF}"/>
    <cellStyle name="Comma 2 2 6 8 4" xfId="21680" xr:uid="{13A59C1E-EF3F-4A65-831F-7645783A8185}"/>
    <cellStyle name="Comma 2 2 6 9" xfId="4868" xr:uid="{00000000-0005-0000-0000-00006F080000}"/>
    <cellStyle name="Comma 2 2 6 9 2" xfId="14475" xr:uid="{00000000-0005-0000-0000-000070080000}"/>
    <cellStyle name="Comma 2 2 6 9 2 2" xfId="33689" xr:uid="{0B8CB805-4CFF-4B28-8C4C-3B709D6B37C0}"/>
    <cellStyle name="Comma 2 2 6 9 3" xfId="24082" xr:uid="{48506BDD-391D-4043-B236-41BA53E1F083}"/>
    <cellStyle name="Comma 2 2 7" xfId="110" xr:uid="{00000000-0005-0000-0000-000071080000}"/>
    <cellStyle name="Comma 2 2 7 10" xfId="19328" xr:uid="{3FF66F34-17AC-4516-A8CC-C06E2A6D41DF}"/>
    <cellStyle name="Comma 2 2 7 2" xfId="310" xr:uid="{00000000-0005-0000-0000-000072080000}"/>
    <cellStyle name="Comma 2 2 7 2 2" xfId="1111" xr:uid="{00000000-0005-0000-0000-000073080000}"/>
    <cellStyle name="Comma 2 2 7 2 2 2" xfId="3516" xr:uid="{00000000-0005-0000-0000-000074080000}"/>
    <cellStyle name="Comma 2 2 7 2 2 2 2" xfId="8319" xr:uid="{00000000-0005-0000-0000-000075080000}"/>
    <cellStyle name="Comma 2 2 7 2 2 2 2 2" xfId="17926" xr:uid="{00000000-0005-0000-0000-000076080000}"/>
    <cellStyle name="Comma 2 2 7 2 2 2 2 2 2" xfId="37140" xr:uid="{DFF4A956-F150-4BA8-96A7-7E7CD0CC240D}"/>
    <cellStyle name="Comma 2 2 7 2 2 2 2 3" xfId="27533" xr:uid="{D7602FF8-A85C-4483-9CE9-972266ED5D88}"/>
    <cellStyle name="Comma 2 2 7 2 2 2 3" xfId="13123" xr:uid="{00000000-0005-0000-0000-000077080000}"/>
    <cellStyle name="Comma 2 2 7 2 2 2 3 2" xfId="32337" xr:uid="{AAB3280F-D73A-4D30-B80A-6A283404EEC8}"/>
    <cellStyle name="Comma 2 2 7 2 2 2 4" xfId="22730" xr:uid="{A2D54750-873A-4E93-8CF0-61FE966E2C26}"/>
    <cellStyle name="Comma 2 2 7 2 2 3" xfId="5918" xr:uid="{00000000-0005-0000-0000-000078080000}"/>
    <cellStyle name="Comma 2 2 7 2 2 3 2" xfId="15525" xr:uid="{00000000-0005-0000-0000-000079080000}"/>
    <cellStyle name="Comma 2 2 7 2 2 3 2 2" xfId="34739" xr:uid="{92766104-599A-49F1-966F-DD4B8C72FEC4}"/>
    <cellStyle name="Comma 2 2 7 2 2 3 3" xfId="25132" xr:uid="{83458194-0FFD-469A-AD3B-393D219E0281}"/>
    <cellStyle name="Comma 2 2 7 2 2 4" xfId="10721" xr:uid="{00000000-0005-0000-0000-00007A080000}"/>
    <cellStyle name="Comma 2 2 7 2 2 4 2" xfId="29935" xr:uid="{78922B5E-FB64-4DAC-9132-0AB4D304B93E}"/>
    <cellStyle name="Comma 2 2 7 2 2 5" xfId="20328" xr:uid="{ACFF11CF-E297-48A4-ACDC-0299ACF69236}"/>
    <cellStyle name="Comma 2 2 7 2 3" xfId="1911" xr:uid="{00000000-0005-0000-0000-00007B080000}"/>
    <cellStyle name="Comma 2 2 7 2 3 2" xfId="4316" xr:uid="{00000000-0005-0000-0000-00007C080000}"/>
    <cellStyle name="Comma 2 2 7 2 3 2 2" xfId="9119" xr:uid="{00000000-0005-0000-0000-00007D080000}"/>
    <cellStyle name="Comma 2 2 7 2 3 2 2 2" xfId="18726" xr:uid="{00000000-0005-0000-0000-00007E080000}"/>
    <cellStyle name="Comma 2 2 7 2 3 2 2 2 2" xfId="37940" xr:uid="{016FE0BC-69D5-4109-BF04-95689FAB0102}"/>
    <cellStyle name="Comma 2 2 7 2 3 2 2 3" xfId="28333" xr:uid="{8EF6F381-2752-40D1-A1AD-975523C6D434}"/>
    <cellStyle name="Comma 2 2 7 2 3 2 3" xfId="13923" xr:uid="{00000000-0005-0000-0000-00007F080000}"/>
    <cellStyle name="Comma 2 2 7 2 3 2 3 2" xfId="33137" xr:uid="{2632CA03-1C42-4AED-A1D2-C06D88E555D3}"/>
    <cellStyle name="Comma 2 2 7 2 3 2 4" xfId="23530" xr:uid="{1EFF3886-674B-4CBF-A491-9FE7EB76DD4D}"/>
    <cellStyle name="Comma 2 2 7 2 3 3" xfId="6718" xr:uid="{00000000-0005-0000-0000-000080080000}"/>
    <cellStyle name="Comma 2 2 7 2 3 3 2" xfId="16325" xr:uid="{00000000-0005-0000-0000-000081080000}"/>
    <cellStyle name="Comma 2 2 7 2 3 3 2 2" xfId="35539" xr:uid="{5F8F7D59-1A45-4D55-A18E-50CBE6C3A033}"/>
    <cellStyle name="Comma 2 2 7 2 3 3 3" xfId="25932" xr:uid="{5EECE4AD-86DB-4D78-84B1-03FF6DDC5C5C}"/>
    <cellStyle name="Comma 2 2 7 2 3 4" xfId="11521" xr:uid="{00000000-0005-0000-0000-000082080000}"/>
    <cellStyle name="Comma 2 2 7 2 3 4 2" xfId="30735" xr:uid="{1C6E5C69-59C0-4818-A497-7D50D3F0E640}"/>
    <cellStyle name="Comma 2 2 7 2 3 5" xfId="21128" xr:uid="{F67B3EA7-7E47-4ED4-BBBA-3AEF638728BB}"/>
    <cellStyle name="Comma 2 2 7 2 4" xfId="2716" xr:uid="{00000000-0005-0000-0000-000083080000}"/>
    <cellStyle name="Comma 2 2 7 2 4 2" xfId="7519" xr:uid="{00000000-0005-0000-0000-000084080000}"/>
    <cellStyle name="Comma 2 2 7 2 4 2 2" xfId="17126" xr:uid="{00000000-0005-0000-0000-000085080000}"/>
    <cellStyle name="Comma 2 2 7 2 4 2 2 2" xfId="36340" xr:uid="{CB7F326C-AC2E-487E-9C43-404A144F5578}"/>
    <cellStyle name="Comma 2 2 7 2 4 2 3" xfId="26733" xr:uid="{27846120-75A4-4B04-B1C3-AC675F754259}"/>
    <cellStyle name="Comma 2 2 7 2 4 3" xfId="12323" xr:uid="{00000000-0005-0000-0000-000086080000}"/>
    <cellStyle name="Comma 2 2 7 2 4 3 2" xfId="31537" xr:uid="{E6424B59-9C63-4B64-83DE-33E257C58EFA}"/>
    <cellStyle name="Comma 2 2 7 2 4 4" xfId="21930" xr:uid="{1A88AE8F-04C1-437E-BDBE-DB9CBC4C5858}"/>
    <cellStyle name="Comma 2 2 7 2 5" xfId="5118" xr:uid="{00000000-0005-0000-0000-000087080000}"/>
    <cellStyle name="Comma 2 2 7 2 5 2" xfId="14725" xr:uid="{00000000-0005-0000-0000-000088080000}"/>
    <cellStyle name="Comma 2 2 7 2 5 2 2" xfId="33939" xr:uid="{9FC350F2-6F10-42B5-AAB1-9E446BEEF4B8}"/>
    <cellStyle name="Comma 2 2 7 2 5 3" xfId="24332" xr:uid="{305DDFD8-86E0-4E0E-AF37-0AD209F4DC26}"/>
    <cellStyle name="Comma 2 2 7 2 6" xfId="9921" xr:uid="{00000000-0005-0000-0000-000089080000}"/>
    <cellStyle name="Comma 2 2 7 2 6 2" xfId="29135" xr:uid="{4BB912D0-E4B9-408D-A94F-4C8CFF72BE83}"/>
    <cellStyle name="Comma 2 2 7 2 7" xfId="19528" xr:uid="{62D65928-67D6-49E6-8F2F-6E2B7D71D60C}"/>
    <cellStyle name="Comma 2 2 7 3" xfId="510" xr:uid="{00000000-0005-0000-0000-00008A080000}"/>
    <cellStyle name="Comma 2 2 7 3 2" xfId="1311" xr:uid="{00000000-0005-0000-0000-00008B080000}"/>
    <cellStyle name="Comma 2 2 7 3 2 2" xfId="3716" xr:uid="{00000000-0005-0000-0000-00008C080000}"/>
    <cellStyle name="Comma 2 2 7 3 2 2 2" xfId="8519" xr:uid="{00000000-0005-0000-0000-00008D080000}"/>
    <cellStyle name="Comma 2 2 7 3 2 2 2 2" xfId="18126" xr:uid="{00000000-0005-0000-0000-00008E080000}"/>
    <cellStyle name="Comma 2 2 7 3 2 2 2 2 2" xfId="37340" xr:uid="{43F63551-1505-4D62-A0D8-AC6FB4086557}"/>
    <cellStyle name="Comma 2 2 7 3 2 2 2 3" xfId="27733" xr:uid="{1B2C7F3E-5F93-43FB-BAEF-3955781ECF53}"/>
    <cellStyle name="Comma 2 2 7 3 2 2 3" xfId="13323" xr:uid="{00000000-0005-0000-0000-00008F080000}"/>
    <cellStyle name="Comma 2 2 7 3 2 2 3 2" xfId="32537" xr:uid="{827BDA8A-13F5-4E99-B868-F3A28276CA07}"/>
    <cellStyle name="Comma 2 2 7 3 2 2 4" xfId="22930" xr:uid="{7F0AFB94-CD1E-4286-9F4D-DDB5CF6F68EC}"/>
    <cellStyle name="Comma 2 2 7 3 2 3" xfId="6118" xr:uid="{00000000-0005-0000-0000-000090080000}"/>
    <cellStyle name="Comma 2 2 7 3 2 3 2" xfId="15725" xr:uid="{00000000-0005-0000-0000-000091080000}"/>
    <cellStyle name="Comma 2 2 7 3 2 3 2 2" xfId="34939" xr:uid="{16503D08-14B6-480D-B023-7172BE4B177F}"/>
    <cellStyle name="Comma 2 2 7 3 2 3 3" xfId="25332" xr:uid="{6368CBFC-3E56-472F-B9EA-AD6434E86D0B}"/>
    <cellStyle name="Comma 2 2 7 3 2 4" xfId="10921" xr:uid="{00000000-0005-0000-0000-000092080000}"/>
    <cellStyle name="Comma 2 2 7 3 2 4 2" xfId="30135" xr:uid="{2C71AE40-74F3-48DD-8860-00EDD1FD49E4}"/>
    <cellStyle name="Comma 2 2 7 3 2 5" xfId="20528" xr:uid="{9CE2B10B-AAFB-429B-A837-82D929065BCA}"/>
    <cellStyle name="Comma 2 2 7 3 3" xfId="2111" xr:uid="{00000000-0005-0000-0000-000093080000}"/>
    <cellStyle name="Comma 2 2 7 3 3 2" xfId="4516" xr:uid="{00000000-0005-0000-0000-000094080000}"/>
    <cellStyle name="Comma 2 2 7 3 3 2 2" xfId="9319" xr:uid="{00000000-0005-0000-0000-000095080000}"/>
    <cellStyle name="Comma 2 2 7 3 3 2 2 2" xfId="18926" xr:uid="{00000000-0005-0000-0000-000096080000}"/>
    <cellStyle name="Comma 2 2 7 3 3 2 2 2 2" xfId="38140" xr:uid="{6EC7D754-1441-4353-B1D1-42035444464B}"/>
    <cellStyle name="Comma 2 2 7 3 3 2 2 3" xfId="28533" xr:uid="{E9E7CB65-D19C-4B4A-9DF8-D7DA25C27B33}"/>
    <cellStyle name="Comma 2 2 7 3 3 2 3" xfId="14123" xr:uid="{00000000-0005-0000-0000-000097080000}"/>
    <cellStyle name="Comma 2 2 7 3 3 2 3 2" xfId="33337" xr:uid="{2682173D-62C3-4DD3-B1FC-A2B3FD2F87E7}"/>
    <cellStyle name="Comma 2 2 7 3 3 2 4" xfId="23730" xr:uid="{94612022-C192-46D2-ACC5-A3FEE723BE15}"/>
    <cellStyle name="Comma 2 2 7 3 3 3" xfId="6918" xr:uid="{00000000-0005-0000-0000-000098080000}"/>
    <cellStyle name="Comma 2 2 7 3 3 3 2" xfId="16525" xr:uid="{00000000-0005-0000-0000-000099080000}"/>
    <cellStyle name="Comma 2 2 7 3 3 3 2 2" xfId="35739" xr:uid="{DE7D9B57-20DF-452F-8786-3730CB433D52}"/>
    <cellStyle name="Comma 2 2 7 3 3 3 3" xfId="26132" xr:uid="{33331F72-B8E9-4661-9445-42E9E219CC74}"/>
    <cellStyle name="Comma 2 2 7 3 3 4" xfId="11721" xr:uid="{00000000-0005-0000-0000-00009A080000}"/>
    <cellStyle name="Comma 2 2 7 3 3 4 2" xfId="30935" xr:uid="{8F0D788B-2BE3-483D-BD36-33281A9DA52A}"/>
    <cellStyle name="Comma 2 2 7 3 3 5" xfId="21328" xr:uid="{560EF275-B46E-4111-9B1C-BCC519022D9A}"/>
    <cellStyle name="Comma 2 2 7 3 4" xfId="2916" xr:uid="{00000000-0005-0000-0000-00009B080000}"/>
    <cellStyle name="Comma 2 2 7 3 4 2" xfId="7719" xr:uid="{00000000-0005-0000-0000-00009C080000}"/>
    <cellStyle name="Comma 2 2 7 3 4 2 2" xfId="17326" xr:uid="{00000000-0005-0000-0000-00009D080000}"/>
    <cellStyle name="Comma 2 2 7 3 4 2 2 2" xfId="36540" xr:uid="{41AA30E8-672A-4597-94FF-000EE6D9A90D}"/>
    <cellStyle name="Comma 2 2 7 3 4 2 3" xfId="26933" xr:uid="{9030157B-DBCE-4364-8516-1A3D02C2B22B}"/>
    <cellStyle name="Comma 2 2 7 3 4 3" xfId="12523" xr:uid="{00000000-0005-0000-0000-00009E080000}"/>
    <cellStyle name="Comma 2 2 7 3 4 3 2" xfId="31737" xr:uid="{A7A677D3-7E53-499D-A475-6671BC0F5E49}"/>
    <cellStyle name="Comma 2 2 7 3 4 4" xfId="22130" xr:uid="{08EE89BC-117C-41BF-8148-8EC6F830A3BC}"/>
    <cellStyle name="Comma 2 2 7 3 5" xfId="5318" xr:uid="{00000000-0005-0000-0000-00009F080000}"/>
    <cellStyle name="Comma 2 2 7 3 5 2" xfId="14925" xr:uid="{00000000-0005-0000-0000-0000A0080000}"/>
    <cellStyle name="Comma 2 2 7 3 5 2 2" xfId="34139" xr:uid="{EC60B81B-9F0E-4975-A1C6-E427AB4459D5}"/>
    <cellStyle name="Comma 2 2 7 3 5 3" xfId="24532" xr:uid="{C8666A3E-63E6-4958-AE36-64A48744BE24}"/>
    <cellStyle name="Comma 2 2 7 3 6" xfId="10121" xr:uid="{00000000-0005-0000-0000-0000A1080000}"/>
    <cellStyle name="Comma 2 2 7 3 6 2" xfId="29335" xr:uid="{79C2715F-EF98-46EB-9100-99189D87795B}"/>
    <cellStyle name="Comma 2 2 7 3 7" xfId="19728" xr:uid="{C845F283-2069-4139-95BA-E0C48A921679}"/>
    <cellStyle name="Comma 2 2 7 4" xfId="710" xr:uid="{00000000-0005-0000-0000-0000A2080000}"/>
    <cellStyle name="Comma 2 2 7 4 2" xfId="1511" xr:uid="{00000000-0005-0000-0000-0000A3080000}"/>
    <cellStyle name="Comma 2 2 7 4 2 2" xfId="3916" xr:uid="{00000000-0005-0000-0000-0000A4080000}"/>
    <cellStyle name="Comma 2 2 7 4 2 2 2" xfId="8719" xr:uid="{00000000-0005-0000-0000-0000A5080000}"/>
    <cellStyle name="Comma 2 2 7 4 2 2 2 2" xfId="18326" xr:uid="{00000000-0005-0000-0000-0000A6080000}"/>
    <cellStyle name="Comma 2 2 7 4 2 2 2 2 2" xfId="37540" xr:uid="{3366C4A5-397C-42FB-91DA-E70E524604C7}"/>
    <cellStyle name="Comma 2 2 7 4 2 2 2 3" xfId="27933" xr:uid="{77EC2B9C-3CC8-4841-8C9F-F3E226F89486}"/>
    <cellStyle name="Comma 2 2 7 4 2 2 3" xfId="13523" xr:uid="{00000000-0005-0000-0000-0000A7080000}"/>
    <cellStyle name="Comma 2 2 7 4 2 2 3 2" xfId="32737" xr:uid="{C5EFF900-FEF6-4C72-A644-326B5BDF6163}"/>
    <cellStyle name="Comma 2 2 7 4 2 2 4" xfId="23130" xr:uid="{12286F7B-F1FC-4E80-854A-05D8F642EA0B}"/>
    <cellStyle name="Comma 2 2 7 4 2 3" xfId="6318" xr:uid="{00000000-0005-0000-0000-0000A8080000}"/>
    <cellStyle name="Comma 2 2 7 4 2 3 2" xfId="15925" xr:uid="{00000000-0005-0000-0000-0000A9080000}"/>
    <cellStyle name="Comma 2 2 7 4 2 3 2 2" xfId="35139" xr:uid="{57872318-B5BA-456D-95C0-624FED41BD27}"/>
    <cellStyle name="Comma 2 2 7 4 2 3 3" xfId="25532" xr:uid="{89286255-F2FD-4C27-AEFD-BB47EBAD5007}"/>
    <cellStyle name="Comma 2 2 7 4 2 4" xfId="11121" xr:uid="{00000000-0005-0000-0000-0000AA080000}"/>
    <cellStyle name="Comma 2 2 7 4 2 4 2" xfId="30335" xr:uid="{834B208D-36E7-484D-A377-578DDA4FFE03}"/>
    <cellStyle name="Comma 2 2 7 4 2 5" xfId="20728" xr:uid="{9236D4DB-3ED2-4B97-B909-0769C0A7AB20}"/>
    <cellStyle name="Comma 2 2 7 4 3" xfId="2311" xr:uid="{00000000-0005-0000-0000-0000AB080000}"/>
    <cellStyle name="Comma 2 2 7 4 3 2" xfId="4716" xr:uid="{00000000-0005-0000-0000-0000AC080000}"/>
    <cellStyle name="Comma 2 2 7 4 3 2 2" xfId="9519" xr:uid="{00000000-0005-0000-0000-0000AD080000}"/>
    <cellStyle name="Comma 2 2 7 4 3 2 2 2" xfId="19126" xr:uid="{00000000-0005-0000-0000-0000AE080000}"/>
    <cellStyle name="Comma 2 2 7 4 3 2 2 2 2" xfId="38340" xr:uid="{EBCCAC95-D527-400E-BA14-483D59032807}"/>
    <cellStyle name="Comma 2 2 7 4 3 2 2 3" xfId="28733" xr:uid="{5BAF436B-7AF0-4CFE-A63B-49D100FA3E17}"/>
    <cellStyle name="Comma 2 2 7 4 3 2 3" xfId="14323" xr:uid="{00000000-0005-0000-0000-0000AF080000}"/>
    <cellStyle name="Comma 2 2 7 4 3 2 3 2" xfId="33537" xr:uid="{1D197AF8-CAFC-4387-B3A6-6CFD89018A26}"/>
    <cellStyle name="Comma 2 2 7 4 3 2 4" xfId="23930" xr:uid="{0194612D-CE60-42B6-A04E-0A86C7AB96AD}"/>
    <cellStyle name="Comma 2 2 7 4 3 3" xfId="7118" xr:uid="{00000000-0005-0000-0000-0000B0080000}"/>
    <cellStyle name="Comma 2 2 7 4 3 3 2" xfId="16725" xr:uid="{00000000-0005-0000-0000-0000B1080000}"/>
    <cellStyle name="Comma 2 2 7 4 3 3 2 2" xfId="35939" xr:uid="{FCF6FC84-1B23-4A5A-972D-A47B587E0FE5}"/>
    <cellStyle name="Comma 2 2 7 4 3 3 3" xfId="26332" xr:uid="{1E73FF54-C817-4742-997F-C6A7F5A57A18}"/>
    <cellStyle name="Comma 2 2 7 4 3 4" xfId="11921" xr:uid="{00000000-0005-0000-0000-0000B2080000}"/>
    <cellStyle name="Comma 2 2 7 4 3 4 2" xfId="31135" xr:uid="{A5B28A06-EDF5-4FB9-B079-9917DBBB6D85}"/>
    <cellStyle name="Comma 2 2 7 4 3 5" xfId="21528" xr:uid="{F2669F9F-6E34-46D0-949E-A87111BF87B4}"/>
    <cellStyle name="Comma 2 2 7 4 4" xfId="3116" xr:uid="{00000000-0005-0000-0000-0000B3080000}"/>
    <cellStyle name="Comma 2 2 7 4 4 2" xfId="7919" xr:uid="{00000000-0005-0000-0000-0000B4080000}"/>
    <cellStyle name="Comma 2 2 7 4 4 2 2" xfId="17526" xr:uid="{00000000-0005-0000-0000-0000B5080000}"/>
    <cellStyle name="Comma 2 2 7 4 4 2 2 2" xfId="36740" xr:uid="{548D054A-325F-415E-98A8-BE3CAAD3A3B0}"/>
    <cellStyle name="Comma 2 2 7 4 4 2 3" xfId="27133" xr:uid="{4317025B-70AD-41D4-B5C8-44E97EA17ED1}"/>
    <cellStyle name="Comma 2 2 7 4 4 3" xfId="12723" xr:uid="{00000000-0005-0000-0000-0000B6080000}"/>
    <cellStyle name="Comma 2 2 7 4 4 3 2" xfId="31937" xr:uid="{E84647BB-C0F6-4ECF-8601-5B80CC938643}"/>
    <cellStyle name="Comma 2 2 7 4 4 4" xfId="22330" xr:uid="{4B5BFE04-5713-453C-A204-8A1267F57D2C}"/>
    <cellStyle name="Comma 2 2 7 4 5" xfId="5518" xr:uid="{00000000-0005-0000-0000-0000B7080000}"/>
    <cellStyle name="Comma 2 2 7 4 5 2" xfId="15125" xr:uid="{00000000-0005-0000-0000-0000B8080000}"/>
    <cellStyle name="Comma 2 2 7 4 5 2 2" xfId="34339" xr:uid="{4A4DB98F-6714-4A1D-B969-5D4F92617FF1}"/>
    <cellStyle name="Comma 2 2 7 4 5 3" xfId="24732" xr:uid="{08BAF5EE-BCC7-4809-A443-2914B759887F}"/>
    <cellStyle name="Comma 2 2 7 4 6" xfId="10321" xr:uid="{00000000-0005-0000-0000-0000B9080000}"/>
    <cellStyle name="Comma 2 2 7 4 6 2" xfId="29535" xr:uid="{183E1A95-CDE4-4DD7-BF03-F95A09DE9E22}"/>
    <cellStyle name="Comma 2 2 7 4 7" xfId="19928" xr:uid="{3D0BCF58-3449-478B-BF66-56386F69C181}"/>
    <cellStyle name="Comma 2 2 7 5" xfId="911" xr:uid="{00000000-0005-0000-0000-0000BA080000}"/>
    <cellStyle name="Comma 2 2 7 5 2" xfId="3316" xr:uid="{00000000-0005-0000-0000-0000BB080000}"/>
    <cellStyle name="Comma 2 2 7 5 2 2" xfId="8119" xr:uid="{00000000-0005-0000-0000-0000BC080000}"/>
    <cellStyle name="Comma 2 2 7 5 2 2 2" xfId="17726" xr:uid="{00000000-0005-0000-0000-0000BD080000}"/>
    <cellStyle name="Comma 2 2 7 5 2 2 2 2" xfId="36940" xr:uid="{94CED79F-F5F9-422E-B7F5-C7BC67CC2015}"/>
    <cellStyle name="Comma 2 2 7 5 2 2 3" xfId="27333" xr:uid="{0339939C-4058-4191-B7BD-216F091E6090}"/>
    <cellStyle name="Comma 2 2 7 5 2 3" xfId="12923" xr:uid="{00000000-0005-0000-0000-0000BE080000}"/>
    <cellStyle name="Comma 2 2 7 5 2 3 2" xfId="32137" xr:uid="{D95526A4-68BE-407A-92AC-9B786706D531}"/>
    <cellStyle name="Comma 2 2 7 5 2 4" xfId="22530" xr:uid="{732B396E-A2B6-46E2-801D-A2045FAF8A40}"/>
    <cellStyle name="Comma 2 2 7 5 3" xfId="5718" xr:uid="{00000000-0005-0000-0000-0000BF080000}"/>
    <cellStyle name="Comma 2 2 7 5 3 2" xfId="15325" xr:uid="{00000000-0005-0000-0000-0000C0080000}"/>
    <cellStyle name="Comma 2 2 7 5 3 2 2" xfId="34539" xr:uid="{A0CE000C-E10C-4471-AAD2-B64277D30A7D}"/>
    <cellStyle name="Comma 2 2 7 5 3 3" xfId="24932" xr:uid="{1B88ABD9-D261-4AFF-9A30-52ED7D718640}"/>
    <cellStyle name="Comma 2 2 7 5 4" xfId="10521" xr:uid="{00000000-0005-0000-0000-0000C1080000}"/>
    <cellStyle name="Comma 2 2 7 5 4 2" xfId="29735" xr:uid="{777786B3-4582-41D0-BECC-E54DDA28D473}"/>
    <cellStyle name="Comma 2 2 7 5 5" xfId="20128" xr:uid="{4EE89ECF-A1F7-4946-8B32-04C66EB0C0B4}"/>
    <cellStyle name="Comma 2 2 7 6" xfId="1711" xr:uid="{00000000-0005-0000-0000-0000C2080000}"/>
    <cellStyle name="Comma 2 2 7 6 2" xfId="4116" xr:uid="{00000000-0005-0000-0000-0000C3080000}"/>
    <cellStyle name="Comma 2 2 7 6 2 2" xfId="8919" xr:uid="{00000000-0005-0000-0000-0000C4080000}"/>
    <cellStyle name="Comma 2 2 7 6 2 2 2" xfId="18526" xr:uid="{00000000-0005-0000-0000-0000C5080000}"/>
    <cellStyle name="Comma 2 2 7 6 2 2 2 2" xfId="37740" xr:uid="{B88105A6-FEEE-4BBC-94EC-6E05F649EE8A}"/>
    <cellStyle name="Comma 2 2 7 6 2 2 3" xfId="28133" xr:uid="{AFBA567D-F002-4D65-876C-8C9CD3D51ACC}"/>
    <cellStyle name="Comma 2 2 7 6 2 3" xfId="13723" xr:uid="{00000000-0005-0000-0000-0000C6080000}"/>
    <cellStyle name="Comma 2 2 7 6 2 3 2" xfId="32937" xr:uid="{ABC4E732-83B8-4386-9E5D-816A875A5761}"/>
    <cellStyle name="Comma 2 2 7 6 2 4" xfId="23330" xr:uid="{D057CEB2-F266-48E7-A7B6-07232CDCFB15}"/>
    <cellStyle name="Comma 2 2 7 6 3" xfId="6518" xr:uid="{00000000-0005-0000-0000-0000C7080000}"/>
    <cellStyle name="Comma 2 2 7 6 3 2" xfId="16125" xr:uid="{00000000-0005-0000-0000-0000C8080000}"/>
    <cellStyle name="Comma 2 2 7 6 3 2 2" xfId="35339" xr:uid="{967FC348-08F0-4B0C-8DDF-4396454231F7}"/>
    <cellStyle name="Comma 2 2 7 6 3 3" xfId="25732" xr:uid="{CB9E9471-CAEB-41B9-9FC8-89AD86FCCFE6}"/>
    <cellStyle name="Comma 2 2 7 6 4" xfId="11321" xr:uid="{00000000-0005-0000-0000-0000C9080000}"/>
    <cellStyle name="Comma 2 2 7 6 4 2" xfId="30535" xr:uid="{2B9E6A35-F825-42E6-9CF6-657EBD8DDD3B}"/>
    <cellStyle name="Comma 2 2 7 6 5" xfId="20928" xr:uid="{6951A4E8-5256-4C53-A96D-1F0CA72FA617}"/>
    <cellStyle name="Comma 2 2 7 7" xfId="2516" xr:uid="{00000000-0005-0000-0000-0000CA080000}"/>
    <cellStyle name="Comma 2 2 7 7 2" xfId="7319" xr:uid="{00000000-0005-0000-0000-0000CB080000}"/>
    <cellStyle name="Comma 2 2 7 7 2 2" xfId="16926" xr:uid="{00000000-0005-0000-0000-0000CC080000}"/>
    <cellStyle name="Comma 2 2 7 7 2 2 2" xfId="36140" xr:uid="{7B9BFDB5-C4E7-4777-BE46-1CC586FA7154}"/>
    <cellStyle name="Comma 2 2 7 7 2 3" xfId="26533" xr:uid="{8C8A139A-7321-4FFC-9FE0-0F7FB72C9A4D}"/>
    <cellStyle name="Comma 2 2 7 7 3" xfId="12123" xr:uid="{00000000-0005-0000-0000-0000CD080000}"/>
    <cellStyle name="Comma 2 2 7 7 3 2" xfId="31337" xr:uid="{D10AF108-5A4A-4E2A-8560-89791DDB7C61}"/>
    <cellStyle name="Comma 2 2 7 7 4" xfId="21730" xr:uid="{768C79B7-E628-44BE-B535-7CC7E2711381}"/>
    <cellStyle name="Comma 2 2 7 8" xfId="4918" xr:uid="{00000000-0005-0000-0000-0000CE080000}"/>
    <cellStyle name="Comma 2 2 7 8 2" xfId="14525" xr:uid="{00000000-0005-0000-0000-0000CF080000}"/>
    <cellStyle name="Comma 2 2 7 8 2 2" xfId="33739" xr:uid="{28E44B14-3D44-4BD5-8286-F0061AD43686}"/>
    <cellStyle name="Comma 2 2 7 8 3" xfId="24132" xr:uid="{9CD709E8-C764-4D5B-AC39-A622E2C434F0}"/>
    <cellStyle name="Comma 2 2 7 9" xfId="9721" xr:uid="{00000000-0005-0000-0000-0000D0080000}"/>
    <cellStyle name="Comma 2 2 7 9 2" xfId="28935" xr:uid="{74DD421F-26D3-4496-8E8E-7AD242B4749A}"/>
    <cellStyle name="Comma 2 2 8" xfId="210" xr:uid="{00000000-0005-0000-0000-0000D1080000}"/>
    <cellStyle name="Comma 2 2 8 2" xfId="1011" xr:uid="{00000000-0005-0000-0000-0000D2080000}"/>
    <cellStyle name="Comma 2 2 8 2 2" xfId="3416" xr:uid="{00000000-0005-0000-0000-0000D3080000}"/>
    <cellStyle name="Comma 2 2 8 2 2 2" xfId="8219" xr:uid="{00000000-0005-0000-0000-0000D4080000}"/>
    <cellStyle name="Comma 2 2 8 2 2 2 2" xfId="17826" xr:uid="{00000000-0005-0000-0000-0000D5080000}"/>
    <cellStyle name="Comma 2 2 8 2 2 2 2 2" xfId="37040" xr:uid="{6960C362-4906-43D3-8BF4-5ABABDF76782}"/>
    <cellStyle name="Comma 2 2 8 2 2 2 3" xfId="27433" xr:uid="{F43968C5-B922-4227-A51D-CE0B9CC9FE6E}"/>
    <cellStyle name="Comma 2 2 8 2 2 3" xfId="13023" xr:uid="{00000000-0005-0000-0000-0000D6080000}"/>
    <cellStyle name="Comma 2 2 8 2 2 3 2" xfId="32237" xr:uid="{52B61080-D36E-4C50-B60B-999736055AA4}"/>
    <cellStyle name="Comma 2 2 8 2 2 4" xfId="22630" xr:uid="{EB8FE71E-A2F5-4846-BBB4-5A9617F4D460}"/>
    <cellStyle name="Comma 2 2 8 2 3" xfId="5818" xr:uid="{00000000-0005-0000-0000-0000D7080000}"/>
    <cellStyle name="Comma 2 2 8 2 3 2" xfId="15425" xr:uid="{00000000-0005-0000-0000-0000D8080000}"/>
    <cellStyle name="Comma 2 2 8 2 3 2 2" xfId="34639" xr:uid="{FBCADD9A-1C1B-4981-B8CA-BE281DD005CE}"/>
    <cellStyle name="Comma 2 2 8 2 3 3" xfId="25032" xr:uid="{CC1AE0A0-E2D3-40BC-A628-6BD853C96CF0}"/>
    <cellStyle name="Comma 2 2 8 2 4" xfId="10621" xr:uid="{00000000-0005-0000-0000-0000D9080000}"/>
    <cellStyle name="Comma 2 2 8 2 4 2" xfId="29835" xr:uid="{F538666F-02EA-4A7B-B0E4-EDC46F556E4F}"/>
    <cellStyle name="Comma 2 2 8 2 5" xfId="20228" xr:uid="{F83DFADE-B014-4DD9-BE34-7CB37CE9725F}"/>
    <cellStyle name="Comma 2 2 8 3" xfId="1811" xr:uid="{00000000-0005-0000-0000-0000DA080000}"/>
    <cellStyle name="Comma 2 2 8 3 2" xfId="4216" xr:uid="{00000000-0005-0000-0000-0000DB080000}"/>
    <cellStyle name="Comma 2 2 8 3 2 2" xfId="9019" xr:uid="{00000000-0005-0000-0000-0000DC080000}"/>
    <cellStyle name="Comma 2 2 8 3 2 2 2" xfId="18626" xr:uid="{00000000-0005-0000-0000-0000DD080000}"/>
    <cellStyle name="Comma 2 2 8 3 2 2 2 2" xfId="37840" xr:uid="{C467E38E-1CA2-44FB-AC6D-015B279B92A1}"/>
    <cellStyle name="Comma 2 2 8 3 2 2 3" xfId="28233" xr:uid="{317E3867-A755-4853-9BE9-CC75278E61DB}"/>
    <cellStyle name="Comma 2 2 8 3 2 3" xfId="13823" xr:uid="{00000000-0005-0000-0000-0000DE080000}"/>
    <cellStyle name="Comma 2 2 8 3 2 3 2" xfId="33037" xr:uid="{EEA3BBCF-0AE2-42D2-901A-93B124802203}"/>
    <cellStyle name="Comma 2 2 8 3 2 4" xfId="23430" xr:uid="{27356E08-A346-4BC3-B68A-F5B3821603E9}"/>
    <cellStyle name="Comma 2 2 8 3 3" xfId="6618" xr:uid="{00000000-0005-0000-0000-0000DF080000}"/>
    <cellStyle name="Comma 2 2 8 3 3 2" xfId="16225" xr:uid="{00000000-0005-0000-0000-0000E0080000}"/>
    <cellStyle name="Comma 2 2 8 3 3 2 2" xfId="35439" xr:uid="{5614BB25-1F6D-4BD3-998B-13C58766CD6C}"/>
    <cellStyle name="Comma 2 2 8 3 3 3" xfId="25832" xr:uid="{F0C4B0C9-9A47-440B-BBE9-FED000AA6295}"/>
    <cellStyle name="Comma 2 2 8 3 4" xfId="11421" xr:uid="{00000000-0005-0000-0000-0000E1080000}"/>
    <cellStyle name="Comma 2 2 8 3 4 2" xfId="30635" xr:uid="{4BEF5BDA-06B8-4CA6-96A0-D4DCF3EB86ED}"/>
    <cellStyle name="Comma 2 2 8 3 5" xfId="21028" xr:uid="{9468D918-A857-4346-93EB-B6FE24081AE1}"/>
    <cellStyle name="Comma 2 2 8 4" xfId="2616" xr:uid="{00000000-0005-0000-0000-0000E2080000}"/>
    <cellStyle name="Comma 2 2 8 4 2" xfId="7419" xr:uid="{00000000-0005-0000-0000-0000E3080000}"/>
    <cellStyle name="Comma 2 2 8 4 2 2" xfId="17026" xr:uid="{00000000-0005-0000-0000-0000E4080000}"/>
    <cellStyle name="Comma 2 2 8 4 2 2 2" xfId="36240" xr:uid="{2484CBAA-76DB-4F5C-97D4-7B7D5D968693}"/>
    <cellStyle name="Comma 2 2 8 4 2 3" xfId="26633" xr:uid="{6BBA271E-5CBE-45FE-AAA1-4169EE20DBCF}"/>
    <cellStyle name="Comma 2 2 8 4 3" xfId="12223" xr:uid="{00000000-0005-0000-0000-0000E5080000}"/>
    <cellStyle name="Comma 2 2 8 4 3 2" xfId="31437" xr:uid="{F1E6890C-9172-4D8F-BE2F-4C2992BCC651}"/>
    <cellStyle name="Comma 2 2 8 4 4" xfId="21830" xr:uid="{D592D591-96B1-4077-9650-119EBCEE0023}"/>
    <cellStyle name="Comma 2 2 8 5" xfId="5018" xr:uid="{00000000-0005-0000-0000-0000E6080000}"/>
    <cellStyle name="Comma 2 2 8 5 2" xfId="14625" xr:uid="{00000000-0005-0000-0000-0000E7080000}"/>
    <cellStyle name="Comma 2 2 8 5 2 2" xfId="33839" xr:uid="{E51C579E-21EF-47C4-8075-799647667E33}"/>
    <cellStyle name="Comma 2 2 8 5 3" xfId="24232" xr:uid="{88178F62-A5C0-47AE-94CB-1E608EE0CB5B}"/>
    <cellStyle name="Comma 2 2 8 6" xfId="9821" xr:uid="{00000000-0005-0000-0000-0000E8080000}"/>
    <cellStyle name="Comma 2 2 8 6 2" xfId="29035" xr:uid="{6D48BE6B-4A72-421E-BEAA-0BC4B5DE5F83}"/>
    <cellStyle name="Comma 2 2 8 7" xfId="19428" xr:uid="{61543278-BE11-4C7B-9B83-5FBCF9F5CF0D}"/>
    <cellStyle name="Comma 2 2 9" xfId="410" xr:uid="{00000000-0005-0000-0000-0000E9080000}"/>
    <cellStyle name="Comma 2 2 9 2" xfId="1211" xr:uid="{00000000-0005-0000-0000-0000EA080000}"/>
    <cellStyle name="Comma 2 2 9 2 2" xfId="3616" xr:uid="{00000000-0005-0000-0000-0000EB080000}"/>
    <cellStyle name="Comma 2 2 9 2 2 2" xfId="8419" xr:uid="{00000000-0005-0000-0000-0000EC080000}"/>
    <cellStyle name="Comma 2 2 9 2 2 2 2" xfId="18026" xr:uid="{00000000-0005-0000-0000-0000ED080000}"/>
    <cellStyle name="Comma 2 2 9 2 2 2 2 2" xfId="37240" xr:uid="{62179B9E-34A7-4A3E-B2E2-60D70DD5C04C}"/>
    <cellStyle name="Comma 2 2 9 2 2 2 3" xfId="27633" xr:uid="{E934C705-D1EE-4A59-8590-FBAD8755E103}"/>
    <cellStyle name="Comma 2 2 9 2 2 3" xfId="13223" xr:uid="{00000000-0005-0000-0000-0000EE080000}"/>
    <cellStyle name="Comma 2 2 9 2 2 3 2" xfId="32437" xr:uid="{6359D91C-BD69-4AE2-8800-0FC445227BC8}"/>
    <cellStyle name="Comma 2 2 9 2 2 4" xfId="22830" xr:uid="{D3FC4BC9-C61E-42F1-981F-D0152CFCB7BF}"/>
    <cellStyle name="Comma 2 2 9 2 3" xfId="6018" xr:uid="{00000000-0005-0000-0000-0000EF080000}"/>
    <cellStyle name="Comma 2 2 9 2 3 2" xfId="15625" xr:uid="{00000000-0005-0000-0000-0000F0080000}"/>
    <cellStyle name="Comma 2 2 9 2 3 2 2" xfId="34839" xr:uid="{6BFF2776-D02C-46EC-B8CB-44F105C425B3}"/>
    <cellStyle name="Comma 2 2 9 2 3 3" xfId="25232" xr:uid="{A20C4DF7-BE39-4E49-9366-C33FE555D086}"/>
    <cellStyle name="Comma 2 2 9 2 4" xfId="10821" xr:uid="{00000000-0005-0000-0000-0000F1080000}"/>
    <cellStyle name="Comma 2 2 9 2 4 2" xfId="30035" xr:uid="{E6F8FC06-6B7F-476D-B82F-0C6332B38981}"/>
    <cellStyle name="Comma 2 2 9 2 5" xfId="20428" xr:uid="{ECBE733B-9C25-4CB4-80CC-78A07000D0C5}"/>
    <cellStyle name="Comma 2 2 9 3" xfId="2011" xr:uid="{00000000-0005-0000-0000-0000F2080000}"/>
    <cellStyle name="Comma 2 2 9 3 2" xfId="4416" xr:uid="{00000000-0005-0000-0000-0000F3080000}"/>
    <cellStyle name="Comma 2 2 9 3 2 2" xfId="9219" xr:uid="{00000000-0005-0000-0000-0000F4080000}"/>
    <cellStyle name="Comma 2 2 9 3 2 2 2" xfId="18826" xr:uid="{00000000-0005-0000-0000-0000F5080000}"/>
    <cellStyle name="Comma 2 2 9 3 2 2 2 2" xfId="38040" xr:uid="{6AACCDC1-4278-4702-8F8C-C94611DCC563}"/>
    <cellStyle name="Comma 2 2 9 3 2 2 3" xfId="28433" xr:uid="{5E4D105A-EC1A-4DDC-A99D-A615AA675A47}"/>
    <cellStyle name="Comma 2 2 9 3 2 3" xfId="14023" xr:uid="{00000000-0005-0000-0000-0000F6080000}"/>
    <cellStyle name="Comma 2 2 9 3 2 3 2" xfId="33237" xr:uid="{8B799E05-E29E-4443-8E4D-4F70C2A28381}"/>
    <cellStyle name="Comma 2 2 9 3 2 4" xfId="23630" xr:uid="{C4194D75-5E2D-459F-B5B8-1EE6EF282234}"/>
    <cellStyle name="Comma 2 2 9 3 3" xfId="6818" xr:uid="{00000000-0005-0000-0000-0000F7080000}"/>
    <cellStyle name="Comma 2 2 9 3 3 2" xfId="16425" xr:uid="{00000000-0005-0000-0000-0000F8080000}"/>
    <cellStyle name="Comma 2 2 9 3 3 2 2" xfId="35639" xr:uid="{6C4552BA-A8FC-47C2-B025-CEA6D453D314}"/>
    <cellStyle name="Comma 2 2 9 3 3 3" xfId="26032" xr:uid="{1435E079-1703-491F-B42F-D11A687B25CC}"/>
    <cellStyle name="Comma 2 2 9 3 4" xfId="11621" xr:uid="{00000000-0005-0000-0000-0000F9080000}"/>
    <cellStyle name="Comma 2 2 9 3 4 2" xfId="30835" xr:uid="{EC7D0A38-E373-4E1C-8942-7CA1DF60A51A}"/>
    <cellStyle name="Comma 2 2 9 3 5" xfId="21228" xr:uid="{392D5A7B-79FA-498E-AE65-468ADA763590}"/>
    <cellStyle name="Comma 2 2 9 4" xfId="2816" xr:uid="{00000000-0005-0000-0000-0000FA080000}"/>
    <cellStyle name="Comma 2 2 9 4 2" xfId="7619" xr:uid="{00000000-0005-0000-0000-0000FB080000}"/>
    <cellStyle name="Comma 2 2 9 4 2 2" xfId="17226" xr:uid="{00000000-0005-0000-0000-0000FC080000}"/>
    <cellStyle name="Comma 2 2 9 4 2 2 2" xfId="36440" xr:uid="{DB398CD9-7D48-431D-948C-698253A0A2FB}"/>
    <cellStyle name="Comma 2 2 9 4 2 3" xfId="26833" xr:uid="{BE59F55A-CBC9-4458-8A80-A0E4DD38A4B1}"/>
    <cellStyle name="Comma 2 2 9 4 3" xfId="12423" xr:uid="{00000000-0005-0000-0000-0000FD080000}"/>
    <cellStyle name="Comma 2 2 9 4 3 2" xfId="31637" xr:uid="{205C8D14-E346-4CA3-BFDC-020E36CBF544}"/>
    <cellStyle name="Comma 2 2 9 4 4" xfId="22030" xr:uid="{FFF0F431-2E07-4283-84BB-C8255BDCF982}"/>
    <cellStyle name="Comma 2 2 9 5" xfId="5218" xr:uid="{00000000-0005-0000-0000-0000FE080000}"/>
    <cellStyle name="Comma 2 2 9 5 2" xfId="14825" xr:uid="{00000000-0005-0000-0000-0000FF080000}"/>
    <cellStyle name="Comma 2 2 9 5 2 2" xfId="34039" xr:uid="{30FAAF5D-4E0A-40E8-A2F0-8B9B87E1B92E}"/>
    <cellStyle name="Comma 2 2 9 5 3" xfId="24432" xr:uid="{1DD74A79-4AD7-44FC-AEDC-3FE133A4C126}"/>
    <cellStyle name="Comma 2 2 9 6" xfId="10021" xr:uid="{00000000-0005-0000-0000-000000090000}"/>
    <cellStyle name="Comma 2 2 9 6 2" xfId="29235" xr:uid="{A5C76FB9-70BF-4576-BB25-72D27FE0D559}"/>
    <cellStyle name="Comma 2 2 9 7" xfId="19628" xr:uid="{2BDA4112-9093-4DB4-822C-A54E17D424E4}"/>
    <cellStyle name="Comma 2 20" xfId="19226" xr:uid="{70EC50C5-122E-4B54-B911-033766BAD48C}"/>
    <cellStyle name="Comma 2 3" xfId="10" xr:uid="{00000000-0005-0000-0000-000001090000}"/>
    <cellStyle name="Comma 2 3 10" xfId="612" xr:uid="{00000000-0005-0000-0000-000002090000}"/>
    <cellStyle name="Comma 2 3 10 2" xfId="1413" xr:uid="{00000000-0005-0000-0000-000003090000}"/>
    <cellStyle name="Comma 2 3 10 2 2" xfId="3818" xr:uid="{00000000-0005-0000-0000-000004090000}"/>
    <cellStyle name="Comma 2 3 10 2 2 2" xfId="8621" xr:uid="{00000000-0005-0000-0000-000005090000}"/>
    <cellStyle name="Comma 2 3 10 2 2 2 2" xfId="18228" xr:uid="{00000000-0005-0000-0000-000006090000}"/>
    <cellStyle name="Comma 2 3 10 2 2 2 2 2" xfId="37442" xr:uid="{EE3D5B3D-D40E-4280-87FB-B3D9DAFF9570}"/>
    <cellStyle name="Comma 2 3 10 2 2 2 3" xfId="27835" xr:uid="{C05E5B6D-79F4-4887-BAAD-C624F7A2D48C}"/>
    <cellStyle name="Comma 2 3 10 2 2 3" xfId="13425" xr:uid="{00000000-0005-0000-0000-000007090000}"/>
    <cellStyle name="Comma 2 3 10 2 2 3 2" xfId="32639" xr:uid="{5C953D5A-1D0C-46E8-9D50-E65AF4878A1B}"/>
    <cellStyle name="Comma 2 3 10 2 2 4" xfId="23032" xr:uid="{AB4EF194-56CE-4A1F-99B3-C02DF83946F6}"/>
    <cellStyle name="Comma 2 3 10 2 3" xfId="6220" xr:uid="{00000000-0005-0000-0000-000008090000}"/>
    <cellStyle name="Comma 2 3 10 2 3 2" xfId="15827" xr:uid="{00000000-0005-0000-0000-000009090000}"/>
    <cellStyle name="Comma 2 3 10 2 3 2 2" xfId="35041" xr:uid="{523C57EE-7FB0-4119-8132-5E750583E2DD}"/>
    <cellStyle name="Comma 2 3 10 2 3 3" xfId="25434" xr:uid="{F6C13356-E37E-4707-AED2-8E15456440C7}"/>
    <cellStyle name="Comma 2 3 10 2 4" xfId="11023" xr:uid="{00000000-0005-0000-0000-00000A090000}"/>
    <cellStyle name="Comma 2 3 10 2 4 2" xfId="30237" xr:uid="{0B1F6C88-D338-49ED-B472-E9C8D31D4B35}"/>
    <cellStyle name="Comma 2 3 10 2 5" xfId="20630" xr:uid="{144B9D6F-44CB-4B62-B7D1-D845A4A256EE}"/>
    <cellStyle name="Comma 2 3 10 3" xfId="2213" xr:uid="{00000000-0005-0000-0000-00000B090000}"/>
    <cellStyle name="Comma 2 3 10 3 2" xfId="4618" xr:uid="{00000000-0005-0000-0000-00000C090000}"/>
    <cellStyle name="Comma 2 3 10 3 2 2" xfId="9421" xr:uid="{00000000-0005-0000-0000-00000D090000}"/>
    <cellStyle name="Comma 2 3 10 3 2 2 2" xfId="19028" xr:uid="{00000000-0005-0000-0000-00000E090000}"/>
    <cellStyle name="Comma 2 3 10 3 2 2 2 2" xfId="38242" xr:uid="{5499E05B-82D6-4A17-94A6-547BF0B7D386}"/>
    <cellStyle name="Comma 2 3 10 3 2 2 3" xfId="28635" xr:uid="{BE218FB1-98F1-4E1A-9A02-ABE9B991CFF4}"/>
    <cellStyle name="Comma 2 3 10 3 2 3" xfId="14225" xr:uid="{00000000-0005-0000-0000-00000F090000}"/>
    <cellStyle name="Comma 2 3 10 3 2 3 2" xfId="33439" xr:uid="{14BCF505-D3A4-40E6-8C2A-65A470B87C61}"/>
    <cellStyle name="Comma 2 3 10 3 2 4" xfId="23832" xr:uid="{F3C6D786-4DEE-4881-86DB-FB452D1EBA8E}"/>
    <cellStyle name="Comma 2 3 10 3 3" xfId="7020" xr:uid="{00000000-0005-0000-0000-000010090000}"/>
    <cellStyle name="Comma 2 3 10 3 3 2" xfId="16627" xr:uid="{00000000-0005-0000-0000-000011090000}"/>
    <cellStyle name="Comma 2 3 10 3 3 2 2" xfId="35841" xr:uid="{9228D848-E061-43AA-A771-1A3D33C5301E}"/>
    <cellStyle name="Comma 2 3 10 3 3 3" xfId="26234" xr:uid="{23BACB36-F79C-433D-9C20-A627177D4697}"/>
    <cellStyle name="Comma 2 3 10 3 4" xfId="11823" xr:uid="{00000000-0005-0000-0000-000012090000}"/>
    <cellStyle name="Comma 2 3 10 3 4 2" xfId="31037" xr:uid="{866D36DB-911D-4232-8CBD-7C0ED3332BF3}"/>
    <cellStyle name="Comma 2 3 10 3 5" xfId="21430" xr:uid="{F42F61E3-C495-44A6-9063-4E598AE956F3}"/>
    <cellStyle name="Comma 2 3 10 4" xfId="3018" xr:uid="{00000000-0005-0000-0000-000013090000}"/>
    <cellStyle name="Comma 2 3 10 4 2" xfId="7821" xr:uid="{00000000-0005-0000-0000-000014090000}"/>
    <cellStyle name="Comma 2 3 10 4 2 2" xfId="17428" xr:uid="{00000000-0005-0000-0000-000015090000}"/>
    <cellStyle name="Comma 2 3 10 4 2 2 2" xfId="36642" xr:uid="{3A8B3007-2175-4691-A92A-F35571341096}"/>
    <cellStyle name="Comma 2 3 10 4 2 3" xfId="27035" xr:uid="{B4BCEE91-8DBC-47E1-87F4-702EB9ADE207}"/>
    <cellStyle name="Comma 2 3 10 4 3" xfId="12625" xr:uid="{00000000-0005-0000-0000-000016090000}"/>
    <cellStyle name="Comma 2 3 10 4 3 2" xfId="31839" xr:uid="{163C1694-A2BD-4AE1-AE26-5C521BB9FA94}"/>
    <cellStyle name="Comma 2 3 10 4 4" xfId="22232" xr:uid="{277B742F-8B70-46F8-B394-B86285D882FB}"/>
    <cellStyle name="Comma 2 3 10 5" xfId="5420" xr:uid="{00000000-0005-0000-0000-000017090000}"/>
    <cellStyle name="Comma 2 3 10 5 2" xfId="15027" xr:uid="{00000000-0005-0000-0000-000018090000}"/>
    <cellStyle name="Comma 2 3 10 5 2 2" xfId="34241" xr:uid="{0224B008-4174-416D-B7D0-45CC9725DA38}"/>
    <cellStyle name="Comma 2 3 10 5 3" xfId="24634" xr:uid="{18C82B70-4070-4D0E-A069-67D2C6DF557A}"/>
    <cellStyle name="Comma 2 3 10 6" xfId="10223" xr:uid="{00000000-0005-0000-0000-000019090000}"/>
    <cellStyle name="Comma 2 3 10 6 2" xfId="29437" xr:uid="{E7F1E131-4320-4A6F-AB39-68141592754E}"/>
    <cellStyle name="Comma 2 3 10 7" xfId="19830" xr:uid="{B9FE0951-7F4C-4CEC-B084-36DECAD56515}"/>
    <cellStyle name="Comma 2 3 11" xfId="813" xr:uid="{00000000-0005-0000-0000-00001A090000}"/>
    <cellStyle name="Comma 2 3 11 2" xfId="3218" xr:uid="{00000000-0005-0000-0000-00001B090000}"/>
    <cellStyle name="Comma 2 3 11 2 2" xfId="8021" xr:uid="{00000000-0005-0000-0000-00001C090000}"/>
    <cellStyle name="Comma 2 3 11 2 2 2" xfId="17628" xr:uid="{00000000-0005-0000-0000-00001D090000}"/>
    <cellStyle name="Comma 2 3 11 2 2 2 2" xfId="36842" xr:uid="{E304A417-D750-4D35-8DEE-16EA1A2DBBB5}"/>
    <cellStyle name="Comma 2 3 11 2 2 3" xfId="27235" xr:uid="{6EFE064D-C595-45FC-B71C-67554747838D}"/>
    <cellStyle name="Comma 2 3 11 2 3" xfId="12825" xr:uid="{00000000-0005-0000-0000-00001E090000}"/>
    <cellStyle name="Comma 2 3 11 2 3 2" xfId="32039" xr:uid="{44BD9638-90A1-4B21-A329-00FFDCBF4FAD}"/>
    <cellStyle name="Comma 2 3 11 2 4" xfId="22432" xr:uid="{F6A7C990-D943-4DF2-ABF5-7C4A85D83717}"/>
    <cellStyle name="Comma 2 3 11 3" xfId="5620" xr:uid="{00000000-0005-0000-0000-00001F090000}"/>
    <cellStyle name="Comma 2 3 11 3 2" xfId="15227" xr:uid="{00000000-0005-0000-0000-000020090000}"/>
    <cellStyle name="Comma 2 3 11 3 2 2" xfId="34441" xr:uid="{7A62A889-D8DC-4C8B-92C3-0B5E751C150E}"/>
    <cellStyle name="Comma 2 3 11 3 3" xfId="24834" xr:uid="{8537ADB7-AEFA-49FE-ADB6-BB0DE4881BD7}"/>
    <cellStyle name="Comma 2 3 11 4" xfId="10423" xr:uid="{00000000-0005-0000-0000-000021090000}"/>
    <cellStyle name="Comma 2 3 11 4 2" xfId="29637" xr:uid="{F19E550F-2106-4E46-B0D3-B9C6CEAC0F24}"/>
    <cellStyle name="Comma 2 3 11 5" xfId="20030" xr:uid="{8CA70748-9003-4D90-B679-8199511C15A9}"/>
    <cellStyle name="Comma 2 3 12" xfId="1613" xr:uid="{00000000-0005-0000-0000-000022090000}"/>
    <cellStyle name="Comma 2 3 12 2" xfId="4018" xr:uid="{00000000-0005-0000-0000-000023090000}"/>
    <cellStyle name="Comma 2 3 12 2 2" xfId="8821" xr:uid="{00000000-0005-0000-0000-000024090000}"/>
    <cellStyle name="Comma 2 3 12 2 2 2" xfId="18428" xr:uid="{00000000-0005-0000-0000-000025090000}"/>
    <cellStyle name="Comma 2 3 12 2 2 2 2" xfId="37642" xr:uid="{7BD93FFA-47F8-48EE-B683-09604579261D}"/>
    <cellStyle name="Comma 2 3 12 2 2 3" xfId="28035" xr:uid="{EE8E85C4-3B81-492C-A1E9-73B7429E5383}"/>
    <cellStyle name="Comma 2 3 12 2 3" xfId="13625" xr:uid="{00000000-0005-0000-0000-000026090000}"/>
    <cellStyle name="Comma 2 3 12 2 3 2" xfId="32839" xr:uid="{D9E50142-B3FF-4D7C-ABDB-D4A18ABB8D3D}"/>
    <cellStyle name="Comma 2 3 12 2 4" xfId="23232" xr:uid="{6D9921F3-F92E-49EE-9733-6DF3032E8AF0}"/>
    <cellStyle name="Comma 2 3 12 3" xfId="6420" xr:uid="{00000000-0005-0000-0000-000027090000}"/>
    <cellStyle name="Comma 2 3 12 3 2" xfId="16027" xr:uid="{00000000-0005-0000-0000-000028090000}"/>
    <cellStyle name="Comma 2 3 12 3 2 2" xfId="35241" xr:uid="{15694DE5-DDFE-4371-83B4-AE9284C21005}"/>
    <cellStyle name="Comma 2 3 12 3 3" xfId="25634" xr:uid="{3D0970A6-FE63-4334-AC84-670864DA4887}"/>
    <cellStyle name="Comma 2 3 12 4" xfId="11223" xr:uid="{00000000-0005-0000-0000-000029090000}"/>
    <cellStyle name="Comma 2 3 12 4 2" xfId="30437" xr:uid="{CC92FA71-DC7A-4B69-A497-8DB5DFD97D08}"/>
    <cellStyle name="Comma 2 3 12 5" xfId="20830" xr:uid="{CEC6B475-7A56-4550-863B-442D1576215A}"/>
    <cellStyle name="Comma 2 3 13" xfId="2418" xr:uid="{00000000-0005-0000-0000-00002A090000}"/>
    <cellStyle name="Comma 2 3 13 2" xfId="7221" xr:uid="{00000000-0005-0000-0000-00002B090000}"/>
    <cellStyle name="Comma 2 3 13 2 2" xfId="16828" xr:uid="{00000000-0005-0000-0000-00002C090000}"/>
    <cellStyle name="Comma 2 3 13 2 2 2" xfId="36042" xr:uid="{DFD45E77-828A-4BBA-B8D2-90284E9A8BD6}"/>
    <cellStyle name="Comma 2 3 13 2 3" xfId="26435" xr:uid="{B38673A3-7B99-40A8-83C0-6E511321A93F}"/>
    <cellStyle name="Comma 2 3 13 3" xfId="12025" xr:uid="{00000000-0005-0000-0000-00002D090000}"/>
    <cellStyle name="Comma 2 3 13 3 2" xfId="31239" xr:uid="{E1BF600A-3078-4EC4-B752-AC0F8B05088A}"/>
    <cellStyle name="Comma 2 3 13 4" xfId="21632" xr:uid="{C7CA0468-DF70-4B53-A12C-21B5362E7C49}"/>
    <cellStyle name="Comma 2 3 14" xfId="4820" xr:uid="{00000000-0005-0000-0000-00002E090000}"/>
    <cellStyle name="Comma 2 3 14 2" xfId="14427" xr:uid="{00000000-0005-0000-0000-00002F090000}"/>
    <cellStyle name="Comma 2 3 14 2 2" xfId="33641" xr:uid="{4D774443-DF3A-404D-8CEB-524D125B354C}"/>
    <cellStyle name="Comma 2 3 14 3" xfId="24034" xr:uid="{E687DFCF-33F9-43F6-8723-4B67029C3F5C}"/>
    <cellStyle name="Comma 2 3 15" xfId="9623" xr:uid="{00000000-0005-0000-0000-000030090000}"/>
    <cellStyle name="Comma 2 3 15 2" xfId="28837" xr:uid="{68635C7C-7462-4496-8681-608FA279612E}"/>
    <cellStyle name="Comma 2 3 16" xfId="19230" xr:uid="{CADFA814-D6A5-4BE1-BA87-1F88E883DC24}"/>
    <cellStyle name="Comma 2 3 2" xfId="21" xr:uid="{00000000-0005-0000-0000-000031090000}"/>
    <cellStyle name="Comma 2 3 2 10" xfId="4830" xr:uid="{00000000-0005-0000-0000-000032090000}"/>
    <cellStyle name="Comma 2 3 2 10 2" xfId="14437" xr:uid="{00000000-0005-0000-0000-000033090000}"/>
    <cellStyle name="Comma 2 3 2 10 2 2" xfId="33651" xr:uid="{0E4D1E96-F795-474B-92D6-A9566507F6F5}"/>
    <cellStyle name="Comma 2 3 2 10 3" xfId="24044" xr:uid="{9EB12F49-61AB-43AE-93C1-BBBF57A038AD}"/>
    <cellStyle name="Comma 2 3 2 11" xfId="9633" xr:uid="{00000000-0005-0000-0000-000034090000}"/>
    <cellStyle name="Comma 2 3 2 11 2" xfId="28847" xr:uid="{4C2B1206-1890-439D-8AF9-4FC0244C4705}"/>
    <cellStyle name="Comma 2 3 2 12" xfId="19240" xr:uid="{C86353B5-60A9-4B77-9394-4B755982253C}"/>
    <cellStyle name="Comma 2 3 2 2" xfId="72" xr:uid="{00000000-0005-0000-0000-000035090000}"/>
    <cellStyle name="Comma 2 3 2 2 10" xfId="9683" xr:uid="{00000000-0005-0000-0000-000036090000}"/>
    <cellStyle name="Comma 2 3 2 2 10 2" xfId="28897" xr:uid="{8FF6A66D-7DE1-4FBE-8530-BF0321D92F2C}"/>
    <cellStyle name="Comma 2 3 2 2 11" xfId="19290" xr:uid="{183C037D-BD95-4A3B-A7D5-2CC4FA69F612}"/>
    <cellStyle name="Comma 2 3 2 2 2" xfId="172" xr:uid="{00000000-0005-0000-0000-000037090000}"/>
    <cellStyle name="Comma 2 3 2 2 2 10" xfId="19390" xr:uid="{3642F5D6-3A08-4FFA-AD13-2D4CCFBA5DE6}"/>
    <cellStyle name="Comma 2 3 2 2 2 2" xfId="372" xr:uid="{00000000-0005-0000-0000-000038090000}"/>
    <cellStyle name="Comma 2 3 2 2 2 2 2" xfId="1173" xr:uid="{00000000-0005-0000-0000-000039090000}"/>
    <cellStyle name="Comma 2 3 2 2 2 2 2 2" xfId="3578" xr:uid="{00000000-0005-0000-0000-00003A090000}"/>
    <cellStyle name="Comma 2 3 2 2 2 2 2 2 2" xfId="8381" xr:uid="{00000000-0005-0000-0000-00003B090000}"/>
    <cellStyle name="Comma 2 3 2 2 2 2 2 2 2 2" xfId="17988" xr:uid="{00000000-0005-0000-0000-00003C090000}"/>
    <cellStyle name="Comma 2 3 2 2 2 2 2 2 2 2 2" xfId="37202" xr:uid="{4EF24058-055C-473D-A27E-413AB43BF664}"/>
    <cellStyle name="Comma 2 3 2 2 2 2 2 2 2 3" xfId="27595" xr:uid="{8A4CD75C-6CBA-49E1-BAB7-725F1E0D9941}"/>
    <cellStyle name="Comma 2 3 2 2 2 2 2 2 3" xfId="13185" xr:uid="{00000000-0005-0000-0000-00003D090000}"/>
    <cellStyle name="Comma 2 3 2 2 2 2 2 2 3 2" xfId="32399" xr:uid="{72277956-25DF-4FD6-95C4-80FDC19EE1DD}"/>
    <cellStyle name="Comma 2 3 2 2 2 2 2 2 4" xfId="22792" xr:uid="{33E441C3-E6EB-4D39-BF1A-DB4543308EFD}"/>
    <cellStyle name="Comma 2 3 2 2 2 2 2 3" xfId="5980" xr:uid="{00000000-0005-0000-0000-00003E090000}"/>
    <cellStyle name="Comma 2 3 2 2 2 2 2 3 2" xfId="15587" xr:uid="{00000000-0005-0000-0000-00003F090000}"/>
    <cellStyle name="Comma 2 3 2 2 2 2 2 3 2 2" xfId="34801" xr:uid="{DB371106-781D-4413-A996-3B3ACB389E7C}"/>
    <cellStyle name="Comma 2 3 2 2 2 2 2 3 3" xfId="25194" xr:uid="{615B73EB-DBBD-41E6-B5C4-9518F5E6E61B}"/>
    <cellStyle name="Comma 2 3 2 2 2 2 2 4" xfId="10783" xr:uid="{00000000-0005-0000-0000-000040090000}"/>
    <cellStyle name="Comma 2 3 2 2 2 2 2 4 2" xfId="29997" xr:uid="{4817C559-E43F-47F4-8319-8ECBD2AD40E3}"/>
    <cellStyle name="Comma 2 3 2 2 2 2 2 5" xfId="20390" xr:uid="{C03F00FD-7075-4260-B617-031D3EE2EE70}"/>
    <cellStyle name="Comma 2 3 2 2 2 2 3" xfId="1973" xr:uid="{00000000-0005-0000-0000-000041090000}"/>
    <cellStyle name="Comma 2 3 2 2 2 2 3 2" xfId="4378" xr:uid="{00000000-0005-0000-0000-000042090000}"/>
    <cellStyle name="Comma 2 3 2 2 2 2 3 2 2" xfId="9181" xr:uid="{00000000-0005-0000-0000-000043090000}"/>
    <cellStyle name="Comma 2 3 2 2 2 2 3 2 2 2" xfId="18788" xr:uid="{00000000-0005-0000-0000-000044090000}"/>
    <cellStyle name="Comma 2 3 2 2 2 2 3 2 2 2 2" xfId="38002" xr:uid="{7FAC7D20-7F00-4659-9238-6880E0A959E5}"/>
    <cellStyle name="Comma 2 3 2 2 2 2 3 2 2 3" xfId="28395" xr:uid="{6994CEB9-CD22-4E8A-A989-1C98BC358941}"/>
    <cellStyle name="Comma 2 3 2 2 2 2 3 2 3" xfId="13985" xr:uid="{00000000-0005-0000-0000-000045090000}"/>
    <cellStyle name="Comma 2 3 2 2 2 2 3 2 3 2" xfId="33199" xr:uid="{37D12F8E-F432-46FA-B822-43868C33B06F}"/>
    <cellStyle name="Comma 2 3 2 2 2 2 3 2 4" xfId="23592" xr:uid="{62916754-DB54-4D62-8B1A-D83042D938DF}"/>
    <cellStyle name="Comma 2 3 2 2 2 2 3 3" xfId="6780" xr:uid="{00000000-0005-0000-0000-000046090000}"/>
    <cellStyle name="Comma 2 3 2 2 2 2 3 3 2" xfId="16387" xr:uid="{00000000-0005-0000-0000-000047090000}"/>
    <cellStyle name="Comma 2 3 2 2 2 2 3 3 2 2" xfId="35601" xr:uid="{6C263E6E-D286-424C-9E8D-BAA84D75E2FF}"/>
    <cellStyle name="Comma 2 3 2 2 2 2 3 3 3" xfId="25994" xr:uid="{6E585AA3-380D-4BAB-B387-8F4E27D76EF1}"/>
    <cellStyle name="Comma 2 3 2 2 2 2 3 4" xfId="11583" xr:uid="{00000000-0005-0000-0000-000048090000}"/>
    <cellStyle name="Comma 2 3 2 2 2 2 3 4 2" xfId="30797" xr:uid="{F424C3E0-F38D-4A8C-B058-515242D258D4}"/>
    <cellStyle name="Comma 2 3 2 2 2 2 3 5" xfId="21190" xr:uid="{4520F619-EFC3-46B4-BACE-E30F0BD48A5D}"/>
    <cellStyle name="Comma 2 3 2 2 2 2 4" xfId="2778" xr:uid="{00000000-0005-0000-0000-000049090000}"/>
    <cellStyle name="Comma 2 3 2 2 2 2 4 2" xfId="7581" xr:uid="{00000000-0005-0000-0000-00004A090000}"/>
    <cellStyle name="Comma 2 3 2 2 2 2 4 2 2" xfId="17188" xr:uid="{00000000-0005-0000-0000-00004B090000}"/>
    <cellStyle name="Comma 2 3 2 2 2 2 4 2 2 2" xfId="36402" xr:uid="{FC2F4D07-19A1-46DF-ADE4-0ADB2A07C81D}"/>
    <cellStyle name="Comma 2 3 2 2 2 2 4 2 3" xfId="26795" xr:uid="{9874D7AC-3B13-4F37-98EB-E3C7A62169E6}"/>
    <cellStyle name="Comma 2 3 2 2 2 2 4 3" xfId="12385" xr:uid="{00000000-0005-0000-0000-00004C090000}"/>
    <cellStyle name="Comma 2 3 2 2 2 2 4 3 2" xfId="31599" xr:uid="{3DBE022A-548D-44C2-A3FF-55B7A046A65C}"/>
    <cellStyle name="Comma 2 3 2 2 2 2 4 4" xfId="21992" xr:uid="{B2670726-9BFA-442B-A28F-726ADD312616}"/>
    <cellStyle name="Comma 2 3 2 2 2 2 5" xfId="5180" xr:uid="{00000000-0005-0000-0000-00004D090000}"/>
    <cellStyle name="Comma 2 3 2 2 2 2 5 2" xfId="14787" xr:uid="{00000000-0005-0000-0000-00004E090000}"/>
    <cellStyle name="Comma 2 3 2 2 2 2 5 2 2" xfId="34001" xr:uid="{0F851179-F8EC-4A48-8BE3-6E241154BFED}"/>
    <cellStyle name="Comma 2 3 2 2 2 2 5 3" xfId="24394" xr:uid="{AFA225E1-D08E-4CA5-909B-AB2AE03D3E4B}"/>
    <cellStyle name="Comma 2 3 2 2 2 2 6" xfId="9983" xr:uid="{00000000-0005-0000-0000-00004F090000}"/>
    <cellStyle name="Comma 2 3 2 2 2 2 6 2" xfId="29197" xr:uid="{63C04A46-BCE3-496C-9673-E236C85894DF}"/>
    <cellStyle name="Comma 2 3 2 2 2 2 7" xfId="19590" xr:uid="{73A30965-5A28-44A7-B398-7189A124AA83}"/>
    <cellStyle name="Comma 2 3 2 2 2 3" xfId="572" xr:uid="{00000000-0005-0000-0000-000050090000}"/>
    <cellStyle name="Comma 2 3 2 2 2 3 2" xfId="1373" xr:uid="{00000000-0005-0000-0000-000051090000}"/>
    <cellStyle name="Comma 2 3 2 2 2 3 2 2" xfId="3778" xr:uid="{00000000-0005-0000-0000-000052090000}"/>
    <cellStyle name="Comma 2 3 2 2 2 3 2 2 2" xfId="8581" xr:uid="{00000000-0005-0000-0000-000053090000}"/>
    <cellStyle name="Comma 2 3 2 2 2 3 2 2 2 2" xfId="18188" xr:uid="{00000000-0005-0000-0000-000054090000}"/>
    <cellStyle name="Comma 2 3 2 2 2 3 2 2 2 2 2" xfId="37402" xr:uid="{897972A9-1BF0-4EAE-90F1-20A4E0861555}"/>
    <cellStyle name="Comma 2 3 2 2 2 3 2 2 2 3" xfId="27795" xr:uid="{F9808495-B789-4652-B3A3-DFEB857FF6D9}"/>
    <cellStyle name="Comma 2 3 2 2 2 3 2 2 3" xfId="13385" xr:uid="{00000000-0005-0000-0000-000055090000}"/>
    <cellStyle name="Comma 2 3 2 2 2 3 2 2 3 2" xfId="32599" xr:uid="{548CE8CC-E5DB-415D-98B5-0F30E500DA7F}"/>
    <cellStyle name="Comma 2 3 2 2 2 3 2 2 4" xfId="22992" xr:uid="{F0217683-6006-4B2E-BB56-09F2DAE59F64}"/>
    <cellStyle name="Comma 2 3 2 2 2 3 2 3" xfId="6180" xr:uid="{00000000-0005-0000-0000-000056090000}"/>
    <cellStyle name="Comma 2 3 2 2 2 3 2 3 2" xfId="15787" xr:uid="{00000000-0005-0000-0000-000057090000}"/>
    <cellStyle name="Comma 2 3 2 2 2 3 2 3 2 2" xfId="35001" xr:uid="{8805E477-FBF7-443F-AD29-E3C4F3866352}"/>
    <cellStyle name="Comma 2 3 2 2 2 3 2 3 3" xfId="25394" xr:uid="{4EA136AA-560B-41B8-82A6-495B6E7560E1}"/>
    <cellStyle name="Comma 2 3 2 2 2 3 2 4" xfId="10983" xr:uid="{00000000-0005-0000-0000-000058090000}"/>
    <cellStyle name="Comma 2 3 2 2 2 3 2 4 2" xfId="30197" xr:uid="{53FBD869-A91F-4386-8DF1-0BE1472EF15C}"/>
    <cellStyle name="Comma 2 3 2 2 2 3 2 5" xfId="20590" xr:uid="{D32A4806-6D9A-4A77-95C5-225EBF14C026}"/>
    <cellStyle name="Comma 2 3 2 2 2 3 3" xfId="2173" xr:uid="{00000000-0005-0000-0000-000059090000}"/>
    <cellStyle name="Comma 2 3 2 2 2 3 3 2" xfId="4578" xr:uid="{00000000-0005-0000-0000-00005A090000}"/>
    <cellStyle name="Comma 2 3 2 2 2 3 3 2 2" xfId="9381" xr:uid="{00000000-0005-0000-0000-00005B090000}"/>
    <cellStyle name="Comma 2 3 2 2 2 3 3 2 2 2" xfId="18988" xr:uid="{00000000-0005-0000-0000-00005C090000}"/>
    <cellStyle name="Comma 2 3 2 2 2 3 3 2 2 2 2" xfId="38202" xr:uid="{8EE3CFE1-3A56-4938-8566-B879890A1509}"/>
    <cellStyle name="Comma 2 3 2 2 2 3 3 2 2 3" xfId="28595" xr:uid="{7E99A6E2-3075-4C56-8E68-067C50104612}"/>
    <cellStyle name="Comma 2 3 2 2 2 3 3 2 3" xfId="14185" xr:uid="{00000000-0005-0000-0000-00005D090000}"/>
    <cellStyle name="Comma 2 3 2 2 2 3 3 2 3 2" xfId="33399" xr:uid="{A915A05A-8BCC-44B5-B9B7-43DEE67A0C9E}"/>
    <cellStyle name="Comma 2 3 2 2 2 3 3 2 4" xfId="23792" xr:uid="{C079A5CE-3752-4B0A-BE0E-C87C714ECF80}"/>
    <cellStyle name="Comma 2 3 2 2 2 3 3 3" xfId="6980" xr:uid="{00000000-0005-0000-0000-00005E090000}"/>
    <cellStyle name="Comma 2 3 2 2 2 3 3 3 2" xfId="16587" xr:uid="{00000000-0005-0000-0000-00005F090000}"/>
    <cellStyle name="Comma 2 3 2 2 2 3 3 3 2 2" xfId="35801" xr:uid="{FC4A2816-C525-47F3-9564-072744401A52}"/>
    <cellStyle name="Comma 2 3 2 2 2 3 3 3 3" xfId="26194" xr:uid="{389FB082-5FCA-44FA-B5EF-96F026542A66}"/>
    <cellStyle name="Comma 2 3 2 2 2 3 3 4" xfId="11783" xr:uid="{00000000-0005-0000-0000-000060090000}"/>
    <cellStyle name="Comma 2 3 2 2 2 3 3 4 2" xfId="30997" xr:uid="{7FCD37F6-D21A-43A8-836A-302369AE64BB}"/>
    <cellStyle name="Comma 2 3 2 2 2 3 3 5" xfId="21390" xr:uid="{57968E4D-8865-4338-AC32-30E42A22034E}"/>
    <cellStyle name="Comma 2 3 2 2 2 3 4" xfId="2978" xr:uid="{00000000-0005-0000-0000-000061090000}"/>
    <cellStyle name="Comma 2 3 2 2 2 3 4 2" xfId="7781" xr:uid="{00000000-0005-0000-0000-000062090000}"/>
    <cellStyle name="Comma 2 3 2 2 2 3 4 2 2" xfId="17388" xr:uid="{00000000-0005-0000-0000-000063090000}"/>
    <cellStyle name="Comma 2 3 2 2 2 3 4 2 2 2" xfId="36602" xr:uid="{5CFE8C92-2E81-4315-93C4-3D30308C306E}"/>
    <cellStyle name="Comma 2 3 2 2 2 3 4 2 3" xfId="26995" xr:uid="{5756D2D2-3838-4688-AFD2-D109AB364289}"/>
    <cellStyle name="Comma 2 3 2 2 2 3 4 3" xfId="12585" xr:uid="{00000000-0005-0000-0000-000064090000}"/>
    <cellStyle name="Comma 2 3 2 2 2 3 4 3 2" xfId="31799" xr:uid="{179930F3-60FF-4F9F-B09B-B25B3A9988CD}"/>
    <cellStyle name="Comma 2 3 2 2 2 3 4 4" xfId="22192" xr:uid="{C6C130FC-F0FC-4043-9894-3EEF7C0A95E2}"/>
    <cellStyle name="Comma 2 3 2 2 2 3 5" xfId="5380" xr:uid="{00000000-0005-0000-0000-000065090000}"/>
    <cellStyle name="Comma 2 3 2 2 2 3 5 2" xfId="14987" xr:uid="{00000000-0005-0000-0000-000066090000}"/>
    <cellStyle name="Comma 2 3 2 2 2 3 5 2 2" xfId="34201" xr:uid="{8F09EDCC-07D0-4087-B9B7-932D41D67129}"/>
    <cellStyle name="Comma 2 3 2 2 2 3 5 3" xfId="24594" xr:uid="{B2ADEE69-E176-41A5-B29D-C0A5530E5A2D}"/>
    <cellStyle name="Comma 2 3 2 2 2 3 6" xfId="10183" xr:uid="{00000000-0005-0000-0000-000067090000}"/>
    <cellStyle name="Comma 2 3 2 2 2 3 6 2" xfId="29397" xr:uid="{38BF5BC8-CBC4-4599-ADD6-EB6BC6FAB690}"/>
    <cellStyle name="Comma 2 3 2 2 2 3 7" xfId="19790" xr:uid="{77D27B14-8C9A-4701-9179-DD3305674B3C}"/>
    <cellStyle name="Comma 2 3 2 2 2 4" xfId="772" xr:uid="{00000000-0005-0000-0000-000068090000}"/>
    <cellStyle name="Comma 2 3 2 2 2 4 2" xfId="1573" xr:uid="{00000000-0005-0000-0000-000069090000}"/>
    <cellStyle name="Comma 2 3 2 2 2 4 2 2" xfId="3978" xr:uid="{00000000-0005-0000-0000-00006A090000}"/>
    <cellStyle name="Comma 2 3 2 2 2 4 2 2 2" xfId="8781" xr:uid="{00000000-0005-0000-0000-00006B090000}"/>
    <cellStyle name="Comma 2 3 2 2 2 4 2 2 2 2" xfId="18388" xr:uid="{00000000-0005-0000-0000-00006C090000}"/>
    <cellStyle name="Comma 2 3 2 2 2 4 2 2 2 2 2" xfId="37602" xr:uid="{1C5AE83C-134D-4CE7-BAF1-B5E2FC5AFA20}"/>
    <cellStyle name="Comma 2 3 2 2 2 4 2 2 2 3" xfId="27995" xr:uid="{FFECE9E6-F44D-41ED-9891-664F1E4C9967}"/>
    <cellStyle name="Comma 2 3 2 2 2 4 2 2 3" xfId="13585" xr:uid="{00000000-0005-0000-0000-00006D090000}"/>
    <cellStyle name="Comma 2 3 2 2 2 4 2 2 3 2" xfId="32799" xr:uid="{71C28213-B9A3-4965-BA3F-F1FB337261D9}"/>
    <cellStyle name="Comma 2 3 2 2 2 4 2 2 4" xfId="23192" xr:uid="{779DEEBC-88B0-4CEB-BD4F-9ED7A7AB7D5A}"/>
    <cellStyle name="Comma 2 3 2 2 2 4 2 3" xfId="6380" xr:uid="{00000000-0005-0000-0000-00006E090000}"/>
    <cellStyle name="Comma 2 3 2 2 2 4 2 3 2" xfId="15987" xr:uid="{00000000-0005-0000-0000-00006F090000}"/>
    <cellStyle name="Comma 2 3 2 2 2 4 2 3 2 2" xfId="35201" xr:uid="{1FE75FB2-ABC2-424C-ADE4-67739A006678}"/>
    <cellStyle name="Comma 2 3 2 2 2 4 2 3 3" xfId="25594" xr:uid="{2353E8D5-AFEB-4090-B95A-FCEA92D28204}"/>
    <cellStyle name="Comma 2 3 2 2 2 4 2 4" xfId="11183" xr:uid="{00000000-0005-0000-0000-000070090000}"/>
    <cellStyle name="Comma 2 3 2 2 2 4 2 4 2" xfId="30397" xr:uid="{D1717017-4C0B-4DF7-960A-5F65BF75157B}"/>
    <cellStyle name="Comma 2 3 2 2 2 4 2 5" xfId="20790" xr:uid="{C0DB20D6-267C-40DB-9A92-8F9D90007432}"/>
    <cellStyle name="Comma 2 3 2 2 2 4 3" xfId="2373" xr:uid="{00000000-0005-0000-0000-000071090000}"/>
    <cellStyle name="Comma 2 3 2 2 2 4 3 2" xfId="4778" xr:uid="{00000000-0005-0000-0000-000072090000}"/>
    <cellStyle name="Comma 2 3 2 2 2 4 3 2 2" xfId="9581" xr:uid="{00000000-0005-0000-0000-000073090000}"/>
    <cellStyle name="Comma 2 3 2 2 2 4 3 2 2 2" xfId="19188" xr:uid="{00000000-0005-0000-0000-000074090000}"/>
    <cellStyle name="Comma 2 3 2 2 2 4 3 2 2 2 2" xfId="38402" xr:uid="{8023F883-6E12-45F1-87F8-7EE42E3E95C1}"/>
    <cellStyle name="Comma 2 3 2 2 2 4 3 2 2 3" xfId="28795" xr:uid="{344FADD8-9061-4BE0-BD28-D3ABB49478DB}"/>
    <cellStyle name="Comma 2 3 2 2 2 4 3 2 3" xfId="14385" xr:uid="{00000000-0005-0000-0000-000075090000}"/>
    <cellStyle name="Comma 2 3 2 2 2 4 3 2 3 2" xfId="33599" xr:uid="{EDA542CB-C262-4ECD-9F79-42C287A0747D}"/>
    <cellStyle name="Comma 2 3 2 2 2 4 3 2 4" xfId="23992" xr:uid="{45623DB2-F6E3-4CFF-8325-87A5CFCF88B2}"/>
    <cellStyle name="Comma 2 3 2 2 2 4 3 3" xfId="7180" xr:uid="{00000000-0005-0000-0000-000076090000}"/>
    <cellStyle name="Comma 2 3 2 2 2 4 3 3 2" xfId="16787" xr:uid="{00000000-0005-0000-0000-000077090000}"/>
    <cellStyle name="Comma 2 3 2 2 2 4 3 3 2 2" xfId="36001" xr:uid="{22C32C47-E68B-4F0B-BF9E-3F43265AD69F}"/>
    <cellStyle name="Comma 2 3 2 2 2 4 3 3 3" xfId="26394" xr:uid="{976611B4-CB75-4502-90F8-169B8BAFB313}"/>
    <cellStyle name="Comma 2 3 2 2 2 4 3 4" xfId="11983" xr:uid="{00000000-0005-0000-0000-000078090000}"/>
    <cellStyle name="Comma 2 3 2 2 2 4 3 4 2" xfId="31197" xr:uid="{8EC022C7-1B9D-42D2-8D60-1FA7CB0B8488}"/>
    <cellStyle name="Comma 2 3 2 2 2 4 3 5" xfId="21590" xr:uid="{ABBD3146-44EB-440D-B0F9-87861FB4F6EB}"/>
    <cellStyle name="Comma 2 3 2 2 2 4 4" xfId="3178" xr:uid="{00000000-0005-0000-0000-000079090000}"/>
    <cellStyle name="Comma 2 3 2 2 2 4 4 2" xfId="7981" xr:uid="{00000000-0005-0000-0000-00007A090000}"/>
    <cellStyle name="Comma 2 3 2 2 2 4 4 2 2" xfId="17588" xr:uid="{00000000-0005-0000-0000-00007B090000}"/>
    <cellStyle name="Comma 2 3 2 2 2 4 4 2 2 2" xfId="36802" xr:uid="{91718522-8092-45CC-AF9A-0FD9898908C3}"/>
    <cellStyle name="Comma 2 3 2 2 2 4 4 2 3" xfId="27195" xr:uid="{762222FA-C872-4017-A6C5-29E621F50161}"/>
    <cellStyle name="Comma 2 3 2 2 2 4 4 3" xfId="12785" xr:uid="{00000000-0005-0000-0000-00007C090000}"/>
    <cellStyle name="Comma 2 3 2 2 2 4 4 3 2" xfId="31999" xr:uid="{33A7E7AB-FFDD-4616-A6D2-781C005F02CF}"/>
    <cellStyle name="Comma 2 3 2 2 2 4 4 4" xfId="22392" xr:uid="{D71B8D9B-4E11-49CE-815B-EC48702395FC}"/>
    <cellStyle name="Comma 2 3 2 2 2 4 5" xfId="5580" xr:uid="{00000000-0005-0000-0000-00007D090000}"/>
    <cellStyle name="Comma 2 3 2 2 2 4 5 2" xfId="15187" xr:uid="{00000000-0005-0000-0000-00007E090000}"/>
    <cellStyle name="Comma 2 3 2 2 2 4 5 2 2" xfId="34401" xr:uid="{377F246C-B53C-46AF-A355-0C37ABF51A2B}"/>
    <cellStyle name="Comma 2 3 2 2 2 4 5 3" xfId="24794" xr:uid="{1A8A1FE4-8564-4A08-9AFA-69AF64F7838C}"/>
    <cellStyle name="Comma 2 3 2 2 2 4 6" xfId="10383" xr:uid="{00000000-0005-0000-0000-00007F090000}"/>
    <cellStyle name="Comma 2 3 2 2 2 4 6 2" xfId="29597" xr:uid="{54DF3E96-C0F5-4E25-95F1-972085A9AED5}"/>
    <cellStyle name="Comma 2 3 2 2 2 4 7" xfId="19990" xr:uid="{2E52F66C-CD8C-4E20-9F17-3579482C9151}"/>
    <cellStyle name="Comma 2 3 2 2 2 5" xfId="973" xr:uid="{00000000-0005-0000-0000-000080090000}"/>
    <cellStyle name="Comma 2 3 2 2 2 5 2" xfId="3378" xr:uid="{00000000-0005-0000-0000-000081090000}"/>
    <cellStyle name="Comma 2 3 2 2 2 5 2 2" xfId="8181" xr:uid="{00000000-0005-0000-0000-000082090000}"/>
    <cellStyle name="Comma 2 3 2 2 2 5 2 2 2" xfId="17788" xr:uid="{00000000-0005-0000-0000-000083090000}"/>
    <cellStyle name="Comma 2 3 2 2 2 5 2 2 2 2" xfId="37002" xr:uid="{D2EE867D-864C-465F-8393-711D2F1BEC23}"/>
    <cellStyle name="Comma 2 3 2 2 2 5 2 2 3" xfId="27395" xr:uid="{34AFBE88-5499-477B-9E17-C743F09CD46A}"/>
    <cellStyle name="Comma 2 3 2 2 2 5 2 3" xfId="12985" xr:uid="{00000000-0005-0000-0000-000084090000}"/>
    <cellStyle name="Comma 2 3 2 2 2 5 2 3 2" xfId="32199" xr:uid="{DB9D7E7C-B5AA-4A3C-A611-673CB9D26A81}"/>
    <cellStyle name="Comma 2 3 2 2 2 5 2 4" xfId="22592" xr:uid="{6123AF94-4E7C-4F89-93DF-DF9DCEAD77D6}"/>
    <cellStyle name="Comma 2 3 2 2 2 5 3" xfId="5780" xr:uid="{00000000-0005-0000-0000-000085090000}"/>
    <cellStyle name="Comma 2 3 2 2 2 5 3 2" xfId="15387" xr:uid="{00000000-0005-0000-0000-000086090000}"/>
    <cellStyle name="Comma 2 3 2 2 2 5 3 2 2" xfId="34601" xr:uid="{BFED34E6-33E5-411D-90AB-19612F2F347D}"/>
    <cellStyle name="Comma 2 3 2 2 2 5 3 3" xfId="24994" xr:uid="{4ADDAD1F-2EFB-4E66-82FF-3F0B060E6DE5}"/>
    <cellStyle name="Comma 2 3 2 2 2 5 4" xfId="10583" xr:uid="{00000000-0005-0000-0000-000087090000}"/>
    <cellStyle name="Comma 2 3 2 2 2 5 4 2" xfId="29797" xr:uid="{4687B18D-3D0B-4505-83B2-6177C01274AF}"/>
    <cellStyle name="Comma 2 3 2 2 2 5 5" xfId="20190" xr:uid="{3C7B6E3B-0CDC-4966-B5BE-BBD2BCF848E9}"/>
    <cellStyle name="Comma 2 3 2 2 2 6" xfId="1773" xr:uid="{00000000-0005-0000-0000-000088090000}"/>
    <cellStyle name="Comma 2 3 2 2 2 6 2" xfId="4178" xr:uid="{00000000-0005-0000-0000-000089090000}"/>
    <cellStyle name="Comma 2 3 2 2 2 6 2 2" xfId="8981" xr:uid="{00000000-0005-0000-0000-00008A090000}"/>
    <cellStyle name="Comma 2 3 2 2 2 6 2 2 2" xfId="18588" xr:uid="{00000000-0005-0000-0000-00008B090000}"/>
    <cellStyle name="Comma 2 3 2 2 2 6 2 2 2 2" xfId="37802" xr:uid="{F68338A1-4DA7-4D7F-BC28-F477C64AC26D}"/>
    <cellStyle name="Comma 2 3 2 2 2 6 2 2 3" xfId="28195" xr:uid="{09BF6600-CF9E-4767-9BEC-04A00523DCB1}"/>
    <cellStyle name="Comma 2 3 2 2 2 6 2 3" xfId="13785" xr:uid="{00000000-0005-0000-0000-00008C090000}"/>
    <cellStyle name="Comma 2 3 2 2 2 6 2 3 2" xfId="32999" xr:uid="{ED974121-AFA5-4961-97E4-E95A0AB260CC}"/>
    <cellStyle name="Comma 2 3 2 2 2 6 2 4" xfId="23392" xr:uid="{CC8D67D7-D51F-4901-9C8B-5D058AA12978}"/>
    <cellStyle name="Comma 2 3 2 2 2 6 3" xfId="6580" xr:uid="{00000000-0005-0000-0000-00008D090000}"/>
    <cellStyle name="Comma 2 3 2 2 2 6 3 2" xfId="16187" xr:uid="{00000000-0005-0000-0000-00008E090000}"/>
    <cellStyle name="Comma 2 3 2 2 2 6 3 2 2" xfId="35401" xr:uid="{FDE12CE6-D9B4-4F3C-8677-4B4FD5ED7BA1}"/>
    <cellStyle name="Comma 2 3 2 2 2 6 3 3" xfId="25794" xr:uid="{3BE7DFFA-ADA1-4F61-9794-C3149DBF6274}"/>
    <cellStyle name="Comma 2 3 2 2 2 6 4" xfId="11383" xr:uid="{00000000-0005-0000-0000-00008F090000}"/>
    <cellStyle name="Comma 2 3 2 2 2 6 4 2" xfId="30597" xr:uid="{EE310AD8-2971-4D42-A9BE-2ED0AC3AB4EB}"/>
    <cellStyle name="Comma 2 3 2 2 2 6 5" xfId="20990" xr:uid="{9B66288B-561D-4DBF-BD1D-02CF134A373D}"/>
    <cellStyle name="Comma 2 3 2 2 2 7" xfId="2578" xr:uid="{00000000-0005-0000-0000-000090090000}"/>
    <cellStyle name="Comma 2 3 2 2 2 7 2" xfId="7381" xr:uid="{00000000-0005-0000-0000-000091090000}"/>
    <cellStyle name="Comma 2 3 2 2 2 7 2 2" xfId="16988" xr:uid="{00000000-0005-0000-0000-000092090000}"/>
    <cellStyle name="Comma 2 3 2 2 2 7 2 2 2" xfId="36202" xr:uid="{AF7E486D-6355-4A00-981A-2C7C1A1811DA}"/>
    <cellStyle name="Comma 2 3 2 2 2 7 2 3" xfId="26595" xr:uid="{82D89478-7DA7-43BF-9E83-415BC45D4909}"/>
    <cellStyle name="Comma 2 3 2 2 2 7 3" xfId="12185" xr:uid="{00000000-0005-0000-0000-000093090000}"/>
    <cellStyle name="Comma 2 3 2 2 2 7 3 2" xfId="31399" xr:uid="{6CFC87DD-3EC0-40A2-8CDB-590DF0744F55}"/>
    <cellStyle name="Comma 2 3 2 2 2 7 4" xfId="21792" xr:uid="{713565EC-D352-475A-9DA8-B80C5DEC2C7F}"/>
    <cellStyle name="Comma 2 3 2 2 2 8" xfId="4980" xr:uid="{00000000-0005-0000-0000-000094090000}"/>
    <cellStyle name="Comma 2 3 2 2 2 8 2" xfId="14587" xr:uid="{00000000-0005-0000-0000-000095090000}"/>
    <cellStyle name="Comma 2 3 2 2 2 8 2 2" xfId="33801" xr:uid="{7C476088-1E20-425F-956A-48B611183F4A}"/>
    <cellStyle name="Comma 2 3 2 2 2 8 3" xfId="24194" xr:uid="{CF25B7CC-C66F-4325-92E1-DF3312B33707}"/>
    <cellStyle name="Comma 2 3 2 2 2 9" xfId="9783" xr:uid="{00000000-0005-0000-0000-000096090000}"/>
    <cellStyle name="Comma 2 3 2 2 2 9 2" xfId="28997" xr:uid="{1A767F19-8E89-471E-82B5-4BD21C2D112C}"/>
    <cellStyle name="Comma 2 3 2 2 3" xfId="272" xr:uid="{00000000-0005-0000-0000-000097090000}"/>
    <cellStyle name="Comma 2 3 2 2 3 2" xfId="1073" xr:uid="{00000000-0005-0000-0000-000098090000}"/>
    <cellStyle name="Comma 2 3 2 2 3 2 2" xfId="3478" xr:uid="{00000000-0005-0000-0000-000099090000}"/>
    <cellStyle name="Comma 2 3 2 2 3 2 2 2" xfId="8281" xr:uid="{00000000-0005-0000-0000-00009A090000}"/>
    <cellStyle name="Comma 2 3 2 2 3 2 2 2 2" xfId="17888" xr:uid="{00000000-0005-0000-0000-00009B090000}"/>
    <cellStyle name="Comma 2 3 2 2 3 2 2 2 2 2" xfId="37102" xr:uid="{B5E350B6-7A00-45D1-8E03-453B1C815D91}"/>
    <cellStyle name="Comma 2 3 2 2 3 2 2 2 3" xfId="27495" xr:uid="{F0C67D37-6AC1-4AB1-9C84-DDB8226C775E}"/>
    <cellStyle name="Comma 2 3 2 2 3 2 2 3" xfId="13085" xr:uid="{00000000-0005-0000-0000-00009C090000}"/>
    <cellStyle name="Comma 2 3 2 2 3 2 2 3 2" xfId="32299" xr:uid="{91FBB9CD-6FE0-4624-9264-1B8CB7CA7BD2}"/>
    <cellStyle name="Comma 2 3 2 2 3 2 2 4" xfId="22692" xr:uid="{E98C9A0A-28DF-43C3-9A90-B590447DCED3}"/>
    <cellStyle name="Comma 2 3 2 2 3 2 3" xfId="5880" xr:uid="{00000000-0005-0000-0000-00009D090000}"/>
    <cellStyle name="Comma 2 3 2 2 3 2 3 2" xfId="15487" xr:uid="{00000000-0005-0000-0000-00009E090000}"/>
    <cellStyle name="Comma 2 3 2 2 3 2 3 2 2" xfId="34701" xr:uid="{B39FB1F9-A46D-43DD-AE38-19EEB5024AAD}"/>
    <cellStyle name="Comma 2 3 2 2 3 2 3 3" xfId="25094" xr:uid="{FC874880-FE74-48E3-B2EE-94DCA57F825C}"/>
    <cellStyle name="Comma 2 3 2 2 3 2 4" xfId="10683" xr:uid="{00000000-0005-0000-0000-00009F090000}"/>
    <cellStyle name="Comma 2 3 2 2 3 2 4 2" xfId="29897" xr:uid="{755CEC0A-9C20-43D1-8E61-70385E7FC222}"/>
    <cellStyle name="Comma 2 3 2 2 3 2 5" xfId="20290" xr:uid="{A3EAF791-0E74-4279-8CA1-E430BE7370F6}"/>
    <cellStyle name="Comma 2 3 2 2 3 3" xfId="1873" xr:uid="{00000000-0005-0000-0000-0000A0090000}"/>
    <cellStyle name="Comma 2 3 2 2 3 3 2" xfId="4278" xr:uid="{00000000-0005-0000-0000-0000A1090000}"/>
    <cellStyle name="Comma 2 3 2 2 3 3 2 2" xfId="9081" xr:uid="{00000000-0005-0000-0000-0000A2090000}"/>
    <cellStyle name="Comma 2 3 2 2 3 3 2 2 2" xfId="18688" xr:uid="{00000000-0005-0000-0000-0000A3090000}"/>
    <cellStyle name="Comma 2 3 2 2 3 3 2 2 2 2" xfId="37902" xr:uid="{63E9C569-53B1-489B-AC70-F541053AE38B}"/>
    <cellStyle name="Comma 2 3 2 2 3 3 2 2 3" xfId="28295" xr:uid="{7F2328DD-A6A5-480D-9C08-03248A88E490}"/>
    <cellStyle name="Comma 2 3 2 2 3 3 2 3" xfId="13885" xr:uid="{00000000-0005-0000-0000-0000A4090000}"/>
    <cellStyle name="Comma 2 3 2 2 3 3 2 3 2" xfId="33099" xr:uid="{C1914D24-A77B-41E2-860D-1540D41A2BE3}"/>
    <cellStyle name="Comma 2 3 2 2 3 3 2 4" xfId="23492" xr:uid="{FCE613BA-6147-433E-A507-148D43155C8C}"/>
    <cellStyle name="Comma 2 3 2 2 3 3 3" xfId="6680" xr:uid="{00000000-0005-0000-0000-0000A5090000}"/>
    <cellStyle name="Comma 2 3 2 2 3 3 3 2" xfId="16287" xr:uid="{00000000-0005-0000-0000-0000A6090000}"/>
    <cellStyle name="Comma 2 3 2 2 3 3 3 2 2" xfId="35501" xr:uid="{A3F38C83-8D78-4966-AD6B-F44F205702A2}"/>
    <cellStyle name="Comma 2 3 2 2 3 3 3 3" xfId="25894" xr:uid="{704CE303-989F-4875-9D80-09559720493B}"/>
    <cellStyle name="Comma 2 3 2 2 3 3 4" xfId="11483" xr:uid="{00000000-0005-0000-0000-0000A7090000}"/>
    <cellStyle name="Comma 2 3 2 2 3 3 4 2" xfId="30697" xr:uid="{CC4D8904-DFCC-4787-9402-B3FEA7E2CA29}"/>
    <cellStyle name="Comma 2 3 2 2 3 3 5" xfId="21090" xr:uid="{E9A8F790-8829-4DE3-BC28-CB2FA2CD8B3B}"/>
    <cellStyle name="Comma 2 3 2 2 3 4" xfId="2678" xr:uid="{00000000-0005-0000-0000-0000A8090000}"/>
    <cellStyle name="Comma 2 3 2 2 3 4 2" xfId="7481" xr:uid="{00000000-0005-0000-0000-0000A9090000}"/>
    <cellStyle name="Comma 2 3 2 2 3 4 2 2" xfId="17088" xr:uid="{00000000-0005-0000-0000-0000AA090000}"/>
    <cellStyle name="Comma 2 3 2 2 3 4 2 2 2" xfId="36302" xr:uid="{8D93D02C-39C9-4EA4-85BF-1965545382A1}"/>
    <cellStyle name="Comma 2 3 2 2 3 4 2 3" xfId="26695" xr:uid="{BB3E6FEF-3A47-4779-BC74-63CE70AAB240}"/>
    <cellStyle name="Comma 2 3 2 2 3 4 3" xfId="12285" xr:uid="{00000000-0005-0000-0000-0000AB090000}"/>
    <cellStyle name="Comma 2 3 2 2 3 4 3 2" xfId="31499" xr:uid="{03B19F36-059A-4A16-A998-DAF73D9417E1}"/>
    <cellStyle name="Comma 2 3 2 2 3 4 4" xfId="21892" xr:uid="{E42D5B00-9FCD-4116-980C-FE3FB485BE2E}"/>
    <cellStyle name="Comma 2 3 2 2 3 5" xfId="5080" xr:uid="{00000000-0005-0000-0000-0000AC090000}"/>
    <cellStyle name="Comma 2 3 2 2 3 5 2" xfId="14687" xr:uid="{00000000-0005-0000-0000-0000AD090000}"/>
    <cellStyle name="Comma 2 3 2 2 3 5 2 2" xfId="33901" xr:uid="{6131BB87-BB6A-4F75-AA2E-050C1D99911D}"/>
    <cellStyle name="Comma 2 3 2 2 3 5 3" xfId="24294" xr:uid="{D4E2D7CA-58BA-4DE6-BED9-1901E6F2D3BA}"/>
    <cellStyle name="Comma 2 3 2 2 3 6" xfId="9883" xr:uid="{00000000-0005-0000-0000-0000AE090000}"/>
    <cellStyle name="Comma 2 3 2 2 3 6 2" xfId="29097" xr:uid="{68101720-F08A-4CBA-A2E0-42B1185A1A07}"/>
    <cellStyle name="Comma 2 3 2 2 3 7" xfId="19490" xr:uid="{7A79281A-58E3-4A74-89C0-CB2B4106C396}"/>
    <cellStyle name="Comma 2 3 2 2 4" xfId="472" xr:uid="{00000000-0005-0000-0000-0000AF090000}"/>
    <cellStyle name="Comma 2 3 2 2 4 2" xfId="1273" xr:uid="{00000000-0005-0000-0000-0000B0090000}"/>
    <cellStyle name="Comma 2 3 2 2 4 2 2" xfId="3678" xr:uid="{00000000-0005-0000-0000-0000B1090000}"/>
    <cellStyle name="Comma 2 3 2 2 4 2 2 2" xfId="8481" xr:uid="{00000000-0005-0000-0000-0000B2090000}"/>
    <cellStyle name="Comma 2 3 2 2 4 2 2 2 2" xfId="18088" xr:uid="{00000000-0005-0000-0000-0000B3090000}"/>
    <cellStyle name="Comma 2 3 2 2 4 2 2 2 2 2" xfId="37302" xr:uid="{C133FAC9-2F01-474F-9EA5-492643D0697B}"/>
    <cellStyle name="Comma 2 3 2 2 4 2 2 2 3" xfId="27695" xr:uid="{DC241732-74B8-4D67-BBBB-51E98BB44629}"/>
    <cellStyle name="Comma 2 3 2 2 4 2 2 3" xfId="13285" xr:uid="{00000000-0005-0000-0000-0000B4090000}"/>
    <cellStyle name="Comma 2 3 2 2 4 2 2 3 2" xfId="32499" xr:uid="{E830AE4A-112A-42E2-B878-EADC8BBBB0CB}"/>
    <cellStyle name="Comma 2 3 2 2 4 2 2 4" xfId="22892" xr:uid="{DD977BBD-039E-45D5-9D1A-E23E4EE291E1}"/>
    <cellStyle name="Comma 2 3 2 2 4 2 3" xfId="6080" xr:uid="{00000000-0005-0000-0000-0000B5090000}"/>
    <cellStyle name="Comma 2 3 2 2 4 2 3 2" xfId="15687" xr:uid="{00000000-0005-0000-0000-0000B6090000}"/>
    <cellStyle name="Comma 2 3 2 2 4 2 3 2 2" xfId="34901" xr:uid="{3EDEDD7F-9DFD-4298-89F2-79D7965A6F6E}"/>
    <cellStyle name="Comma 2 3 2 2 4 2 3 3" xfId="25294" xr:uid="{4693D2DD-FEF7-4BB5-9387-56CFCC9E65D2}"/>
    <cellStyle name="Comma 2 3 2 2 4 2 4" xfId="10883" xr:uid="{00000000-0005-0000-0000-0000B7090000}"/>
    <cellStyle name="Comma 2 3 2 2 4 2 4 2" xfId="30097" xr:uid="{0BCBDAE4-05CD-4734-B542-78884D07B92E}"/>
    <cellStyle name="Comma 2 3 2 2 4 2 5" xfId="20490" xr:uid="{2F0712A0-DB85-4C09-A6A2-7731B940028C}"/>
    <cellStyle name="Comma 2 3 2 2 4 3" xfId="2073" xr:uid="{00000000-0005-0000-0000-0000B8090000}"/>
    <cellStyle name="Comma 2 3 2 2 4 3 2" xfId="4478" xr:uid="{00000000-0005-0000-0000-0000B9090000}"/>
    <cellStyle name="Comma 2 3 2 2 4 3 2 2" xfId="9281" xr:uid="{00000000-0005-0000-0000-0000BA090000}"/>
    <cellStyle name="Comma 2 3 2 2 4 3 2 2 2" xfId="18888" xr:uid="{00000000-0005-0000-0000-0000BB090000}"/>
    <cellStyle name="Comma 2 3 2 2 4 3 2 2 2 2" xfId="38102" xr:uid="{3F30C4D4-E3C1-49CF-B6B5-D3F0F9320689}"/>
    <cellStyle name="Comma 2 3 2 2 4 3 2 2 3" xfId="28495" xr:uid="{A12056C5-AB91-408C-806B-9AD0E56657D1}"/>
    <cellStyle name="Comma 2 3 2 2 4 3 2 3" xfId="14085" xr:uid="{00000000-0005-0000-0000-0000BC090000}"/>
    <cellStyle name="Comma 2 3 2 2 4 3 2 3 2" xfId="33299" xr:uid="{382E2840-9F82-4110-AC28-438CAEA7CE10}"/>
    <cellStyle name="Comma 2 3 2 2 4 3 2 4" xfId="23692" xr:uid="{07988D64-2B61-4CD3-BB82-2D5723FD878A}"/>
    <cellStyle name="Comma 2 3 2 2 4 3 3" xfId="6880" xr:uid="{00000000-0005-0000-0000-0000BD090000}"/>
    <cellStyle name="Comma 2 3 2 2 4 3 3 2" xfId="16487" xr:uid="{00000000-0005-0000-0000-0000BE090000}"/>
    <cellStyle name="Comma 2 3 2 2 4 3 3 2 2" xfId="35701" xr:uid="{18BBAC18-EC66-4643-9F02-8C35ADB7F9EA}"/>
    <cellStyle name="Comma 2 3 2 2 4 3 3 3" xfId="26094" xr:uid="{A3B11A47-79CA-4D4D-AE8D-6D205C0625A8}"/>
    <cellStyle name="Comma 2 3 2 2 4 3 4" xfId="11683" xr:uid="{00000000-0005-0000-0000-0000BF090000}"/>
    <cellStyle name="Comma 2 3 2 2 4 3 4 2" xfId="30897" xr:uid="{6F0C042F-B420-42B5-B8C2-953AE81322D3}"/>
    <cellStyle name="Comma 2 3 2 2 4 3 5" xfId="21290" xr:uid="{459446E9-9815-4A0F-9CA2-FE75804BAEAA}"/>
    <cellStyle name="Comma 2 3 2 2 4 4" xfId="2878" xr:uid="{00000000-0005-0000-0000-0000C0090000}"/>
    <cellStyle name="Comma 2 3 2 2 4 4 2" xfId="7681" xr:uid="{00000000-0005-0000-0000-0000C1090000}"/>
    <cellStyle name="Comma 2 3 2 2 4 4 2 2" xfId="17288" xr:uid="{00000000-0005-0000-0000-0000C2090000}"/>
    <cellStyle name="Comma 2 3 2 2 4 4 2 2 2" xfId="36502" xr:uid="{BB1907F5-F4D6-457B-8E78-D58361BAE833}"/>
    <cellStyle name="Comma 2 3 2 2 4 4 2 3" xfId="26895" xr:uid="{F308FE35-F37A-4F67-A3A5-A53B3463FAAC}"/>
    <cellStyle name="Comma 2 3 2 2 4 4 3" xfId="12485" xr:uid="{00000000-0005-0000-0000-0000C3090000}"/>
    <cellStyle name="Comma 2 3 2 2 4 4 3 2" xfId="31699" xr:uid="{BDEF279F-ED3D-4823-B49F-E6D35A8392CE}"/>
    <cellStyle name="Comma 2 3 2 2 4 4 4" xfId="22092" xr:uid="{86224BD8-5C1A-4529-B45A-1755CC8E5EAC}"/>
    <cellStyle name="Comma 2 3 2 2 4 5" xfId="5280" xr:uid="{00000000-0005-0000-0000-0000C4090000}"/>
    <cellStyle name="Comma 2 3 2 2 4 5 2" xfId="14887" xr:uid="{00000000-0005-0000-0000-0000C5090000}"/>
    <cellStyle name="Comma 2 3 2 2 4 5 2 2" xfId="34101" xr:uid="{BF729061-B804-41CA-9F05-72A2029A055D}"/>
    <cellStyle name="Comma 2 3 2 2 4 5 3" xfId="24494" xr:uid="{D4C9A0AC-409C-4DCB-83C9-04E571A4CD5D}"/>
    <cellStyle name="Comma 2 3 2 2 4 6" xfId="10083" xr:uid="{00000000-0005-0000-0000-0000C6090000}"/>
    <cellStyle name="Comma 2 3 2 2 4 6 2" xfId="29297" xr:uid="{9CCECA90-1D3C-4C6E-B8B9-AE759511BE77}"/>
    <cellStyle name="Comma 2 3 2 2 4 7" xfId="19690" xr:uid="{8BFD5615-F62F-4BA5-9F06-68DBAFB5E29C}"/>
    <cellStyle name="Comma 2 3 2 2 5" xfId="672" xr:uid="{00000000-0005-0000-0000-0000C7090000}"/>
    <cellStyle name="Comma 2 3 2 2 5 2" xfId="1473" xr:uid="{00000000-0005-0000-0000-0000C8090000}"/>
    <cellStyle name="Comma 2 3 2 2 5 2 2" xfId="3878" xr:uid="{00000000-0005-0000-0000-0000C9090000}"/>
    <cellStyle name="Comma 2 3 2 2 5 2 2 2" xfId="8681" xr:uid="{00000000-0005-0000-0000-0000CA090000}"/>
    <cellStyle name="Comma 2 3 2 2 5 2 2 2 2" xfId="18288" xr:uid="{00000000-0005-0000-0000-0000CB090000}"/>
    <cellStyle name="Comma 2 3 2 2 5 2 2 2 2 2" xfId="37502" xr:uid="{40C4AD1F-65EB-46D5-9AAB-D2D166A0FE03}"/>
    <cellStyle name="Comma 2 3 2 2 5 2 2 2 3" xfId="27895" xr:uid="{A093C6C4-D7C8-4DCF-B657-DC9E0860B04C}"/>
    <cellStyle name="Comma 2 3 2 2 5 2 2 3" xfId="13485" xr:uid="{00000000-0005-0000-0000-0000CC090000}"/>
    <cellStyle name="Comma 2 3 2 2 5 2 2 3 2" xfId="32699" xr:uid="{7495C3E9-D9DA-4856-8961-BBEB77F4896D}"/>
    <cellStyle name="Comma 2 3 2 2 5 2 2 4" xfId="23092" xr:uid="{679B6635-7805-40A8-A8EF-31A947E13BD4}"/>
    <cellStyle name="Comma 2 3 2 2 5 2 3" xfId="6280" xr:uid="{00000000-0005-0000-0000-0000CD090000}"/>
    <cellStyle name="Comma 2 3 2 2 5 2 3 2" xfId="15887" xr:uid="{00000000-0005-0000-0000-0000CE090000}"/>
    <cellStyle name="Comma 2 3 2 2 5 2 3 2 2" xfId="35101" xr:uid="{86B49EC6-BFF9-4815-A458-8600F7D3F3BF}"/>
    <cellStyle name="Comma 2 3 2 2 5 2 3 3" xfId="25494" xr:uid="{59CAAB26-1D7E-42BB-8095-30C12A6AFC68}"/>
    <cellStyle name="Comma 2 3 2 2 5 2 4" xfId="11083" xr:uid="{00000000-0005-0000-0000-0000CF090000}"/>
    <cellStyle name="Comma 2 3 2 2 5 2 4 2" xfId="30297" xr:uid="{C849396C-434D-452A-8435-0D96D866DCC3}"/>
    <cellStyle name="Comma 2 3 2 2 5 2 5" xfId="20690" xr:uid="{D00E32ED-BA27-4911-B44E-4B91C0FD42BF}"/>
    <cellStyle name="Comma 2 3 2 2 5 3" xfId="2273" xr:uid="{00000000-0005-0000-0000-0000D0090000}"/>
    <cellStyle name="Comma 2 3 2 2 5 3 2" xfId="4678" xr:uid="{00000000-0005-0000-0000-0000D1090000}"/>
    <cellStyle name="Comma 2 3 2 2 5 3 2 2" xfId="9481" xr:uid="{00000000-0005-0000-0000-0000D2090000}"/>
    <cellStyle name="Comma 2 3 2 2 5 3 2 2 2" xfId="19088" xr:uid="{00000000-0005-0000-0000-0000D3090000}"/>
    <cellStyle name="Comma 2 3 2 2 5 3 2 2 2 2" xfId="38302" xr:uid="{73ED94CA-2B61-49E5-92D7-8745DBCD4FF4}"/>
    <cellStyle name="Comma 2 3 2 2 5 3 2 2 3" xfId="28695" xr:uid="{F65546BF-8544-4A1A-940A-C872C83CF097}"/>
    <cellStyle name="Comma 2 3 2 2 5 3 2 3" xfId="14285" xr:uid="{00000000-0005-0000-0000-0000D4090000}"/>
    <cellStyle name="Comma 2 3 2 2 5 3 2 3 2" xfId="33499" xr:uid="{518BD683-E72F-4EB0-93FA-9567F3C89A1A}"/>
    <cellStyle name="Comma 2 3 2 2 5 3 2 4" xfId="23892" xr:uid="{F05D297E-8E87-4059-B14B-1AC99395A218}"/>
    <cellStyle name="Comma 2 3 2 2 5 3 3" xfId="7080" xr:uid="{00000000-0005-0000-0000-0000D5090000}"/>
    <cellStyle name="Comma 2 3 2 2 5 3 3 2" xfId="16687" xr:uid="{00000000-0005-0000-0000-0000D6090000}"/>
    <cellStyle name="Comma 2 3 2 2 5 3 3 2 2" xfId="35901" xr:uid="{1F6E5FAE-FD50-461B-80DC-B2363853DA80}"/>
    <cellStyle name="Comma 2 3 2 2 5 3 3 3" xfId="26294" xr:uid="{7DCB1DD5-FB9B-4B39-80F7-EAC274218F48}"/>
    <cellStyle name="Comma 2 3 2 2 5 3 4" xfId="11883" xr:uid="{00000000-0005-0000-0000-0000D7090000}"/>
    <cellStyle name="Comma 2 3 2 2 5 3 4 2" xfId="31097" xr:uid="{3B0546D7-06E2-4AEE-ABCD-C6B9DE5C34B1}"/>
    <cellStyle name="Comma 2 3 2 2 5 3 5" xfId="21490" xr:uid="{B8F2F82D-3D42-4A71-A492-6D282AAF6B15}"/>
    <cellStyle name="Comma 2 3 2 2 5 4" xfId="3078" xr:uid="{00000000-0005-0000-0000-0000D8090000}"/>
    <cellStyle name="Comma 2 3 2 2 5 4 2" xfId="7881" xr:uid="{00000000-0005-0000-0000-0000D9090000}"/>
    <cellStyle name="Comma 2 3 2 2 5 4 2 2" xfId="17488" xr:uid="{00000000-0005-0000-0000-0000DA090000}"/>
    <cellStyle name="Comma 2 3 2 2 5 4 2 2 2" xfId="36702" xr:uid="{321BBA47-CE50-4A0B-9F25-88644EEBF250}"/>
    <cellStyle name="Comma 2 3 2 2 5 4 2 3" xfId="27095" xr:uid="{DA0A4CBC-21C1-4EF8-B440-A0FE1310C3D5}"/>
    <cellStyle name="Comma 2 3 2 2 5 4 3" xfId="12685" xr:uid="{00000000-0005-0000-0000-0000DB090000}"/>
    <cellStyle name="Comma 2 3 2 2 5 4 3 2" xfId="31899" xr:uid="{49F8E48C-6B1F-4A5F-A1EB-A61F22934363}"/>
    <cellStyle name="Comma 2 3 2 2 5 4 4" xfId="22292" xr:uid="{2EFE3BF6-EC51-4F0B-AA64-99E66D74B3DF}"/>
    <cellStyle name="Comma 2 3 2 2 5 5" xfId="5480" xr:uid="{00000000-0005-0000-0000-0000DC090000}"/>
    <cellStyle name="Comma 2 3 2 2 5 5 2" xfId="15087" xr:uid="{00000000-0005-0000-0000-0000DD090000}"/>
    <cellStyle name="Comma 2 3 2 2 5 5 2 2" xfId="34301" xr:uid="{08437939-EC60-4529-A84C-4FAD9B7B47DF}"/>
    <cellStyle name="Comma 2 3 2 2 5 5 3" xfId="24694" xr:uid="{EA626F8D-964E-4BB6-B3AA-80651771392C}"/>
    <cellStyle name="Comma 2 3 2 2 5 6" xfId="10283" xr:uid="{00000000-0005-0000-0000-0000DE090000}"/>
    <cellStyle name="Comma 2 3 2 2 5 6 2" xfId="29497" xr:uid="{3A42F43C-4454-417F-B27A-B7AE7DD44652}"/>
    <cellStyle name="Comma 2 3 2 2 5 7" xfId="19890" xr:uid="{16EA7869-25DE-405B-949F-845631C1A0F3}"/>
    <cellStyle name="Comma 2 3 2 2 6" xfId="873" xr:uid="{00000000-0005-0000-0000-0000DF090000}"/>
    <cellStyle name="Comma 2 3 2 2 6 2" xfId="3278" xr:uid="{00000000-0005-0000-0000-0000E0090000}"/>
    <cellStyle name="Comma 2 3 2 2 6 2 2" xfId="8081" xr:uid="{00000000-0005-0000-0000-0000E1090000}"/>
    <cellStyle name="Comma 2 3 2 2 6 2 2 2" xfId="17688" xr:uid="{00000000-0005-0000-0000-0000E2090000}"/>
    <cellStyle name="Comma 2 3 2 2 6 2 2 2 2" xfId="36902" xr:uid="{BE5E4F17-4BA3-4566-8B6E-75800BD240F8}"/>
    <cellStyle name="Comma 2 3 2 2 6 2 2 3" xfId="27295" xr:uid="{C1E95775-3C01-42EA-819A-EA7679D38179}"/>
    <cellStyle name="Comma 2 3 2 2 6 2 3" xfId="12885" xr:uid="{00000000-0005-0000-0000-0000E3090000}"/>
    <cellStyle name="Comma 2 3 2 2 6 2 3 2" xfId="32099" xr:uid="{212ED418-85B5-45EE-BE4B-28ED89BC3CE6}"/>
    <cellStyle name="Comma 2 3 2 2 6 2 4" xfId="22492" xr:uid="{CD0DA0B5-69E3-4DE4-B05D-B2CDD9DDAE02}"/>
    <cellStyle name="Comma 2 3 2 2 6 3" xfId="5680" xr:uid="{00000000-0005-0000-0000-0000E4090000}"/>
    <cellStyle name="Comma 2 3 2 2 6 3 2" xfId="15287" xr:uid="{00000000-0005-0000-0000-0000E5090000}"/>
    <cellStyle name="Comma 2 3 2 2 6 3 2 2" xfId="34501" xr:uid="{631E698D-928A-4660-BE5B-6BA19786A2E4}"/>
    <cellStyle name="Comma 2 3 2 2 6 3 3" xfId="24894" xr:uid="{AC5F6109-D6D9-4752-A267-D10D566E71FF}"/>
    <cellStyle name="Comma 2 3 2 2 6 4" xfId="10483" xr:uid="{00000000-0005-0000-0000-0000E6090000}"/>
    <cellStyle name="Comma 2 3 2 2 6 4 2" xfId="29697" xr:uid="{B86AC3B0-E61D-49EC-AF46-6EE0F2278510}"/>
    <cellStyle name="Comma 2 3 2 2 6 5" xfId="20090" xr:uid="{98ABA033-B034-4FBE-81C3-110CC22843DD}"/>
    <cellStyle name="Comma 2 3 2 2 7" xfId="1673" xr:uid="{00000000-0005-0000-0000-0000E7090000}"/>
    <cellStyle name="Comma 2 3 2 2 7 2" xfId="4078" xr:uid="{00000000-0005-0000-0000-0000E8090000}"/>
    <cellStyle name="Comma 2 3 2 2 7 2 2" xfId="8881" xr:uid="{00000000-0005-0000-0000-0000E9090000}"/>
    <cellStyle name="Comma 2 3 2 2 7 2 2 2" xfId="18488" xr:uid="{00000000-0005-0000-0000-0000EA090000}"/>
    <cellStyle name="Comma 2 3 2 2 7 2 2 2 2" xfId="37702" xr:uid="{86E0CDA4-53B2-4735-94C7-042B1AFC2FFB}"/>
    <cellStyle name="Comma 2 3 2 2 7 2 2 3" xfId="28095" xr:uid="{3B694A37-DCA8-4545-9ECA-B55E09C4E6DD}"/>
    <cellStyle name="Comma 2 3 2 2 7 2 3" xfId="13685" xr:uid="{00000000-0005-0000-0000-0000EB090000}"/>
    <cellStyle name="Comma 2 3 2 2 7 2 3 2" xfId="32899" xr:uid="{A2E47B07-9C7E-4814-AEF3-87F576422B27}"/>
    <cellStyle name="Comma 2 3 2 2 7 2 4" xfId="23292" xr:uid="{29929C18-A7AA-453F-955C-AC1E426AC8E3}"/>
    <cellStyle name="Comma 2 3 2 2 7 3" xfId="6480" xr:uid="{00000000-0005-0000-0000-0000EC090000}"/>
    <cellStyle name="Comma 2 3 2 2 7 3 2" xfId="16087" xr:uid="{00000000-0005-0000-0000-0000ED090000}"/>
    <cellStyle name="Comma 2 3 2 2 7 3 2 2" xfId="35301" xr:uid="{8042A0CD-DA80-451E-9828-51E6FA17D7DD}"/>
    <cellStyle name="Comma 2 3 2 2 7 3 3" xfId="25694" xr:uid="{F56465A4-3FD7-46D0-AF5A-CD97D5B2ADBC}"/>
    <cellStyle name="Comma 2 3 2 2 7 4" xfId="11283" xr:uid="{00000000-0005-0000-0000-0000EE090000}"/>
    <cellStyle name="Comma 2 3 2 2 7 4 2" xfId="30497" xr:uid="{AAF1E01E-982E-48B9-ADBB-93590AE49EDC}"/>
    <cellStyle name="Comma 2 3 2 2 7 5" xfId="20890" xr:uid="{BB274BE3-2E5E-4649-9AC0-EC0B61ECA354}"/>
    <cellStyle name="Comma 2 3 2 2 8" xfId="2478" xr:uid="{00000000-0005-0000-0000-0000EF090000}"/>
    <cellStyle name="Comma 2 3 2 2 8 2" xfId="7281" xr:uid="{00000000-0005-0000-0000-0000F0090000}"/>
    <cellStyle name="Comma 2 3 2 2 8 2 2" xfId="16888" xr:uid="{00000000-0005-0000-0000-0000F1090000}"/>
    <cellStyle name="Comma 2 3 2 2 8 2 2 2" xfId="36102" xr:uid="{BA85D233-92A0-4ABD-BF06-2C7E6EB06072}"/>
    <cellStyle name="Comma 2 3 2 2 8 2 3" xfId="26495" xr:uid="{F95F9C75-5260-4390-9DBB-65DF4F23035C}"/>
    <cellStyle name="Comma 2 3 2 2 8 3" xfId="12085" xr:uid="{00000000-0005-0000-0000-0000F2090000}"/>
    <cellStyle name="Comma 2 3 2 2 8 3 2" xfId="31299" xr:uid="{373C3174-1F15-402B-9B3B-AE51B7A98F8C}"/>
    <cellStyle name="Comma 2 3 2 2 8 4" xfId="21692" xr:uid="{DFB22A4D-687E-4FEE-A53E-765CC59DA8DE}"/>
    <cellStyle name="Comma 2 3 2 2 9" xfId="4880" xr:uid="{00000000-0005-0000-0000-0000F3090000}"/>
    <cellStyle name="Comma 2 3 2 2 9 2" xfId="14487" xr:uid="{00000000-0005-0000-0000-0000F4090000}"/>
    <cellStyle name="Comma 2 3 2 2 9 2 2" xfId="33701" xr:uid="{A5AAB0F7-B95E-4B7C-9CC8-A84E56702A74}"/>
    <cellStyle name="Comma 2 3 2 2 9 3" xfId="24094" xr:uid="{9BF7AD7D-FFB3-4183-B5CA-1B271C4998F9}"/>
    <cellStyle name="Comma 2 3 2 3" xfId="122" xr:uid="{00000000-0005-0000-0000-0000F5090000}"/>
    <cellStyle name="Comma 2 3 2 3 10" xfId="19340" xr:uid="{AD1704F4-38CB-45E1-A228-E56878936B68}"/>
    <cellStyle name="Comma 2 3 2 3 2" xfId="322" xr:uid="{00000000-0005-0000-0000-0000F6090000}"/>
    <cellStyle name="Comma 2 3 2 3 2 2" xfId="1123" xr:uid="{00000000-0005-0000-0000-0000F7090000}"/>
    <cellStyle name="Comma 2 3 2 3 2 2 2" xfId="3528" xr:uid="{00000000-0005-0000-0000-0000F8090000}"/>
    <cellStyle name="Comma 2 3 2 3 2 2 2 2" xfId="8331" xr:uid="{00000000-0005-0000-0000-0000F9090000}"/>
    <cellStyle name="Comma 2 3 2 3 2 2 2 2 2" xfId="17938" xr:uid="{00000000-0005-0000-0000-0000FA090000}"/>
    <cellStyle name="Comma 2 3 2 3 2 2 2 2 2 2" xfId="37152" xr:uid="{110BC94F-CE6F-4870-9370-A35D480B7FCF}"/>
    <cellStyle name="Comma 2 3 2 3 2 2 2 2 3" xfId="27545" xr:uid="{D4007B0A-689D-432D-BB27-51F6418379C8}"/>
    <cellStyle name="Comma 2 3 2 3 2 2 2 3" xfId="13135" xr:uid="{00000000-0005-0000-0000-0000FB090000}"/>
    <cellStyle name="Comma 2 3 2 3 2 2 2 3 2" xfId="32349" xr:uid="{0198E875-F101-491E-869F-01D524D01D0A}"/>
    <cellStyle name="Comma 2 3 2 3 2 2 2 4" xfId="22742" xr:uid="{90451C70-57E7-4004-A2BC-0561388CE24A}"/>
    <cellStyle name="Comma 2 3 2 3 2 2 3" xfId="5930" xr:uid="{00000000-0005-0000-0000-0000FC090000}"/>
    <cellStyle name="Comma 2 3 2 3 2 2 3 2" xfId="15537" xr:uid="{00000000-0005-0000-0000-0000FD090000}"/>
    <cellStyle name="Comma 2 3 2 3 2 2 3 2 2" xfId="34751" xr:uid="{835734CB-C231-45CA-8ED7-1C912147E4E6}"/>
    <cellStyle name="Comma 2 3 2 3 2 2 3 3" xfId="25144" xr:uid="{83DAC256-71BA-4396-A036-B00EEDAC2589}"/>
    <cellStyle name="Comma 2 3 2 3 2 2 4" xfId="10733" xr:uid="{00000000-0005-0000-0000-0000FE090000}"/>
    <cellStyle name="Comma 2 3 2 3 2 2 4 2" xfId="29947" xr:uid="{9BEF7E2B-2C19-4562-84A1-0DD46931DBA0}"/>
    <cellStyle name="Comma 2 3 2 3 2 2 5" xfId="20340" xr:uid="{4710F6B0-9B4D-46C8-AA8D-232E92C1DAE2}"/>
    <cellStyle name="Comma 2 3 2 3 2 3" xfId="1923" xr:uid="{00000000-0005-0000-0000-0000FF090000}"/>
    <cellStyle name="Comma 2 3 2 3 2 3 2" xfId="4328" xr:uid="{00000000-0005-0000-0000-0000000A0000}"/>
    <cellStyle name="Comma 2 3 2 3 2 3 2 2" xfId="9131" xr:uid="{00000000-0005-0000-0000-0000010A0000}"/>
    <cellStyle name="Comma 2 3 2 3 2 3 2 2 2" xfId="18738" xr:uid="{00000000-0005-0000-0000-0000020A0000}"/>
    <cellStyle name="Comma 2 3 2 3 2 3 2 2 2 2" xfId="37952" xr:uid="{483D892E-49BB-40DE-8C1C-00D75A4A1405}"/>
    <cellStyle name="Comma 2 3 2 3 2 3 2 2 3" xfId="28345" xr:uid="{AE650908-38AB-4766-84DD-C377FB34C1E3}"/>
    <cellStyle name="Comma 2 3 2 3 2 3 2 3" xfId="13935" xr:uid="{00000000-0005-0000-0000-0000030A0000}"/>
    <cellStyle name="Comma 2 3 2 3 2 3 2 3 2" xfId="33149" xr:uid="{5FC9C57F-73BF-46CD-9009-37AD98CD409A}"/>
    <cellStyle name="Comma 2 3 2 3 2 3 2 4" xfId="23542" xr:uid="{CD6E600B-8630-47B0-8AAD-BABFAD6E3300}"/>
    <cellStyle name="Comma 2 3 2 3 2 3 3" xfId="6730" xr:uid="{00000000-0005-0000-0000-0000040A0000}"/>
    <cellStyle name="Comma 2 3 2 3 2 3 3 2" xfId="16337" xr:uid="{00000000-0005-0000-0000-0000050A0000}"/>
    <cellStyle name="Comma 2 3 2 3 2 3 3 2 2" xfId="35551" xr:uid="{E6D764C1-AA32-4E77-A73A-C8903345DE29}"/>
    <cellStyle name="Comma 2 3 2 3 2 3 3 3" xfId="25944" xr:uid="{CEA0173E-5D56-45C4-BEBE-79A8592DEE82}"/>
    <cellStyle name="Comma 2 3 2 3 2 3 4" xfId="11533" xr:uid="{00000000-0005-0000-0000-0000060A0000}"/>
    <cellStyle name="Comma 2 3 2 3 2 3 4 2" xfId="30747" xr:uid="{773BE9F5-5FFA-4178-B468-7BACDD5A8D79}"/>
    <cellStyle name="Comma 2 3 2 3 2 3 5" xfId="21140" xr:uid="{FB3CCE2C-DEDD-4D20-A82C-34E2C516BD07}"/>
    <cellStyle name="Comma 2 3 2 3 2 4" xfId="2728" xr:uid="{00000000-0005-0000-0000-0000070A0000}"/>
    <cellStyle name="Comma 2 3 2 3 2 4 2" xfId="7531" xr:uid="{00000000-0005-0000-0000-0000080A0000}"/>
    <cellStyle name="Comma 2 3 2 3 2 4 2 2" xfId="17138" xr:uid="{00000000-0005-0000-0000-0000090A0000}"/>
    <cellStyle name="Comma 2 3 2 3 2 4 2 2 2" xfId="36352" xr:uid="{FDE6C6FF-D9A0-4090-95C7-9C6B41E45199}"/>
    <cellStyle name="Comma 2 3 2 3 2 4 2 3" xfId="26745" xr:uid="{968D8520-3459-4A33-BB02-9B0C942B6828}"/>
    <cellStyle name="Comma 2 3 2 3 2 4 3" xfId="12335" xr:uid="{00000000-0005-0000-0000-00000A0A0000}"/>
    <cellStyle name="Comma 2 3 2 3 2 4 3 2" xfId="31549" xr:uid="{CE124A86-67E8-4229-87D3-F00FA4695FF6}"/>
    <cellStyle name="Comma 2 3 2 3 2 4 4" xfId="21942" xr:uid="{6CFABE5F-EB5F-4EF0-9D55-9DB22E39C30F}"/>
    <cellStyle name="Comma 2 3 2 3 2 5" xfId="5130" xr:uid="{00000000-0005-0000-0000-00000B0A0000}"/>
    <cellStyle name="Comma 2 3 2 3 2 5 2" xfId="14737" xr:uid="{00000000-0005-0000-0000-00000C0A0000}"/>
    <cellStyle name="Comma 2 3 2 3 2 5 2 2" xfId="33951" xr:uid="{0AA22FD3-7736-4CAB-8EDD-F0C5E1D8304D}"/>
    <cellStyle name="Comma 2 3 2 3 2 5 3" xfId="24344" xr:uid="{76C5EC42-C4DA-42F6-B0F6-95361306990C}"/>
    <cellStyle name="Comma 2 3 2 3 2 6" xfId="9933" xr:uid="{00000000-0005-0000-0000-00000D0A0000}"/>
    <cellStyle name="Comma 2 3 2 3 2 6 2" xfId="29147" xr:uid="{CF4A7A35-7C71-4008-BA46-E740817F71FA}"/>
    <cellStyle name="Comma 2 3 2 3 2 7" xfId="19540" xr:uid="{AD6CFB95-AF72-4415-9851-2041A98E7301}"/>
    <cellStyle name="Comma 2 3 2 3 3" xfId="522" xr:uid="{00000000-0005-0000-0000-00000E0A0000}"/>
    <cellStyle name="Comma 2 3 2 3 3 2" xfId="1323" xr:uid="{00000000-0005-0000-0000-00000F0A0000}"/>
    <cellStyle name="Comma 2 3 2 3 3 2 2" xfId="3728" xr:uid="{00000000-0005-0000-0000-0000100A0000}"/>
    <cellStyle name="Comma 2 3 2 3 3 2 2 2" xfId="8531" xr:uid="{00000000-0005-0000-0000-0000110A0000}"/>
    <cellStyle name="Comma 2 3 2 3 3 2 2 2 2" xfId="18138" xr:uid="{00000000-0005-0000-0000-0000120A0000}"/>
    <cellStyle name="Comma 2 3 2 3 3 2 2 2 2 2" xfId="37352" xr:uid="{89290A4B-DD3C-47BB-AA27-74373A8782FF}"/>
    <cellStyle name="Comma 2 3 2 3 3 2 2 2 3" xfId="27745" xr:uid="{C55C24B6-B6C7-45DB-96E6-85A57E8DCBE7}"/>
    <cellStyle name="Comma 2 3 2 3 3 2 2 3" xfId="13335" xr:uid="{00000000-0005-0000-0000-0000130A0000}"/>
    <cellStyle name="Comma 2 3 2 3 3 2 2 3 2" xfId="32549" xr:uid="{39C2D64E-1CBD-4252-9837-E758B1F32C48}"/>
    <cellStyle name="Comma 2 3 2 3 3 2 2 4" xfId="22942" xr:uid="{45F67DCC-5893-415D-A2FE-12ACD5AF6528}"/>
    <cellStyle name="Comma 2 3 2 3 3 2 3" xfId="6130" xr:uid="{00000000-0005-0000-0000-0000140A0000}"/>
    <cellStyle name="Comma 2 3 2 3 3 2 3 2" xfId="15737" xr:uid="{00000000-0005-0000-0000-0000150A0000}"/>
    <cellStyle name="Comma 2 3 2 3 3 2 3 2 2" xfId="34951" xr:uid="{1D32C2E6-B095-4D42-88A2-560A6168DA66}"/>
    <cellStyle name="Comma 2 3 2 3 3 2 3 3" xfId="25344" xr:uid="{F66B6B80-3CB1-4C11-919E-2C9A9D0D09B1}"/>
    <cellStyle name="Comma 2 3 2 3 3 2 4" xfId="10933" xr:uid="{00000000-0005-0000-0000-0000160A0000}"/>
    <cellStyle name="Comma 2 3 2 3 3 2 4 2" xfId="30147" xr:uid="{44110D1C-AC6B-440A-BEEE-EF1DA0AD45B0}"/>
    <cellStyle name="Comma 2 3 2 3 3 2 5" xfId="20540" xr:uid="{AC2FED39-5EEE-4BCC-9575-C19C91D60F1C}"/>
    <cellStyle name="Comma 2 3 2 3 3 3" xfId="2123" xr:uid="{00000000-0005-0000-0000-0000170A0000}"/>
    <cellStyle name="Comma 2 3 2 3 3 3 2" xfId="4528" xr:uid="{00000000-0005-0000-0000-0000180A0000}"/>
    <cellStyle name="Comma 2 3 2 3 3 3 2 2" xfId="9331" xr:uid="{00000000-0005-0000-0000-0000190A0000}"/>
    <cellStyle name="Comma 2 3 2 3 3 3 2 2 2" xfId="18938" xr:uid="{00000000-0005-0000-0000-00001A0A0000}"/>
    <cellStyle name="Comma 2 3 2 3 3 3 2 2 2 2" xfId="38152" xr:uid="{4A043D91-84C8-4FA0-B8F9-EAFFC728431D}"/>
    <cellStyle name="Comma 2 3 2 3 3 3 2 2 3" xfId="28545" xr:uid="{81D2378F-679A-47D2-B2BB-DF320760BADC}"/>
    <cellStyle name="Comma 2 3 2 3 3 3 2 3" xfId="14135" xr:uid="{00000000-0005-0000-0000-00001B0A0000}"/>
    <cellStyle name="Comma 2 3 2 3 3 3 2 3 2" xfId="33349" xr:uid="{99F7C8FA-03A1-43C3-8780-778F93616DAC}"/>
    <cellStyle name="Comma 2 3 2 3 3 3 2 4" xfId="23742" xr:uid="{1587E2A7-5769-4518-9E03-C6B34869779D}"/>
    <cellStyle name="Comma 2 3 2 3 3 3 3" xfId="6930" xr:uid="{00000000-0005-0000-0000-00001C0A0000}"/>
    <cellStyle name="Comma 2 3 2 3 3 3 3 2" xfId="16537" xr:uid="{00000000-0005-0000-0000-00001D0A0000}"/>
    <cellStyle name="Comma 2 3 2 3 3 3 3 2 2" xfId="35751" xr:uid="{A2773F0F-D1BD-4ED9-A169-FD724563C577}"/>
    <cellStyle name="Comma 2 3 2 3 3 3 3 3" xfId="26144" xr:uid="{E7CF4480-DAD7-4D18-B3F7-F02C1FF6D0EA}"/>
    <cellStyle name="Comma 2 3 2 3 3 3 4" xfId="11733" xr:uid="{00000000-0005-0000-0000-00001E0A0000}"/>
    <cellStyle name="Comma 2 3 2 3 3 3 4 2" xfId="30947" xr:uid="{998DB3E7-4794-4FF1-AA88-91B8491690AA}"/>
    <cellStyle name="Comma 2 3 2 3 3 3 5" xfId="21340" xr:uid="{C8F8E11F-89D5-4CB7-8941-380BC8AEFEDE}"/>
    <cellStyle name="Comma 2 3 2 3 3 4" xfId="2928" xr:uid="{00000000-0005-0000-0000-00001F0A0000}"/>
    <cellStyle name="Comma 2 3 2 3 3 4 2" xfId="7731" xr:uid="{00000000-0005-0000-0000-0000200A0000}"/>
    <cellStyle name="Comma 2 3 2 3 3 4 2 2" xfId="17338" xr:uid="{00000000-0005-0000-0000-0000210A0000}"/>
    <cellStyle name="Comma 2 3 2 3 3 4 2 2 2" xfId="36552" xr:uid="{C88609EA-1327-45E5-9513-97D9889F459A}"/>
    <cellStyle name="Comma 2 3 2 3 3 4 2 3" xfId="26945" xr:uid="{A7CBDACC-9D52-4198-8321-D82088D866E8}"/>
    <cellStyle name="Comma 2 3 2 3 3 4 3" xfId="12535" xr:uid="{00000000-0005-0000-0000-0000220A0000}"/>
    <cellStyle name="Comma 2 3 2 3 3 4 3 2" xfId="31749" xr:uid="{35DCBB50-CE6A-4010-9B0A-9E81772FA35E}"/>
    <cellStyle name="Comma 2 3 2 3 3 4 4" xfId="22142" xr:uid="{42B003A3-89D0-43D7-923E-79F46DE1C639}"/>
    <cellStyle name="Comma 2 3 2 3 3 5" xfId="5330" xr:uid="{00000000-0005-0000-0000-0000230A0000}"/>
    <cellStyle name="Comma 2 3 2 3 3 5 2" xfId="14937" xr:uid="{00000000-0005-0000-0000-0000240A0000}"/>
    <cellStyle name="Comma 2 3 2 3 3 5 2 2" xfId="34151" xr:uid="{F34A089A-4553-4C79-B010-46F887B57121}"/>
    <cellStyle name="Comma 2 3 2 3 3 5 3" xfId="24544" xr:uid="{E20D6423-53DF-4DCE-9567-A10AA4CFD25B}"/>
    <cellStyle name="Comma 2 3 2 3 3 6" xfId="10133" xr:uid="{00000000-0005-0000-0000-0000250A0000}"/>
    <cellStyle name="Comma 2 3 2 3 3 6 2" xfId="29347" xr:uid="{453E5253-E7E1-43C3-9E38-8C01E4F1E45A}"/>
    <cellStyle name="Comma 2 3 2 3 3 7" xfId="19740" xr:uid="{20566C2C-6744-4EEF-A61E-5770F17D32DC}"/>
    <cellStyle name="Comma 2 3 2 3 4" xfId="722" xr:uid="{00000000-0005-0000-0000-0000260A0000}"/>
    <cellStyle name="Comma 2 3 2 3 4 2" xfId="1523" xr:uid="{00000000-0005-0000-0000-0000270A0000}"/>
    <cellStyle name="Comma 2 3 2 3 4 2 2" xfId="3928" xr:uid="{00000000-0005-0000-0000-0000280A0000}"/>
    <cellStyle name="Comma 2 3 2 3 4 2 2 2" xfId="8731" xr:uid="{00000000-0005-0000-0000-0000290A0000}"/>
    <cellStyle name="Comma 2 3 2 3 4 2 2 2 2" xfId="18338" xr:uid="{00000000-0005-0000-0000-00002A0A0000}"/>
    <cellStyle name="Comma 2 3 2 3 4 2 2 2 2 2" xfId="37552" xr:uid="{33EC0335-B285-4244-80F8-CB1BF131634D}"/>
    <cellStyle name="Comma 2 3 2 3 4 2 2 2 3" xfId="27945" xr:uid="{DD08E54F-07F8-4027-844D-B1B82C57F2E6}"/>
    <cellStyle name="Comma 2 3 2 3 4 2 2 3" xfId="13535" xr:uid="{00000000-0005-0000-0000-00002B0A0000}"/>
    <cellStyle name="Comma 2 3 2 3 4 2 2 3 2" xfId="32749" xr:uid="{10A90DF6-2F29-4EF4-AA22-4B2E94BFF56F}"/>
    <cellStyle name="Comma 2 3 2 3 4 2 2 4" xfId="23142" xr:uid="{DA9744D8-338E-4F2F-87FA-31F19D2B5B78}"/>
    <cellStyle name="Comma 2 3 2 3 4 2 3" xfId="6330" xr:uid="{00000000-0005-0000-0000-00002C0A0000}"/>
    <cellStyle name="Comma 2 3 2 3 4 2 3 2" xfId="15937" xr:uid="{00000000-0005-0000-0000-00002D0A0000}"/>
    <cellStyle name="Comma 2 3 2 3 4 2 3 2 2" xfId="35151" xr:uid="{E300806F-55FF-4442-8269-8422DE922ED5}"/>
    <cellStyle name="Comma 2 3 2 3 4 2 3 3" xfId="25544" xr:uid="{FC29296E-FEB1-43BE-85F0-DB9372D2D96D}"/>
    <cellStyle name="Comma 2 3 2 3 4 2 4" xfId="11133" xr:uid="{00000000-0005-0000-0000-00002E0A0000}"/>
    <cellStyle name="Comma 2 3 2 3 4 2 4 2" xfId="30347" xr:uid="{1A3DEB1B-EB46-4FA6-9CBC-9734A2318676}"/>
    <cellStyle name="Comma 2 3 2 3 4 2 5" xfId="20740" xr:uid="{D349090A-E30E-4E4C-9EBF-963B80CE0F77}"/>
    <cellStyle name="Comma 2 3 2 3 4 3" xfId="2323" xr:uid="{00000000-0005-0000-0000-00002F0A0000}"/>
    <cellStyle name="Comma 2 3 2 3 4 3 2" xfId="4728" xr:uid="{00000000-0005-0000-0000-0000300A0000}"/>
    <cellStyle name="Comma 2 3 2 3 4 3 2 2" xfId="9531" xr:uid="{00000000-0005-0000-0000-0000310A0000}"/>
    <cellStyle name="Comma 2 3 2 3 4 3 2 2 2" xfId="19138" xr:uid="{00000000-0005-0000-0000-0000320A0000}"/>
    <cellStyle name="Comma 2 3 2 3 4 3 2 2 2 2" xfId="38352" xr:uid="{8CF273E7-9976-4AED-AD23-082757380030}"/>
    <cellStyle name="Comma 2 3 2 3 4 3 2 2 3" xfId="28745" xr:uid="{2AD3DE5D-D384-47AA-ADBD-9E38855C6F0A}"/>
    <cellStyle name="Comma 2 3 2 3 4 3 2 3" xfId="14335" xr:uid="{00000000-0005-0000-0000-0000330A0000}"/>
    <cellStyle name="Comma 2 3 2 3 4 3 2 3 2" xfId="33549" xr:uid="{B593F76E-20D6-4D1F-9AC1-88F268A34D2A}"/>
    <cellStyle name="Comma 2 3 2 3 4 3 2 4" xfId="23942" xr:uid="{975CC4E3-958F-49D0-A683-6F37D4BDE1A9}"/>
    <cellStyle name="Comma 2 3 2 3 4 3 3" xfId="7130" xr:uid="{00000000-0005-0000-0000-0000340A0000}"/>
    <cellStyle name="Comma 2 3 2 3 4 3 3 2" xfId="16737" xr:uid="{00000000-0005-0000-0000-0000350A0000}"/>
    <cellStyle name="Comma 2 3 2 3 4 3 3 2 2" xfId="35951" xr:uid="{C7B5C0C0-FC3A-4EB1-98C7-DB1D430C5680}"/>
    <cellStyle name="Comma 2 3 2 3 4 3 3 3" xfId="26344" xr:uid="{5B73B054-5685-496A-ABEA-6DDC2DB81FC6}"/>
    <cellStyle name="Comma 2 3 2 3 4 3 4" xfId="11933" xr:uid="{00000000-0005-0000-0000-0000360A0000}"/>
    <cellStyle name="Comma 2 3 2 3 4 3 4 2" xfId="31147" xr:uid="{22D7ACCA-1F96-47C2-A9D3-4C1648EFF51D}"/>
    <cellStyle name="Comma 2 3 2 3 4 3 5" xfId="21540" xr:uid="{B572F0E8-5EBD-4037-997C-EF2FE11BD96F}"/>
    <cellStyle name="Comma 2 3 2 3 4 4" xfId="3128" xr:uid="{00000000-0005-0000-0000-0000370A0000}"/>
    <cellStyle name="Comma 2 3 2 3 4 4 2" xfId="7931" xr:uid="{00000000-0005-0000-0000-0000380A0000}"/>
    <cellStyle name="Comma 2 3 2 3 4 4 2 2" xfId="17538" xr:uid="{00000000-0005-0000-0000-0000390A0000}"/>
    <cellStyle name="Comma 2 3 2 3 4 4 2 2 2" xfId="36752" xr:uid="{00932489-C5A8-48EB-B331-0922B4891272}"/>
    <cellStyle name="Comma 2 3 2 3 4 4 2 3" xfId="27145" xr:uid="{708F211F-10B4-4091-8D72-4EBDA45404B7}"/>
    <cellStyle name="Comma 2 3 2 3 4 4 3" xfId="12735" xr:uid="{00000000-0005-0000-0000-00003A0A0000}"/>
    <cellStyle name="Comma 2 3 2 3 4 4 3 2" xfId="31949" xr:uid="{B679E25A-40B4-4FA2-B996-3BE615FEC38F}"/>
    <cellStyle name="Comma 2 3 2 3 4 4 4" xfId="22342" xr:uid="{E0248CE9-0A82-4D15-9831-C6C4D45F14EB}"/>
    <cellStyle name="Comma 2 3 2 3 4 5" xfId="5530" xr:uid="{00000000-0005-0000-0000-00003B0A0000}"/>
    <cellStyle name="Comma 2 3 2 3 4 5 2" xfId="15137" xr:uid="{00000000-0005-0000-0000-00003C0A0000}"/>
    <cellStyle name="Comma 2 3 2 3 4 5 2 2" xfId="34351" xr:uid="{BEEAACCE-5C83-41C5-AA02-B49C36BB14E6}"/>
    <cellStyle name="Comma 2 3 2 3 4 5 3" xfId="24744" xr:uid="{800CA8B4-AC04-49EF-A054-5613403262FC}"/>
    <cellStyle name="Comma 2 3 2 3 4 6" xfId="10333" xr:uid="{00000000-0005-0000-0000-00003D0A0000}"/>
    <cellStyle name="Comma 2 3 2 3 4 6 2" xfId="29547" xr:uid="{F60DD628-20B0-40D3-B1AE-6166EDDA2F55}"/>
    <cellStyle name="Comma 2 3 2 3 4 7" xfId="19940" xr:uid="{50D3733E-C7B2-45E2-B93F-F69D4E4586F3}"/>
    <cellStyle name="Comma 2 3 2 3 5" xfId="923" xr:uid="{00000000-0005-0000-0000-00003E0A0000}"/>
    <cellStyle name="Comma 2 3 2 3 5 2" xfId="3328" xr:uid="{00000000-0005-0000-0000-00003F0A0000}"/>
    <cellStyle name="Comma 2 3 2 3 5 2 2" xfId="8131" xr:uid="{00000000-0005-0000-0000-0000400A0000}"/>
    <cellStyle name="Comma 2 3 2 3 5 2 2 2" xfId="17738" xr:uid="{00000000-0005-0000-0000-0000410A0000}"/>
    <cellStyle name="Comma 2 3 2 3 5 2 2 2 2" xfId="36952" xr:uid="{16C042F4-1E95-4B34-90A4-22B1167CD195}"/>
    <cellStyle name="Comma 2 3 2 3 5 2 2 3" xfId="27345" xr:uid="{21E4DF7E-9261-47BF-B60E-9C20A9B17206}"/>
    <cellStyle name="Comma 2 3 2 3 5 2 3" xfId="12935" xr:uid="{00000000-0005-0000-0000-0000420A0000}"/>
    <cellStyle name="Comma 2 3 2 3 5 2 3 2" xfId="32149" xr:uid="{9616FA4C-3C2F-4528-A6EF-E537C1211A79}"/>
    <cellStyle name="Comma 2 3 2 3 5 2 4" xfId="22542" xr:uid="{25EC0D20-5D64-4353-AA17-4C82CBDD5F89}"/>
    <cellStyle name="Comma 2 3 2 3 5 3" xfId="5730" xr:uid="{00000000-0005-0000-0000-0000430A0000}"/>
    <cellStyle name="Comma 2 3 2 3 5 3 2" xfId="15337" xr:uid="{00000000-0005-0000-0000-0000440A0000}"/>
    <cellStyle name="Comma 2 3 2 3 5 3 2 2" xfId="34551" xr:uid="{A9005A3C-5C07-4004-A14E-0F8915D1CA59}"/>
    <cellStyle name="Comma 2 3 2 3 5 3 3" xfId="24944" xr:uid="{A76D6BD2-2586-42D8-ABBC-97250465AC72}"/>
    <cellStyle name="Comma 2 3 2 3 5 4" xfId="10533" xr:uid="{00000000-0005-0000-0000-0000450A0000}"/>
    <cellStyle name="Comma 2 3 2 3 5 4 2" xfId="29747" xr:uid="{0EEE513B-1B40-457E-8E7C-FF5518F06F8C}"/>
    <cellStyle name="Comma 2 3 2 3 5 5" xfId="20140" xr:uid="{38B80213-EB85-4253-9606-4B8CA256302A}"/>
    <cellStyle name="Comma 2 3 2 3 6" xfId="1723" xr:uid="{00000000-0005-0000-0000-0000460A0000}"/>
    <cellStyle name="Comma 2 3 2 3 6 2" xfId="4128" xr:uid="{00000000-0005-0000-0000-0000470A0000}"/>
    <cellStyle name="Comma 2 3 2 3 6 2 2" xfId="8931" xr:uid="{00000000-0005-0000-0000-0000480A0000}"/>
    <cellStyle name="Comma 2 3 2 3 6 2 2 2" xfId="18538" xr:uid="{00000000-0005-0000-0000-0000490A0000}"/>
    <cellStyle name="Comma 2 3 2 3 6 2 2 2 2" xfId="37752" xr:uid="{C5238E67-76AD-44AF-8F21-806773A42452}"/>
    <cellStyle name="Comma 2 3 2 3 6 2 2 3" xfId="28145" xr:uid="{E94BD370-E13F-4174-9344-841AE5C871E7}"/>
    <cellStyle name="Comma 2 3 2 3 6 2 3" xfId="13735" xr:uid="{00000000-0005-0000-0000-00004A0A0000}"/>
    <cellStyle name="Comma 2 3 2 3 6 2 3 2" xfId="32949" xr:uid="{A0A46974-92FB-4450-ADCC-CC5A98460414}"/>
    <cellStyle name="Comma 2 3 2 3 6 2 4" xfId="23342" xr:uid="{9986E9B9-D0D4-4AF6-9D0B-A3A46D6C4263}"/>
    <cellStyle name="Comma 2 3 2 3 6 3" xfId="6530" xr:uid="{00000000-0005-0000-0000-00004B0A0000}"/>
    <cellStyle name="Comma 2 3 2 3 6 3 2" xfId="16137" xr:uid="{00000000-0005-0000-0000-00004C0A0000}"/>
    <cellStyle name="Comma 2 3 2 3 6 3 2 2" xfId="35351" xr:uid="{347B8E0B-BCAA-43C9-9029-4A62DAA115BF}"/>
    <cellStyle name="Comma 2 3 2 3 6 3 3" xfId="25744" xr:uid="{C6309284-0186-4156-BFA2-369D70E00FFA}"/>
    <cellStyle name="Comma 2 3 2 3 6 4" xfId="11333" xr:uid="{00000000-0005-0000-0000-00004D0A0000}"/>
    <cellStyle name="Comma 2 3 2 3 6 4 2" xfId="30547" xr:uid="{3F97F192-4F78-409A-9EE0-66CD1BC40EC6}"/>
    <cellStyle name="Comma 2 3 2 3 6 5" xfId="20940" xr:uid="{4EE7FD61-FC52-4734-B3BC-776077C59944}"/>
    <cellStyle name="Comma 2 3 2 3 7" xfId="2528" xr:uid="{00000000-0005-0000-0000-00004E0A0000}"/>
    <cellStyle name="Comma 2 3 2 3 7 2" xfId="7331" xr:uid="{00000000-0005-0000-0000-00004F0A0000}"/>
    <cellStyle name="Comma 2 3 2 3 7 2 2" xfId="16938" xr:uid="{00000000-0005-0000-0000-0000500A0000}"/>
    <cellStyle name="Comma 2 3 2 3 7 2 2 2" xfId="36152" xr:uid="{9143076D-2391-49D0-8FFB-4026F446AB1B}"/>
    <cellStyle name="Comma 2 3 2 3 7 2 3" xfId="26545" xr:uid="{6C2B00BC-A40D-407E-AE39-6C5CBF6E188C}"/>
    <cellStyle name="Comma 2 3 2 3 7 3" xfId="12135" xr:uid="{00000000-0005-0000-0000-0000510A0000}"/>
    <cellStyle name="Comma 2 3 2 3 7 3 2" xfId="31349" xr:uid="{D2E6DE21-1154-4502-8C1C-4C251C3AC186}"/>
    <cellStyle name="Comma 2 3 2 3 7 4" xfId="21742" xr:uid="{9D724C1B-D0D3-4039-B486-45376580AAAC}"/>
    <cellStyle name="Comma 2 3 2 3 8" xfId="4930" xr:uid="{00000000-0005-0000-0000-0000520A0000}"/>
    <cellStyle name="Comma 2 3 2 3 8 2" xfId="14537" xr:uid="{00000000-0005-0000-0000-0000530A0000}"/>
    <cellStyle name="Comma 2 3 2 3 8 2 2" xfId="33751" xr:uid="{BA7226CC-2935-4EFC-AE2A-ED6B49140708}"/>
    <cellStyle name="Comma 2 3 2 3 8 3" xfId="24144" xr:uid="{DED48F11-6A5D-43B2-B762-FE7D6C6BF229}"/>
    <cellStyle name="Comma 2 3 2 3 9" xfId="9733" xr:uid="{00000000-0005-0000-0000-0000540A0000}"/>
    <cellStyle name="Comma 2 3 2 3 9 2" xfId="28947" xr:uid="{0387E971-9F22-4667-A00C-9A400BF01C3C}"/>
    <cellStyle name="Comma 2 3 2 4" xfId="222" xr:uid="{00000000-0005-0000-0000-0000550A0000}"/>
    <cellStyle name="Comma 2 3 2 4 2" xfId="1023" xr:uid="{00000000-0005-0000-0000-0000560A0000}"/>
    <cellStyle name="Comma 2 3 2 4 2 2" xfId="3428" xr:uid="{00000000-0005-0000-0000-0000570A0000}"/>
    <cellStyle name="Comma 2 3 2 4 2 2 2" xfId="8231" xr:uid="{00000000-0005-0000-0000-0000580A0000}"/>
    <cellStyle name="Comma 2 3 2 4 2 2 2 2" xfId="17838" xr:uid="{00000000-0005-0000-0000-0000590A0000}"/>
    <cellStyle name="Comma 2 3 2 4 2 2 2 2 2" xfId="37052" xr:uid="{EE8E687A-69A4-4DB1-A580-1BF5352862A4}"/>
    <cellStyle name="Comma 2 3 2 4 2 2 2 3" xfId="27445" xr:uid="{59FEC5FA-88F3-4256-9911-678DC6D30CB1}"/>
    <cellStyle name="Comma 2 3 2 4 2 2 3" xfId="13035" xr:uid="{00000000-0005-0000-0000-00005A0A0000}"/>
    <cellStyle name="Comma 2 3 2 4 2 2 3 2" xfId="32249" xr:uid="{2283E5B3-7954-4BEE-910A-8F19DEFB1A0F}"/>
    <cellStyle name="Comma 2 3 2 4 2 2 4" xfId="22642" xr:uid="{1DA5C70A-1F11-4CF8-A3EF-F7B6E12A95DD}"/>
    <cellStyle name="Comma 2 3 2 4 2 3" xfId="5830" xr:uid="{00000000-0005-0000-0000-00005B0A0000}"/>
    <cellStyle name="Comma 2 3 2 4 2 3 2" xfId="15437" xr:uid="{00000000-0005-0000-0000-00005C0A0000}"/>
    <cellStyle name="Comma 2 3 2 4 2 3 2 2" xfId="34651" xr:uid="{0BFDA1B1-7431-4042-9B82-6BB5DAFFC76B}"/>
    <cellStyle name="Comma 2 3 2 4 2 3 3" xfId="25044" xr:uid="{34DE6451-24D8-46AC-9F18-916DDC101F21}"/>
    <cellStyle name="Comma 2 3 2 4 2 4" xfId="10633" xr:uid="{00000000-0005-0000-0000-00005D0A0000}"/>
    <cellStyle name="Comma 2 3 2 4 2 4 2" xfId="29847" xr:uid="{E45D760B-544C-458B-B128-04FBD2F3F255}"/>
    <cellStyle name="Comma 2 3 2 4 2 5" xfId="20240" xr:uid="{8609A8CF-AE12-49FC-A617-57DBD1EFB6D7}"/>
    <cellStyle name="Comma 2 3 2 4 3" xfId="1823" xr:uid="{00000000-0005-0000-0000-00005E0A0000}"/>
    <cellStyle name="Comma 2 3 2 4 3 2" xfId="4228" xr:uid="{00000000-0005-0000-0000-00005F0A0000}"/>
    <cellStyle name="Comma 2 3 2 4 3 2 2" xfId="9031" xr:uid="{00000000-0005-0000-0000-0000600A0000}"/>
    <cellStyle name="Comma 2 3 2 4 3 2 2 2" xfId="18638" xr:uid="{00000000-0005-0000-0000-0000610A0000}"/>
    <cellStyle name="Comma 2 3 2 4 3 2 2 2 2" xfId="37852" xr:uid="{8B56AE1B-44E5-4899-B6CB-24090E12ED29}"/>
    <cellStyle name="Comma 2 3 2 4 3 2 2 3" xfId="28245" xr:uid="{C28E6738-EB51-4C4C-82C1-1F9CC838D522}"/>
    <cellStyle name="Comma 2 3 2 4 3 2 3" xfId="13835" xr:uid="{00000000-0005-0000-0000-0000620A0000}"/>
    <cellStyle name="Comma 2 3 2 4 3 2 3 2" xfId="33049" xr:uid="{0B5A2782-9DF6-4709-8C82-AC11EE7B4F28}"/>
    <cellStyle name="Comma 2 3 2 4 3 2 4" xfId="23442" xr:uid="{F1136DE2-38AD-4F0A-B0B4-9566E3C24BBD}"/>
    <cellStyle name="Comma 2 3 2 4 3 3" xfId="6630" xr:uid="{00000000-0005-0000-0000-0000630A0000}"/>
    <cellStyle name="Comma 2 3 2 4 3 3 2" xfId="16237" xr:uid="{00000000-0005-0000-0000-0000640A0000}"/>
    <cellStyle name="Comma 2 3 2 4 3 3 2 2" xfId="35451" xr:uid="{299078DE-CF93-4BFA-8C9F-8E40E33B411B}"/>
    <cellStyle name="Comma 2 3 2 4 3 3 3" xfId="25844" xr:uid="{85BC4096-8168-4288-BE75-2A7F473C8774}"/>
    <cellStyle name="Comma 2 3 2 4 3 4" xfId="11433" xr:uid="{00000000-0005-0000-0000-0000650A0000}"/>
    <cellStyle name="Comma 2 3 2 4 3 4 2" xfId="30647" xr:uid="{71273A19-FAF0-4116-8DB7-3AF491E3DC2A}"/>
    <cellStyle name="Comma 2 3 2 4 3 5" xfId="21040" xr:uid="{EF8FD96D-DA00-468E-AE1F-9CC3044E5D9B}"/>
    <cellStyle name="Comma 2 3 2 4 4" xfId="2628" xr:uid="{00000000-0005-0000-0000-0000660A0000}"/>
    <cellStyle name="Comma 2 3 2 4 4 2" xfId="7431" xr:uid="{00000000-0005-0000-0000-0000670A0000}"/>
    <cellStyle name="Comma 2 3 2 4 4 2 2" xfId="17038" xr:uid="{00000000-0005-0000-0000-0000680A0000}"/>
    <cellStyle name="Comma 2 3 2 4 4 2 2 2" xfId="36252" xr:uid="{747D66C0-2D37-46CA-B3EE-E501A6E3AD22}"/>
    <cellStyle name="Comma 2 3 2 4 4 2 3" xfId="26645" xr:uid="{76CCF8AA-2BF1-470F-84E8-0CE08A7EAD3D}"/>
    <cellStyle name="Comma 2 3 2 4 4 3" xfId="12235" xr:uid="{00000000-0005-0000-0000-0000690A0000}"/>
    <cellStyle name="Comma 2 3 2 4 4 3 2" xfId="31449" xr:uid="{FE6ADBC7-1759-47D8-ACE9-EC0FAE43CEC9}"/>
    <cellStyle name="Comma 2 3 2 4 4 4" xfId="21842" xr:uid="{78328C05-545B-46A1-8FC7-25C31FCF58A2}"/>
    <cellStyle name="Comma 2 3 2 4 5" xfId="5030" xr:uid="{00000000-0005-0000-0000-00006A0A0000}"/>
    <cellStyle name="Comma 2 3 2 4 5 2" xfId="14637" xr:uid="{00000000-0005-0000-0000-00006B0A0000}"/>
    <cellStyle name="Comma 2 3 2 4 5 2 2" xfId="33851" xr:uid="{FA0419E3-9E0E-4B70-B18A-BCCF12C8771F}"/>
    <cellStyle name="Comma 2 3 2 4 5 3" xfId="24244" xr:uid="{AAB71A0A-A634-4530-A5C4-E1E51F954E5D}"/>
    <cellStyle name="Comma 2 3 2 4 6" xfId="9833" xr:uid="{00000000-0005-0000-0000-00006C0A0000}"/>
    <cellStyle name="Comma 2 3 2 4 6 2" xfId="29047" xr:uid="{3EE6C702-8D94-4AF1-A888-051C8E009EF5}"/>
    <cellStyle name="Comma 2 3 2 4 7" xfId="19440" xr:uid="{7470DFDF-5488-4391-90E2-D84CEAEE7F5F}"/>
    <cellStyle name="Comma 2 3 2 5" xfId="422" xr:uid="{00000000-0005-0000-0000-00006D0A0000}"/>
    <cellStyle name="Comma 2 3 2 5 2" xfId="1223" xr:uid="{00000000-0005-0000-0000-00006E0A0000}"/>
    <cellStyle name="Comma 2 3 2 5 2 2" xfId="3628" xr:uid="{00000000-0005-0000-0000-00006F0A0000}"/>
    <cellStyle name="Comma 2 3 2 5 2 2 2" xfId="8431" xr:uid="{00000000-0005-0000-0000-0000700A0000}"/>
    <cellStyle name="Comma 2 3 2 5 2 2 2 2" xfId="18038" xr:uid="{00000000-0005-0000-0000-0000710A0000}"/>
    <cellStyle name="Comma 2 3 2 5 2 2 2 2 2" xfId="37252" xr:uid="{7B6D404D-1BEA-47FA-930E-AED5A9B81F0F}"/>
    <cellStyle name="Comma 2 3 2 5 2 2 2 3" xfId="27645" xr:uid="{64AC93CD-473E-48B5-B888-DC296CC22FA1}"/>
    <cellStyle name="Comma 2 3 2 5 2 2 3" xfId="13235" xr:uid="{00000000-0005-0000-0000-0000720A0000}"/>
    <cellStyle name="Comma 2 3 2 5 2 2 3 2" xfId="32449" xr:uid="{C09C2CC9-712C-498D-8661-37024D79504A}"/>
    <cellStyle name="Comma 2 3 2 5 2 2 4" xfId="22842" xr:uid="{248BB469-6A19-4D13-8E92-51A5E6920FB7}"/>
    <cellStyle name="Comma 2 3 2 5 2 3" xfId="6030" xr:uid="{00000000-0005-0000-0000-0000730A0000}"/>
    <cellStyle name="Comma 2 3 2 5 2 3 2" xfId="15637" xr:uid="{00000000-0005-0000-0000-0000740A0000}"/>
    <cellStyle name="Comma 2 3 2 5 2 3 2 2" xfId="34851" xr:uid="{9DBD3979-9F9B-4FFA-98AD-95336352A7C0}"/>
    <cellStyle name="Comma 2 3 2 5 2 3 3" xfId="25244" xr:uid="{AF5B3351-2C48-4C96-A593-6003D7926AB1}"/>
    <cellStyle name="Comma 2 3 2 5 2 4" xfId="10833" xr:uid="{00000000-0005-0000-0000-0000750A0000}"/>
    <cellStyle name="Comma 2 3 2 5 2 4 2" xfId="30047" xr:uid="{8BCE6C5A-82C2-4FDF-862A-575771C2A1EB}"/>
    <cellStyle name="Comma 2 3 2 5 2 5" xfId="20440" xr:uid="{97442C3B-C4AD-480A-84B4-063A531E7D69}"/>
    <cellStyle name="Comma 2 3 2 5 3" xfId="2023" xr:uid="{00000000-0005-0000-0000-0000760A0000}"/>
    <cellStyle name="Comma 2 3 2 5 3 2" xfId="4428" xr:uid="{00000000-0005-0000-0000-0000770A0000}"/>
    <cellStyle name="Comma 2 3 2 5 3 2 2" xfId="9231" xr:uid="{00000000-0005-0000-0000-0000780A0000}"/>
    <cellStyle name="Comma 2 3 2 5 3 2 2 2" xfId="18838" xr:uid="{00000000-0005-0000-0000-0000790A0000}"/>
    <cellStyle name="Comma 2 3 2 5 3 2 2 2 2" xfId="38052" xr:uid="{58F52882-F4F4-4EEF-9ABF-A7A2D0CFEFAB}"/>
    <cellStyle name="Comma 2 3 2 5 3 2 2 3" xfId="28445" xr:uid="{4B10AA8E-55A3-4E35-A491-6BBEBA815CFB}"/>
    <cellStyle name="Comma 2 3 2 5 3 2 3" xfId="14035" xr:uid="{00000000-0005-0000-0000-00007A0A0000}"/>
    <cellStyle name="Comma 2 3 2 5 3 2 3 2" xfId="33249" xr:uid="{D8B48159-2637-48AA-B095-E97F206DE0B5}"/>
    <cellStyle name="Comma 2 3 2 5 3 2 4" xfId="23642" xr:uid="{B9B51475-F81D-4606-A689-6B6F30801DE5}"/>
    <cellStyle name="Comma 2 3 2 5 3 3" xfId="6830" xr:uid="{00000000-0005-0000-0000-00007B0A0000}"/>
    <cellStyle name="Comma 2 3 2 5 3 3 2" xfId="16437" xr:uid="{00000000-0005-0000-0000-00007C0A0000}"/>
    <cellStyle name="Comma 2 3 2 5 3 3 2 2" xfId="35651" xr:uid="{0B96C5CF-675A-4E53-8717-A4E2FCCF04F7}"/>
    <cellStyle name="Comma 2 3 2 5 3 3 3" xfId="26044" xr:uid="{43FC4CFF-816D-4211-9F82-8CA52B27FCE4}"/>
    <cellStyle name="Comma 2 3 2 5 3 4" xfId="11633" xr:uid="{00000000-0005-0000-0000-00007D0A0000}"/>
    <cellStyle name="Comma 2 3 2 5 3 4 2" xfId="30847" xr:uid="{32CD64F9-7061-4F7B-A9BA-C5F301F75227}"/>
    <cellStyle name="Comma 2 3 2 5 3 5" xfId="21240" xr:uid="{5F78580E-6751-4A4A-99BC-0FF9897EBB95}"/>
    <cellStyle name="Comma 2 3 2 5 4" xfId="2828" xr:uid="{00000000-0005-0000-0000-00007E0A0000}"/>
    <cellStyle name="Comma 2 3 2 5 4 2" xfId="7631" xr:uid="{00000000-0005-0000-0000-00007F0A0000}"/>
    <cellStyle name="Comma 2 3 2 5 4 2 2" xfId="17238" xr:uid="{00000000-0005-0000-0000-0000800A0000}"/>
    <cellStyle name="Comma 2 3 2 5 4 2 2 2" xfId="36452" xr:uid="{EFD12D70-6D6B-45DF-9A51-6238D6FCA658}"/>
    <cellStyle name="Comma 2 3 2 5 4 2 3" xfId="26845" xr:uid="{C6DAB3F6-B8D3-4B29-9A4C-E440EF2F59E9}"/>
    <cellStyle name="Comma 2 3 2 5 4 3" xfId="12435" xr:uid="{00000000-0005-0000-0000-0000810A0000}"/>
    <cellStyle name="Comma 2 3 2 5 4 3 2" xfId="31649" xr:uid="{E3F4659A-9D78-44AB-83E5-844C1104CBA7}"/>
    <cellStyle name="Comma 2 3 2 5 4 4" xfId="22042" xr:uid="{2D3569CB-EB56-4237-B760-F1FBC73BF04F}"/>
    <cellStyle name="Comma 2 3 2 5 5" xfId="5230" xr:uid="{00000000-0005-0000-0000-0000820A0000}"/>
    <cellStyle name="Comma 2 3 2 5 5 2" xfId="14837" xr:uid="{00000000-0005-0000-0000-0000830A0000}"/>
    <cellStyle name="Comma 2 3 2 5 5 2 2" xfId="34051" xr:uid="{1D6F2C90-F830-4D9D-8FE0-53AC40D3060C}"/>
    <cellStyle name="Comma 2 3 2 5 5 3" xfId="24444" xr:uid="{87A62657-CF54-4044-9852-23CABE61A302}"/>
    <cellStyle name="Comma 2 3 2 5 6" xfId="10033" xr:uid="{00000000-0005-0000-0000-0000840A0000}"/>
    <cellStyle name="Comma 2 3 2 5 6 2" xfId="29247" xr:uid="{8B516618-FA2D-415C-84B2-7C8865256197}"/>
    <cellStyle name="Comma 2 3 2 5 7" xfId="19640" xr:uid="{36C21FB3-8093-4168-A250-E646A79AC4C0}"/>
    <cellStyle name="Comma 2 3 2 6" xfId="622" xr:uid="{00000000-0005-0000-0000-0000850A0000}"/>
    <cellStyle name="Comma 2 3 2 6 2" xfId="1423" xr:uid="{00000000-0005-0000-0000-0000860A0000}"/>
    <cellStyle name="Comma 2 3 2 6 2 2" xfId="3828" xr:uid="{00000000-0005-0000-0000-0000870A0000}"/>
    <cellStyle name="Comma 2 3 2 6 2 2 2" xfId="8631" xr:uid="{00000000-0005-0000-0000-0000880A0000}"/>
    <cellStyle name="Comma 2 3 2 6 2 2 2 2" xfId="18238" xr:uid="{00000000-0005-0000-0000-0000890A0000}"/>
    <cellStyle name="Comma 2 3 2 6 2 2 2 2 2" xfId="37452" xr:uid="{C2D74650-426A-4632-B619-07EF0DDFAE6D}"/>
    <cellStyle name="Comma 2 3 2 6 2 2 2 3" xfId="27845" xr:uid="{6D48A2D0-4594-4CE7-9025-5AA4BDBF2EEC}"/>
    <cellStyle name="Comma 2 3 2 6 2 2 3" xfId="13435" xr:uid="{00000000-0005-0000-0000-00008A0A0000}"/>
    <cellStyle name="Comma 2 3 2 6 2 2 3 2" xfId="32649" xr:uid="{9E02C1D2-9C22-4470-9B6B-CC1A84C4AF9E}"/>
    <cellStyle name="Comma 2 3 2 6 2 2 4" xfId="23042" xr:uid="{621B1477-88C0-4E1F-BB1A-18A1FD454608}"/>
    <cellStyle name="Comma 2 3 2 6 2 3" xfId="6230" xr:uid="{00000000-0005-0000-0000-00008B0A0000}"/>
    <cellStyle name="Comma 2 3 2 6 2 3 2" xfId="15837" xr:uid="{00000000-0005-0000-0000-00008C0A0000}"/>
    <cellStyle name="Comma 2 3 2 6 2 3 2 2" xfId="35051" xr:uid="{7A21B2CF-ADBA-4432-97E2-65472AA2C27C}"/>
    <cellStyle name="Comma 2 3 2 6 2 3 3" xfId="25444" xr:uid="{4F08B4AD-B759-4492-8805-5EB1084DC4F4}"/>
    <cellStyle name="Comma 2 3 2 6 2 4" xfId="11033" xr:uid="{00000000-0005-0000-0000-00008D0A0000}"/>
    <cellStyle name="Comma 2 3 2 6 2 4 2" xfId="30247" xr:uid="{9C04EAA6-FD03-4558-8972-393E308A589F}"/>
    <cellStyle name="Comma 2 3 2 6 2 5" xfId="20640" xr:uid="{0A29EC83-B1CF-462A-95D5-56BA883B20CA}"/>
    <cellStyle name="Comma 2 3 2 6 3" xfId="2223" xr:uid="{00000000-0005-0000-0000-00008E0A0000}"/>
    <cellStyle name="Comma 2 3 2 6 3 2" xfId="4628" xr:uid="{00000000-0005-0000-0000-00008F0A0000}"/>
    <cellStyle name="Comma 2 3 2 6 3 2 2" xfId="9431" xr:uid="{00000000-0005-0000-0000-0000900A0000}"/>
    <cellStyle name="Comma 2 3 2 6 3 2 2 2" xfId="19038" xr:uid="{00000000-0005-0000-0000-0000910A0000}"/>
    <cellStyle name="Comma 2 3 2 6 3 2 2 2 2" xfId="38252" xr:uid="{4D364153-4EE7-4016-AB78-98A2F8B844B0}"/>
    <cellStyle name="Comma 2 3 2 6 3 2 2 3" xfId="28645" xr:uid="{8163B08B-DC14-457B-8B17-ABE571B18AA6}"/>
    <cellStyle name="Comma 2 3 2 6 3 2 3" xfId="14235" xr:uid="{00000000-0005-0000-0000-0000920A0000}"/>
    <cellStyle name="Comma 2 3 2 6 3 2 3 2" xfId="33449" xr:uid="{F3382E51-50D5-4131-8924-44B4FDE32A1E}"/>
    <cellStyle name="Comma 2 3 2 6 3 2 4" xfId="23842" xr:uid="{192AE24A-EB08-4915-89B9-D408A89A0E9B}"/>
    <cellStyle name="Comma 2 3 2 6 3 3" xfId="7030" xr:uid="{00000000-0005-0000-0000-0000930A0000}"/>
    <cellStyle name="Comma 2 3 2 6 3 3 2" xfId="16637" xr:uid="{00000000-0005-0000-0000-0000940A0000}"/>
    <cellStyle name="Comma 2 3 2 6 3 3 2 2" xfId="35851" xr:uid="{6DF036F8-6FB9-4D82-B6BA-EAB0BB7EF736}"/>
    <cellStyle name="Comma 2 3 2 6 3 3 3" xfId="26244" xr:uid="{19F25A7A-8253-40BF-B6F4-F51663358CDA}"/>
    <cellStyle name="Comma 2 3 2 6 3 4" xfId="11833" xr:uid="{00000000-0005-0000-0000-0000950A0000}"/>
    <cellStyle name="Comma 2 3 2 6 3 4 2" xfId="31047" xr:uid="{C32D9115-301E-438B-B23A-C09365D6257D}"/>
    <cellStyle name="Comma 2 3 2 6 3 5" xfId="21440" xr:uid="{C2FADBAC-C4EA-4547-AF60-AD5FB2304514}"/>
    <cellStyle name="Comma 2 3 2 6 4" xfId="3028" xr:uid="{00000000-0005-0000-0000-0000960A0000}"/>
    <cellStyle name="Comma 2 3 2 6 4 2" xfId="7831" xr:uid="{00000000-0005-0000-0000-0000970A0000}"/>
    <cellStyle name="Comma 2 3 2 6 4 2 2" xfId="17438" xr:uid="{00000000-0005-0000-0000-0000980A0000}"/>
    <cellStyle name="Comma 2 3 2 6 4 2 2 2" xfId="36652" xr:uid="{D12933AF-6C16-4B67-AE2E-4FA7EDB93C17}"/>
    <cellStyle name="Comma 2 3 2 6 4 2 3" xfId="27045" xr:uid="{71466163-5D5E-4E6D-A95F-7FA1DACBF88D}"/>
    <cellStyle name="Comma 2 3 2 6 4 3" xfId="12635" xr:uid="{00000000-0005-0000-0000-0000990A0000}"/>
    <cellStyle name="Comma 2 3 2 6 4 3 2" xfId="31849" xr:uid="{24D8E445-C32C-407F-B0D4-13F0FC8137F6}"/>
    <cellStyle name="Comma 2 3 2 6 4 4" xfId="22242" xr:uid="{0AE9DE56-8CF6-4A07-9940-2FF5DFF094F4}"/>
    <cellStyle name="Comma 2 3 2 6 5" xfId="5430" xr:uid="{00000000-0005-0000-0000-00009A0A0000}"/>
    <cellStyle name="Comma 2 3 2 6 5 2" xfId="15037" xr:uid="{00000000-0005-0000-0000-00009B0A0000}"/>
    <cellStyle name="Comma 2 3 2 6 5 2 2" xfId="34251" xr:uid="{EE579D55-C7FA-4BA8-B26E-ABF3BB75ADE0}"/>
    <cellStyle name="Comma 2 3 2 6 5 3" xfId="24644" xr:uid="{878127F2-4842-4916-A1D2-D0F7D3978AE8}"/>
    <cellStyle name="Comma 2 3 2 6 6" xfId="10233" xr:uid="{00000000-0005-0000-0000-00009C0A0000}"/>
    <cellStyle name="Comma 2 3 2 6 6 2" xfId="29447" xr:uid="{4F58CA6C-735D-408C-8E04-EECFBEB081B6}"/>
    <cellStyle name="Comma 2 3 2 6 7" xfId="19840" xr:uid="{F4ED486C-A049-432A-A5A8-307C6A9F3974}"/>
    <cellStyle name="Comma 2 3 2 7" xfId="823" xr:uid="{00000000-0005-0000-0000-00009D0A0000}"/>
    <cellStyle name="Comma 2 3 2 7 2" xfId="3228" xr:uid="{00000000-0005-0000-0000-00009E0A0000}"/>
    <cellStyle name="Comma 2 3 2 7 2 2" xfId="8031" xr:uid="{00000000-0005-0000-0000-00009F0A0000}"/>
    <cellStyle name="Comma 2 3 2 7 2 2 2" xfId="17638" xr:uid="{00000000-0005-0000-0000-0000A00A0000}"/>
    <cellStyle name="Comma 2 3 2 7 2 2 2 2" xfId="36852" xr:uid="{F77DD245-12F9-494E-B64F-39A93E866B0B}"/>
    <cellStyle name="Comma 2 3 2 7 2 2 3" xfId="27245" xr:uid="{B5A4DAE0-CB3D-4058-B9B1-5A749D5A2324}"/>
    <cellStyle name="Comma 2 3 2 7 2 3" xfId="12835" xr:uid="{00000000-0005-0000-0000-0000A10A0000}"/>
    <cellStyle name="Comma 2 3 2 7 2 3 2" xfId="32049" xr:uid="{B93A91C6-765F-4DE0-B84F-8B6D0B44D7AF}"/>
    <cellStyle name="Comma 2 3 2 7 2 4" xfId="22442" xr:uid="{D4C56D60-C36C-44EC-844B-7DC8B6C7FF15}"/>
    <cellStyle name="Comma 2 3 2 7 3" xfId="5630" xr:uid="{00000000-0005-0000-0000-0000A20A0000}"/>
    <cellStyle name="Comma 2 3 2 7 3 2" xfId="15237" xr:uid="{00000000-0005-0000-0000-0000A30A0000}"/>
    <cellStyle name="Comma 2 3 2 7 3 2 2" xfId="34451" xr:uid="{AF655888-57C4-4383-A5C6-1EBA1021DF38}"/>
    <cellStyle name="Comma 2 3 2 7 3 3" xfId="24844" xr:uid="{862CFBE9-C2F7-471A-8E4E-625C8C8308FD}"/>
    <cellStyle name="Comma 2 3 2 7 4" xfId="10433" xr:uid="{00000000-0005-0000-0000-0000A40A0000}"/>
    <cellStyle name="Comma 2 3 2 7 4 2" xfId="29647" xr:uid="{125DA6F0-648D-4E25-95C2-B97D91D33121}"/>
    <cellStyle name="Comma 2 3 2 7 5" xfId="20040" xr:uid="{9520349E-3936-4EBD-AB02-3CF3C52857E1}"/>
    <cellStyle name="Comma 2 3 2 8" xfId="1623" xr:uid="{00000000-0005-0000-0000-0000A50A0000}"/>
    <cellStyle name="Comma 2 3 2 8 2" xfId="4028" xr:uid="{00000000-0005-0000-0000-0000A60A0000}"/>
    <cellStyle name="Comma 2 3 2 8 2 2" xfId="8831" xr:uid="{00000000-0005-0000-0000-0000A70A0000}"/>
    <cellStyle name="Comma 2 3 2 8 2 2 2" xfId="18438" xr:uid="{00000000-0005-0000-0000-0000A80A0000}"/>
    <cellStyle name="Comma 2 3 2 8 2 2 2 2" xfId="37652" xr:uid="{AC1406BD-9B77-425E-B2E1-4CF584A3E5DD}"/>
    <cellStyle name="Comma 2 3 2 8 2 2 3" xfId="28045" xr:uid="{8F259AAB-C182-439B-8152-E0D704BC0B88}"/>
    <cellStyle name="Comma 2 3 2 8 2 3" xfId="13635" xr:uid="{00000000-0005-0000-0000-0000A90A0000}"/>
    <cellStyle name="Comma 2 3 2 8 2 3 2" xfId="32849" xr:uid="{52DD601E-3FBD-4BA4-B86A-1969D9F40DAD}"/>
    <cellStyle name="Comma 2 3 2 8 2 4" xfId="23242" xr:uid="{1CD0BDB6-DF45-45F8-BB3B-A168D1F126FA}"/>
    <cellStyle name="Comma 2 3 2 8 3" xfId="6430" xr:uid="{00000000-0005-0000-0000-0000AA0A0000}"/>
    <cellStyle name="Comma 2 3 2 8 3 2" xfId="16037" xr:uid="{00000000-0005-0000-0000-0000AB0A0000}"/>
    <cellStyle name="Comma 2 3 2 8 3 2 2" xfId="35251" xr:uid="{D163C7B7-F75D-48B1-BDEC-858C0781FDC8}"/>
    <cellStyle name="Comma 2 3 2 8 3 3" xfId="25644" xr:uid="{C7D92AB9-E0B2-4810-A43B-03524755FAA3}"/>
    <cellStyle name="Comma 2 3 2 8 4" xfId="11233" xr:uid="{00000000-0005-0000-0000-0000AC0A0000}"/>
    <cellStyle name="Comma 2 3 2 8 4 2" xfId="30447" xr:uid="{3E4A2A57-D310-449C-ABAE-59F62822D277}"/>
    <cellStyle name="Comma 2 3 2 8 5" xfId="20840" xr:uid="{F3F6638F-AAA1-4FE5-853B-75923319E21E}"/>
    <cellStyle name="Comma 2 3 2 9" xfId="2428" xr:uid="{00000000-0005-0000-0000-0000AD0A0000}"/>
    <cellStyle name="Comma 2 3 2 9 2" xfId="7231" xr:uid="{00000000-0005-0000-0000-0000AE0A0000}"/>
    <cellStyle name="Comma 2 3 2 9 2 2" xfId="16838" xr:uid="{00000000-0005-0000-0000-0000AF0A0000}"/>
    <cellStyle name="Comma 2 3 2 9 2 2 2" xfId="36052" xr:uid="{5A0AF12F-CB8E-402E-863E-64E2DFC3E100}"/>
    <cellStyle name="Comma 2 3 2 9 2 3" xfId="26445" xr:uid="{5165EAEF-79F8-4568-8D89-C66BA799E923}"/>
    <cellStyle name="Comma 2 3 2 9 3" xfId="12035" xr:uid="{00000000-0005-0000-0000-0000B00A0000}"/>
    <cellStyle name="Comma 2 3 2 9 3 2" xfId="31249" xr:uid="{48B3CAE9-8464-4F99-AA4F-36CDEF009FF5}"/>
    <cellStyle name="Comma 2 3 2 9 4" xfId="21642" xr:uid="{41876986-1407-45A3-8D5F-49983D54CE89}"/>
    <cellStyle name="Comma 2 3 3" xfId="31" xr:uid="{00000000-0005-0000-0000-0000B10A0000}"/>
    <cellStyle name="Comma 2 3 3 10" xfId="4840" xr:uid="{00000000-0005-0000-0000-0000B20A0000}"/>
    <cellStyle name="Comma 2 3 3 10 2" xfId="14447" xr:uid="{00000000-0005-0000-0000-0000B30A0000}"/>
    <cellStyle name="Comma 2 3 3 10 2 2" xfId="33661" xr:uid="{7D89D49D-0D35-4DD7-A7EB-25371560F8F0}"/>
    <cellStyle name="Comma 2 3 3 10 3" xfId="24054" xr:uid="{F42CD3A8-D855-48F6-872A-C6194579E427}"/>
    <cellStyle name="Comma 2 3 3 11" xfId="9643" xr:uid="{00000000-0005-0000-0000-0000B40A0000}"/>
    <cellStyle name="Comma 2 3 3 11 2" xfId="28857" xr:uid="{3BF96CD9-0DBA-45B1-9A34-9B65374F409B}"/>
    <cellStyle name="Comma 2 3 3 12" xfId="19250" xr:uid="{1287C3F0-E714-48B3-BDD0-B375B0E0284D}"/>
    <cellStyle name="Comma 2 3 3 2" xfId="82" xr:uid="{00000000-0005-0000-0000-0000B50A0000}"/>
    <cellStyle name="Comma 2 3 3 2 10" xfId="9693" xr:uid="{00000000-0005-0000-0000-0000B60A0000}"/>
    <cellStyle name="Comma 2 3 3 2 10 2" xfId="28907" xr:uid="{7FA001CE-3862-4310-A423-61A89F8BB502}"/>
    <cellStyle name="Comma 2 3 3 2 11" xfId="19300" xr:uid="{5C82A008-8AA9-41E9-83B5-23A2CB3B9B7E}"/>
    <cellStyle name="Comma 2 3 3 2 2" xfId="182" xr:uid="{00000000-0005-0000-0000-0000B70A0000}"/>
    <cellStyle name="Comma 2 3 3 2 2 10" xfId="19400" xr:uid="{8EA49EEC-43C7-4C66-B022-257FFEF7000D}"/>
    <cellStyle name="Comma 2 3 3 2 2 2" xfId="382" xr:uid="{00000000-0005-0000-0000-0000B80A0000}"/>
    <cellStyle name="Comma 2 3 3 2 2 2 2" xfId="1183" xr:uid="{00000000-0005-0000-0000-0000B90A0000}"/>
    <cellStyle name="Comma 2 3 3 2 2 2 2 2" xfId="3588" xr:uid="{00000000-0005-0000-0000-0000BA0A0000}"/>
    <cellStyle name="Comma 2 3 3 2 2 2 2 2 2" xfId="8391" xr:uid="{00000000-0005-0000-0000-0000BB0A0000}"/>
    <cellStyle name="Comma 2 3 3 2 2 2 2 2 2 2" xfId="17998" xr:uid="{00000000-0005-0000-0000-0000BC0A0000}"/>
    <cellStyle name="Comma 2 3 3 2 2 2 2 2 2 2 2" xfId="37212" xr:uid="{580F99D8-7F11-4DC7-A7B6-10C4489FA02B}"/>
    <cellStyle name="Comma 2 3 3 2 2 2 2 2 2 3" xfId="27605" xr:uid="{C3160500-F33F-4348-A2EF-9C8338416523}"/>
    <cellStyle name="Comma 2 3 3 2 2 2 2 2 3" xfId="13195" xr:uid="{00000000-0005-0000-0000-0000BD0A0000}"/>
    <cellStyle name="Comma 2 3 3 2 2 2 2 2 3 2" xfId="32409" xr:uid="{95237684-6791-47EC-B37C-7F53A2FA38DF}"/>
    <cellStyle name="Comma 2 3 3 2 2 2 2 2 4" xfId="22802" xr:uid="{44E1EA52-CC7A-4DC9-B80F-69FCC11E98ED}"/>
    <cellStyle name="Comma 2 3 3 2 2 2 2 3" xfId="5990" xr:uid="{00000000-0005-0000-0000-0000BE0A0000}"/>
    <cellStyle name="Comma 2 3 3 2 2 2 2 3 2" xfId="15597" xr:uid="{00000000-0005-0000-0000-0000BF0A0000}"/>
    <cellStyle name="Comma 2 3 3 2 2 2 2 3 2 2" xfId="34811" xr:uid="{FB1C816D-DB65-40E3-B86B-1FB2A787A08C}"/>
    <cellStyle name="Comma 2 3 3 2 2 2 2 3 3" xfId="25204" xr:uid="{EEAF71DA-D3D5-40F3-AFFC-9326A219EB6B}"/>
    <cellStyle name="Comma 2 3 3 2 2 2 2 4" xfId="10793" xr:uid="{00000000-0005-0000-0000-0000C00A0000}"/>
    <cellStyle name="Comma 2 3 3 2 2 2 2 4 2" xfId="30007" xr:uid="{E05ECB37-1677-40BD-A91D-5E32B6859916}"/>
    <cellStyle name="Comma 2 3 3 2 2 2 2 5" xfId="20400" xr:uid="{0F77FC3A-856E-47F0-A1BD-151F65D09A56}"/>
    <cellStyle name="Comma 2 3 3 2 2 2 3" xfId="1983" xr:uid="{00000000-0005-0000-0000-0000C10A0000}"/>
    <cellStyle name="Comma 2 3 3 2 2 2 3 2" xfId="4388" xr:uid="{00000000-0005-0000-0000-0000C20A0000}"/>
    <cellStyle name="Comma 2 3 3 2 2 2 3 2 2" xfId="9191" xr:uid="{00000000-0005-0000-0000-0000C30A0000}"/>
    <cellStyle name="Comma 2 3 3 2 2 2 3 2 2 2" xfId="18798" xr:uid="{00000000-0005-0000-0000-0000C40A0000}"/>
    <cellStyle name="Comma 2 3 3 2 2 2 3 2 2 2 2" xfId="38012" xr:uid="{F0C9A14F-B4A6-430A-8C80-0F131AC2B84A}"/>
    <cellStyle name="Comma 2 3 3 2 2 2 3 2 2 3" xfId="28405" xr:uid="{3EB7B5F2-8EB5-40A9-B81A-43AA36D4FF39}"/>
    <cellStyle name="Comma 2 3 3 2 2 2 3 2 3" xfId="13995" xr:uid="{00000000-0005-0000-0000-0000C50A0000}"/>
    <cellStyle name="Comma 2 3 3 2 2 2 3 2 3 2" xfId="33209" xr:uid="{12F7114E-BB3D-4795-855F-CB75279A2A19}"/>
    <cellStyle name="Comma 2 3 3 2 2 2 3 2 4" xfId="23602" xr:uid="{1B77E8F1-37B0-4C12-A108-F3252D68165D}"/>
    <cellStyle name="Comma 2 3 3 2 2 2 3 3" xfId="6790" xr:uid="{00000000-0005-0000-0000-0000C60A0000}"/>
    <cellStyle name="Comma 2 3 3 2 2 2 3 3 2" xfId="16397" xr:uid="{00000000-0005-0000-0000-0000C70A0000}"/>
    <cellStyle name="Comma 2 3 3 2 2 2 3 3 2 2" xfId="35611" xr:uid="{95D4E775-07FF-47A6-AADE-806F9D6473E6}"/>
    <cellStyle name="Comma 2 3 3 2 2 2 3 3 3" xfId="26004" xr:uid="{02889C74-7A00-4112-B86C-86FA3B2998DD}"/>
    <cellStyle name="Comma 2 3 3 2 2 2 3 4" xfId="11593" xr:uid="{00000000-0005-0000-0000-0000C80A0000}"/>
    <cellStyle name="Comma 2 3 3 2 2 2 3 4 2" xfId="30807" xr:uid="{A88B8B90-B758-4D94-ABA9-3A62A72ECAD5}"/>
    <cellStyle name="Comma 2 3 3 2 2 2 3 5" xfId="21200" xr:uid="{DD339671-C112-40D7-8205-2DFA27C19BF8}"/>
    <cellStyle name="Comma 2 3 3 2 2 2 4" xfId="2788" xr:uid="{00000000-0005-0000-0000-0000C90A0000}"/>
    <cellStyle name="Comma 2 3 3 2 2 2 4 2" xfId="7591" xr:uid="{00000000-0005-0000-0000-0000CA0A0000}"/>
    <cellStyle name="Comma 2 3 3 2 2 2 4 2 2" xfId="17198" xr:uid="{00000000-0005-0000-0000-0000CB0A0000}"/>
    <cellStyle name="Comma 2 3 3 2 2 2 4 2 2 2" xfId="36412" xr:uid="{5F040CBF-DD83-45B8-BA74-36AF812B30D5}"/>
    <cellStyle name="Comma 2 3 3 2 2 2 4 2 3" xfId="26805" xr:uid="{040D2072-7EDD-4493-B814-898EF2E702F1}"/>
    <cellStyle name="Comma 2 3 3 2 2 2 4 3" xfId="12395" xr:uid="{00000000-0005-0000-0000-0000CC0A0000}"/>
    <cellStyle name="Comma 2 3 3 2 2 2 4 3 2" xfId="31609" xr:uid="{CEB9F42B-A997-4A0D-9EC1-42287000D511}"/>
    <cellStyle name="Comma 2 3 3 2 2 2 4 4" xfId="22002" xr:uid="{9952E602-C194-44AB-804E-2D3D89FB8608}"/>
    <cellStyle name="Comma 2 3 3 2 2 2 5" xfId="5190" xr:uid="{00000000-0005-0000-0000-0000CD0A0000}"/>
    <cellStyle name="Comma 2 3 3 2 2 2 5 2" xfId="14797" xr:uid="{00000000-0005-0000-0000-0000CE0A0000}"/>
    <cellStyle name="Comma 2 3 3 2 2 2 5 2 2" xfId="34011" xr:uid="{99885120-8059-429B-A032-F8E41A53A209}"/>
    <cellStyle name="Comma 2 3 3 2 2 2 5 3" xfId="24404" xr:uid="{18BEBD64-3ACD-48B4-B204-0D6F33A596D7}"/>
    <cellStyle name="Comma 2 3 3 2 2 2 6" xfId="9993" xr:uid="{00000000-0005-0000-0000-0000CF0A0000}"/>
    <cellStyle name="Comma 2 3 3 2 2 2 6 2" xfId="29207" xr:uid="{C7852C59-80A9-4270-9A65-33C8E9928CF7}"/>
    <cellStyle name="Comma 2 3 3 2 2 2 7" xfId="19600" xr:uid="{C0FE2ABE-BFA9-48E5-9C85-7BF21F116066}"/>
    <cellStyle name="Comma 2 3 3 2 2 3" xfId="582" xr:uid="{00000000-0005-0000-0000-0000D00A0000}"/>
    <cellStyle name="Comma 2 3 3 2 2 3 2" xfId="1383" xr:uid="{00000000-0005-0000-0000-0000D10A0000}"/>
    <cellStyle name="Comma 2 3 3 2 2 3 2 2" xfId="3788" xr:uid="{00000000-0005-0000-0000-0000D20A0000}"/>
    <cellStyle name="Comma 2 3 3 2 2 3 2 2 2" xfId="8591" xr:uid="{00000000-0005-0000-0000-0000D30A0000}"/>
    <cellStyle name="Comma 2 3 3 2 2 3 2 2 2 2" xfId="18198" xr:uid="{00000000-0005-0000-0000-0000D40A0000}"/>
    <cellStyle name="Comma 2 3 3 2 2 3 2 2 2 2 2" xfId="37412" xr:uid="{CE01940F-9B7C-4CE2-8C71-C9D7D8A8A784}"/>
    <cellStyle name="Comma 2 3 3 2 2 3 2 2 2 3" xfId="27805" xr:uid="{1E6F2BAB-EF1B-43FD-947F-3D067CB92ADB}"/>
    <cellStyle name="Comma 2 3 3 2 2 3 2 2 3" xfId="13395" xr:uid="{00000000-0005-0000-0000-0000D50A0000}"/>
    <cellStyle name="Comma 2 3 3 2 2 3 2 2 3 2" xfId="32609" xr:uid="{4333626D-044D-47E2-8262-0C1CFCA9DE1C}"/>
    <cellStyle name="Comma 2 3 3 2 2 3 2 2 4" xfId="23002" xr:uid="{F96E673A-021A-4757-9278-D4740AAE921A}"/>
    <cellStyle name="Comma 2 3 3 2 2 3 2 3" xfId="6190" xr:uid="{00000000-0005-0000-0000-0000D60A0000}"/>
    <cellStyle name="Comma 2 3 3 2 2 3 2 3 2" xfId="15797" xr:uid="{00000000-0005-0000-0000-0000D70A0000}"/>
    <cellStyle name="Comma 2 3 3 2 2 3 2 3 2 2" xfId="35011" xr:uid="{B65EF3DE-713C-428C-804D-B31C4998D035}"/>
    <cellStyle name="Comma 2 3 3 2 2 3 2 3 3" xfId="25404" xr:uid="{2D483CF3-D66E-4190-8090-DBB7518DCF1A}"/>
    <cellStyle name="Comma 2 3 3 2 2 3 2 4" xfId="10993" xr:uid="{00000000-0005-0000-0000-0000D80A0000}"/>
    <cellStyle name="Comma 2 3 3 2 2 3 2 4 2" xfId="30207" xr:uid="{59FF18CF-10DD-4806-ACB1-D8C6D942BCF6}"/>
    <cellStyle name="Comma 2 3 3 2 2 3 2 5" xfId="20600" xr:uid="{060BB76E-91FD-4CA2-97E6-EA6ABB9523FE}"/>
    <cellStyle name="Comma 2 3 3 2 2 3 3" xfId="2183" xr:uid="{00000000-0005-0000-0000-0000D90A0000}"/>
    <cellStyle name="Comma 2 3 3 2 2 3 3 2" xfId="4588" xr:uid="{00000000-0005-0000-0000-0000DA0A0000}"/>
    <cellStyle name="Comma 2 3 3 2 2 3 3 2 2" xfId="9391" xr:uid="{00000000-0005-0000-0000-0000DB0A0000}"/>
    <cellStyle name="Comma 2 3 3 2 2 3 3 2 2 2" xfId="18998" xr:uid="{00000000-0005-0000-0000-0000DC0A0000}"/>
    <cellStyle name="Comma 2 3 3 2 2 3 3 2 2 2 2" xfId="38212" xr:uid="{F47CCE2B-DEE3-493D-B447-66343A3FF6A4}"/>
    <cellStyle name="Comma 2 3 3 2 2 3 3 2 2 3" xfId="28605" xr:uid="{DCCD94B3-917D-4B63-8D83-56D70767B0EA}"/>
    <cellStyle name="Comma 2 3 3 2 2 3 3 2 3" xfId="14195" xr:uid="{00000000-0005-0000-0000-0000DD0A0000}"/>
    <cellStyle name="Comma 2 3 3 2 2 3 3 2 3 2" xfId="33409" xr:uid="{E2B7E55A-F0A1-4C64-89B1-768E02840608}"/>
    <cellStyle name="Comma 2 3 3 2 2 3 3 2 4" xfId="23802" xr:uid="{4B0F0585-EE62-479C-8BF0-ED4BC1026D39}"/>
    <cellStyle name="Comma 2 3 3 2 2 3 3 3" xfId="6990" xr:uid="{00000000-0005-0000-0000-0000DE0A0000}"/>
    <cellStyle name="Comma 2 3 3 2 2 3 3 3 2" xfId="16597" xr:uid="{00000000-0005-0000-0000-0000DF0A0000}"/>
    <cellStyle name="Comma 2 3 3 2 2 3 3 3 2 2" xfId="35811" xr:uid="{2B5DC9E8-FD69-47A0-893A-D4C8332B7CF2}"/>
    <cellStyle name="Comma 2 3 3 2 2 3 3 3 3" xfId="26204" xr:uid="{8A42C47F-B6C5-4B62-848E-4B803659874E}"/>
    <cellStyle name="Comma 2 3 3 2 2 3 3 4" xfId="11793" xr:uid="{00000000-0005-0000-0000-0000E00A0000}"/>
    <cellStyle name="Comma 2 3 3 2 2 3 3 4 2" xfId="31007" xr:uid="{856F2AFB-5C89-4216-AA12-10E0EC562E27}"/>
    <cellStyle name="Comma 2 3 3 2 2 3 3 5" xfId="21400" xr:uid="{93F4F454-35D6-41BA-B1F7-2C9390152680}"/>
    <cellStyle name="Comma 2 3 3 2 2 3 4" xfId="2988" xr:uid="{00000000-0005-0000-0000-0000E10A0000}"/>
    <cellStyle name="Comma 2 3 3 2 2 3 4 2" xfId="7791" xr:uid="{00000000-0005-0000-0000-0000E20A0000}"/>
    <cellStyle name="Comma 2 3 3 2 2 3 4 2 2" xfId="17398" xr:uid="{00000000-0005-0000-0000-0000E30A0000}"/>
    <cellStyle name="Comma 2 3 3 2 2 3 4 2 2 2" xfId="36612" xr:uid="{4B62A44D-98AA-4CF5-A184-120078330375}"/>
    <cellStyle name="Comma 2 3 3 2 2 3 4 2 3" xfId="27005" xr:uid="{4F68051D-32D7-4097-91FA-623EB68AAEDC}"/>
    <cellStyle name="Comma 2 3 3 2 2 3 4 3" xfId="12595" xr:uid="{00000000-0005-0000-0000-0000E40A0000}"/>
    <cellStyle name="Comma 2 3 3 2 2 3 4 3 2" xfId="31809" xr:uid="{6C37933A-6D49-4B41-B4AA-5362CB69059D}"/>
    <cellStyle name="Comma 2 3 3 2 2 3 4 4" xfId="22202" xr:uid="{F80B66C0-43E4-4506-88E9-5D997948CBE8}"/>
    <cellStyle name="Comma 2 3 3 2 2 3 5" xfId="5390" xr:uid="{00000000-0005-0000-0000-0000E50A0000}"/>
    <cellStyle name="Comma 2 3 3 2 2 3 5 2" xfId="14997" xr:uid="{00000000-0005-0000-0000-0000E60A0000}"/>
    <cellStyle name="Comma 2 3 3 2 2 3 5 2 2" xfId="34211" xr:uid="{B14938F7-7527-4D2D-87F0-50C65CD06CA2}"/>
    <cellStyle name="Comma 2 3 3 2 2 3 5 3" xfId="24604" xr:uid="{D8051167-BA34-48A6-8CC0-053F15514CBA}"/>
    <cellStyle name="Comma 2 3 3 2 2 3 6" xfId="10193" xr:uid="{00000000-0005-0000-0000-0000E70A0000}"/>
    <cellStyle name="Comma 2 3 3 2 2 3 6 2" xfId="29407" xr:uid="{0734F66F-BA60-4DAA-A512-5B6C9857A702}"/>
    <cellStyle name="Comma 2 3 3 2 2 3 7" xfId="19800" xr:uid="{9E81D2C7-F4C8-4B23-AECD-57BB92DBFD70}"/>
    <cellStyle name="Comma 2 3 3 2 2 4" xfId="782" xr:uid="{00000000-0005-0000-0000-0000E80A0000}"/>
    <cellStyle name="Comma 2 3 3 2 2 4 2" xfId="1583" xr:uid="{00000000-0005-0000-0000-0000E90A0000}"/>
    <cellStyle name="Comma 2 3 3 2 2 4 2 2" xfId="3988" xr:uid="{00000000-0005-0000-0000-0000EA0A0000}"/>
    <cellStyle name="Comma 2 3 3 2 2 4 2 2 2" xfId="8791" xr:uid="{00000000-0005-0000-0000-0000EB0A0000}"/>
    <cellStyle name="Comma 2 3 3 2 2 4 2 2 2 2" xfId="18398" xr:uid="{00000000-0005-0000-0000-0000EC0A0000}"/>
    <cellStyle name="Comma 2 3 3 2 2 4 2 2 2 2 2" xfId="37612" xr:uid="{D3F7FD19-A3DE-4CB6-A067-B9916350FFC8}"/>
    <cellStyle name="Comma 2 3 3 2 2 4 2 2 2 3" xfId="28005" xr:uid="{293A72CE-6D89-4AE6-A3F6-EFDBE91B9763}"/>
    <cellStyle name="Comma 2 3 3 2 2 4 2 2 3" xfId="13595" xr:uid="{00000000-0005-0000-0000-0000ED0A0000}"/>
    <cellStyle name="Comma 2 3 3 2 2 4 2 2 3 2" xfId="32809" xr:uid="{DA8F9BF0-F58A-4126-B47A-FB3A45566E23}"/>
    <cellStyle name="Comma 2 3 3 2 2 4 2 2 4" xfId="23202" xr:uid="{28067446-B5FC-4A48-BA1C-5FC9E93D38A3}"/>
    <cellStyle name="Comma 2 3 3 2 2 4 2 3" xfId="6390" xr:uid="{00000000-0005-0000-0000-0000EE0A0000}"/>
    <cellStyle name="Comma 2 3 3 2 2 4 2 3 2" xfId="15997" xr:uid="{00000000-0005-0000-0000-0000EF0A0000}"/>
    <cellStyle name="Comma 2 3 3 2 2 4 2 3 2 2" xfId="35211" xr:uid="{17793A19-E838-4BCC-B204-8EEB9F85FC2D}"/>
    <cellStyle name="Comma 2 3 3 2 2 4 2 3 3" xfId="25604" xr:uid="{009B7505-F89D-4DAA-85E5-5B7E9F96BB1A}"/>
    <cellStyle name="Comma 2 3 3 2 2 4 2 4" xfId="11193" xr:uid="{00000000-0005-0000-0000-0000F00A0000}"/>
    <cellStyle name="Comma 2 3 3 2 2 4 2 4 2" xfId="30407" xr:uid="{6CC42E4A-9E92-4495-8217-EAE8305DC86C}"/>
    <cellStyle name="Comma 2 3 3 2 2 4 2 5" xfId="20800" xr:uid="{860E899E-F92E-4F3A-B306-AE888D43081F}"/>
    <cellStyle name="Comma 2 3 3 2 2 4 3" xfId="2383" xr:uid="{00000000-0005-0000-0000-0000F10A0000}"/>
    <cellStyle name="Comma 2 3 3 2 2 4 3 2" xfId="4788" xr:uid="{00000000-0005-0000-0000-0000F20A0000}"/>
    <cellStyle name="Comma 2 3 3 2 2 4 3 2 2" xfId="9591" xr:uid="{00000000-0005-0000-0000-0000F30A0000}"/>
    <cellStyle name="Comma 2 3 3 2 2 4 3 2 2 2" xfId="19198" xr:uid="{00000000-0005-0000-0000-0000F40A0000}"/>
    <cellStyle name="Comma 2 3 3 2 2 4 3 2 2 2 2" xfId="38412" xr:uid="{8DAF39D2-DEA7-4D91-8863-D96F87945805}"/>
    <cellStyle name="Comma 2 3 3 2 2 4 3 2 2 3" xfId="28805" xr:uid="{A8F68FA0-EB77-4444-AA98-D4F5C737E985}"/>
    <cellStyle name="Comma 2 3 3 2 2 4 3 2 3" xfId="14395" xr:uid="{00000000-0005-0000-0000-0000F50A0000}"/>
    <cellStyle name="Comma 2 3 3 2 2 4 3 2 3 2" xfId="33609" xr:uid="{BD28D082-FCCF-4B11-8050-356B2C3CAB9C}"/>
    <cellStyle name="Comma 2 3 3 2 2 4 3 2 4" xfId="24002" xr:uid="{96138C96-37A5-43A4-82DC-819D06E40D38}"/>
    <cellStyle name="Comma 2 3 3 2 2 4 3 3" xfId="7190" xr:uid="{00000000-0005-0000-0000-0000F60A0000}"/>
    <cellStyle name="Comma 2 3 3 2 2 4 3 3 2" xfId="16797" xr:uid="{00000000-0005-0000-0000-0000F70A0000}"/>
    <cellStyle name="Comma 2 3 3 2 2 4 3 3 2 2" xfId="36011" xr:uid="{28BAC678-B558-42E9-9842-EA77BCB56CA1}"/>
    <cellStyle name="Comma 2 3 3 2 2 4 3 3 3" xfId="26404" xr:uid="{F9960956-BE7D-4169-8953-2A420F4C63E6}"/>
    <cellStyle name="Comma 2 3 3 2 2 4 3 4" xfId="11993" xr:uid="{00000000-0005-0000-0000-0000F80A0000}"/>
    <cellStyle name="Comma 2 3 3 2 2 4 3 4 2" xfId="31207" xr:uid="{37D96896-7F53-42C1-820A-EFA08FBD3A80}"/>
    <cellStyle name="Comma 2 3 3 2 2 4 3 5" xfId="21600" xr:uid="{BE1E035A-8CD4-4C21-B1B6-73FC9019D85E}"/>
    <cellStyle name="Comma 2 3 3 2 2 4 4" xfId="3188" xr:uid="{00000000-0005-0000-0000-0000F90A0000}"/>
    <cellStyle name="Comma 2 3 3 2 2 4 4 2" xfId="7991" xr:uid="{00000000-0005-0000-0000-0000FA0A0000}"/>
    <cellStyle name="Comma 2 3 3 2 2 4 4 2 2" xfId="17598" xr:uid="{00000000-0005-0000-0000-0000FB0A0000}"/>
    <cellStyle name="Comma 2 3 3 2 2 4 4 2 2 2" xfId="36812" xr:uid="{0F70B582-CD52-45F4-A646-F33D2C9EF5EF}"/>
    <cellStyle name="Comma 2 3 3 2 2 4 4 2 3" xfId="27205" xr:uid="{E14B76E0-1ED6-442C-84C3-27BD95936639}"/>
    <cellStyle name="Comma 2 3 3 2 2 4 4 3" xfId="12795" xr:uid="{00000000-0005-0000-0000-0000FC0A0000}"/>
    <cellStyle name="Comma 2 3 3 2 2 4 4 3 2" xfId="32009" xr:uid="{90D07ACD-D7D1-42C2-B0D7-DB1119F7D1A7}"/>
    <cellStyle name="Comma 2 3 3 2 2 4 4 4" xfId="22402" xr:uid="{922B91EE-E1CD-4FEB-9AFF-D27C442FC968}"/>
    <cellStyle name="Comma 2 3 3 2 2 4 5" xfId="5590" xr:uid="{00000000-0005-0000-0000-0000FD0A0000}"/>
    <cellStyle name="Comma 2 3 3 2 2 4 5 2" xfId="15197" xr:uid="{00000000-0005-0000-0000-0000FE0A0000}"/>
    <cellStyle name="Comma 2 3 3 2 2 4 5 2 2" xfId="34411" xr:uid="{54A6BAC1-5D50-40A0-94DC-679F1449BC66}"/>
    <cellStyle name="Comma 2 3 3 2 2 4 5 3" xfId="24804" xr:uid="{BCC72C5D-134C-4D3F-A079-3E856A6A8DF6}"/>
    <cellStyle name="Comma 2 3 3 2 2 4 6" xfId="10393" xr:uid="{00000000-0005-0000-0000-0000FF0A0000}"/>
    <cellStyle name="Comma 2 3 3 2 2 4 6 2" xfId="29607" xr:uid="{C503979E-43EC-4236-B6FB-D93786353B3C}"/>
    <cellStyle name="Comma 2 3 3 2 2 4 7" xfId="20000" xr:uid="{814DF52A-9892-4F10-9347-F02C3E9C4472}"/>
    <cellStyle name="Comma 2 3 3 2 2 5" xfId="983" xr:uid="{00000000-0005-0000-0000-0000000B0000}"/>
    <cellStyle name="Comma 2 3 3 2 2 5 2" xfId="3388" xr:uid="{00000000-0005-0000-0000-0000010B0000}"/>
    <cellStyle name="Comma 2 3 3 2 2 5 2 2" xfId="8191" xr:uid="{00000000-0005-0000-0000-0000020B0000}"/>
    <cellStyle name="Comma 2 3 3 2 2 5 2 2 2" xfId="17798" xr:uid="{00000000-0005-0000-0000-0000030B0000}"/>
    <cellStyle name="Comma 2 3 3 2 2 5 2 2 2 2" xfId="37012" xr:uid="{53CC654E-893A-40AB-9360-B5D797B3402D}"/>
    <cellStyle name="Comma 2 3 3 2 2 5 2 2 3" xfId="27405" xr:uid="{3DAB628A-883D-4F1F-A8B1-7A509F5A0621}"/>
    <cellStyle name="Comma 2 3 3 2 2 5 2 3" xfId="12995" xr:uid="{00000000-0005-0000-0000-0000040B0000}"/>
    <cellStyle name="Comma 2 3 3 2 2 5 2 3 2" xfId="32209" xr:uid="{2CCC38AA-4ABB-473D-BFD2-D22220F6C825}"/>
    <cellStyle name="Comma 2 3 3 2 2 5 2 4" xfId="22602" xr:uid="{6FCD6B13-FFDE-4717-8F13-C4C9CBE5A254}"/>
    <cellStyle name="Comma 2 3 3 2 2 5 3" xfId="5790" xr:uid="{00000000-0005-0000-0000-0000050B0000}"/>
    <cellStyle name="Comma 2 3 3 2 2 5 3 2" xfId="15397" xr:uid="{00000000-0005-0000-0000-0000060B0000}"/>
    <cellStyle name="Comma 2 3 3 2 2 5 3 2 2" xfId="34611" xr:uid="{80F4C37A-1B95-4B17-B45A-444BB90DD5AD}"/>
    <cellStyle name="Comma 2 3 3 2 2 5 3 3" xfId="25004" xr:uid="{6320FCB9-8EBC-449F-81E7-CA7082479671}"/>
    <cellStyle name="Comma 2 3 3 2 2 5 4" xfId="10593" xr:uid="{00000000-0005-0000-0000-0000070B0000}"/>
    <cellStyle name="Comma 2 3 3 2 2 5 4 2" xfId="29807" xr:uid="{F8BBE994-2E71-4D9F-94C7-2E9F14A4B25E}"/>
    <cellStyle name="Comma 2 3 3 2 2 5 5" xfId="20200" xr:uid="{378A2FDB-0A15-4BEA-9A7F-76D31CBADF40}"/>
    <cellStyle name="Comma 2 3 3 2 2 6" xfId="1783" xr:uid="{00000000-0005-0000-0000-0000080B0000}"/>
    <cellStyle name="Comma 2 3 3 2 2 6 2" xfId="4188" xr:uid="{00000000-0005-0000-0000-0000090B0000}"/>
    <cellStyle name="Comma 2 3 3 2 2 6 2 2" xfId="8991" xr:uid="{00000000-0005-0000-0000-00000A0B0000}"/>
    <cellStyle name="Comma 2 3 3 2 2 6 2 2 2" xfId="18598" xr:uid="{00000000-0005-0000-0000-00000B0B0000}"/>
    <cellStyle name="Comma 2 3 3 2 2 6 2 2 2 2" xfId="37812" xr:uid="{4C961E99-9D6C-4262-A7ED-D12C89C95F52}"/>
    <cellStyle name="Comma 2 3 3 2 2 6 2 2 3" xfId="28205" xr:uid="{5F01268C-C9D8-41AB-B544-7CFF819F8C57}"/>
    <cellStyle name="Comma 2 3 3 2 2 6 2 3" xfId="13795" xr:uid="{00000000-0005-0000-0000-00000C0B0000}"/>
    <cellStyle name="Comma 2 3 3 2 2 6 2 3 2" xfId="33009" xr:uid="{1D61FF30-CC44-4EF4-9810-05A62C1B5CFF}"/>
    <cellStyle name="Comma 2 3 3 2 2 6 2 4" xfId="23402" xr:uid="{ECB91EC0-F68F-4283-94D9-0B03563F80BF}"/>
    <cellStyle name="Comma 2 3 3 2 2 6 3" xfId="6590" xr:uid="{00000000-0005-0000-0000-00000D0B0000}"/>
    <cellStyle name="Comma 2 3 3 2 2 6 3 2" xfId="16197" xr:uid="{00000000-0005-0000-0000-00000E0B0000}"/>
    <cellStyle name="Comma 2 3 3 2 2 6 3 2 2" xfId="35411" xr:uid="{1E7DB4A9-80EB-44A3-8755-2602E9D051C9}"/>
    <cellStyle name="Comma 2 3 3 2 2 6 3 3" xfId="25804" xr:uid="{E639A4F1-ED8B-4FD5-8C78-5A6BDFB5DC85}"/>
    <cellStyle name="Comma 2 3 3 2 2 6 4" xfId="11393" xr:uid="{00000000-0005-0000-0000-00000F0B0000}"/>
    <cellStyle name="Comma 2 3 3 2 2 6 4 2" xfId="30607" xr:uid="{34FA7DEC-2F7C-4A4D-BA8E-5EE5DD69DA3A}"/>
    <cellStyle name="Comma 2 3 3 2 2 6 5" xfId="21000" xr:uid="{5CA6FDC0-6D2A-4481-A26F-D7A7480D52A2}"/>
    <cellStyle name="Comma 2 3 3 2 2 7" xfId="2588" xr:uid="{00000000-0005-0000-0000-0000100B0000}"/>
    <cellStyle name="Comma 2 3 3 2 2 7 2" xfId="7391" xr:uid="{00000000-0005-0000-0000-0000110B0000}"/>
    <cellStyle name="Comma 2 3 3 2 2 7 2 2" xfId="16998" xr:uid="{00000000-0005-0000-0000-0000120B0000}"/>
    <cellStyle name="Comma 2 3 3 2 2 7 2 2 2" xfId="36212" xr:uid="{3671A586-BA3A-42FB-8295-0526AAEB058C}"/>
    <cellStyle name="Comma 2 3 3 2 2 7 2 3" xfId="26605" xr:uid="{498A8D34-C07A-4793-A563-7C11619BE0D6}"/>
    <cellStyle name="Comma 2 3 3 2 2 7 3" xfId="12195" xr:uid="{00000000-0005-0000-0000-0000130B0000}"/>
    <cellStyle name="Comma 2 3 3 2 2 7 3 2" xfId="31409" xr:uid="{5E7A476C-BE22-4121-96FE-F14E709EB018}"/>
    <cellStyle name="Comma 2 3 3 2 2 7 4" xfId="21802" xr:uid="{6B1B4B5E-5FCE-4C3D-8F82-24D369BA2FC2}"/>
    <cellStyle name="Comma 2 3 3 2 2 8" xfId="4990" xr:uid="{00000000-0005-0000-0000-0000140B0000}"/>
    <cellStyle name="Comma 2 3 3 2 2 8 2" xfId="14597" xr:uid="{00000000-0005-0000-0000-0000150B0000}"/>
    <cellStyle name="Comma 2 3 3 2 2 8 2 2" xfId="33811" xr:uid="{971067CD-3193-45C5-A1AA-529E6246EBAE}"/>
    <cellStyle name="Comma 2 3 3 2 2 8 3" xfId="24204" xr:uid="{522011F4-9D83-40A6-B5BF-E201DF67028F}"/>
    <cellStyle name="Comma 2 3 3 2 2 9" xfId="9793" xr:uid="{00000000-0005-0000-0000-0000160B0000}"/>
    <cellStyle name="Comma 2 3 3 2 2 9 2" xfId="29007" xr:uid="{E8DBF9A0-CBA8-47C0-94FC-A8C04E4BBE79}"/>
    <cellStyle name="Comma 2 3 3 2 3" xfId="282" xr:uid="{00000000-0005-0000-0000-0000170B0000}"/>
    <cellStyle name="Comma 2 3 3 2 3 2" xfId="1083" xr:uid="{00000000-0005-0000-0000-0000180B0000}"/>
    <cellStyle name="Comma 2 3 3 2 3 2 2" xfId="3488" xr:uid="{00000000-0005-0000-0000-0000190B0000}"/>
    <cellStyle name="Comma 2 3 3 2 3 2 2 2" xfId="8291" xr:uid="{00000000-0005-0000-0000-00001A0B0000}"/>
    <cellStyle name="Comma 2 3 3 2 3 2 2 2 2" xfId="17898" xr:uid="{00000000-0005-0000-0000-00001B0B0000}"/>
    <cellStyle name="Comma 2 3 3 2 3 2 2 2 2 2" xfId="37112" xr:uid="{25C20721-7F7D-4A95-83CE-C7C9E3256844}"/>
    <cellStyle name="Comma 2 3 3 2 3 2 2 2 3" xfId="27505" xr:uid="{0B9EC120-C45F-490A-9142-3F6094E7A91D}"/>
    <cellStyle name="Comma 2 3 3 2 3 2 2 3" xfId="13095" xr:uid="{00000000-0005-0000-0000-00001C0B0000}"/>
    <cellStyle name="Comma 2 3 3 2 3 2 2 3 2" xfId="32309" xr:uid="{FBCFA77B-5610-455E-B5E2-81817600A9BC}"/>
    <cellStyle name="Comma 2 3 3 2 3 2 2 4" xfId="22702" xr:uid="{47D3903B-4C8B-4511-98AC-655C766DD20C}"/>
    <cellStyle name="Comma 2 3 3 2 3 2 3" xfId="5890" xr:uid="{00000000-0005-0000-0000-00001D0B0000}"/>
    <cellStyle name="Comma 2 3 3 2 3 2 3 2" xfId="15497" xr:uid="{00000000-0005-0000-0000-00001E0B0000}"/>
    <cellStyle name="Comma 2 3 3 2 3 2 3 2 2" xfId="34711" xr:uid="{611E8B1B-A9F7-4904-8163-BE975E9F159F}"/>
    <cellStyle name="Comma 2 3 3 2 3 2 3 3" xfId="25104" xr:uid="{6FC293D1-2386-4F83-8EEE-E8D007E2B0E5}"/>
    <cellStyle name="Comma 2 3 3 2 3 2 4" xfId="10693" xr:uid="{00000000-0005-0000-0000-00001F0B0000}"/>
    <cellStyle name="Comma 2 3 3 2 3 2 4 2" xfId="29907" xr:uid="{052E89CB-27A4-4666-8622-D4BEE5585A06}"/>
    <cellStyle name="Comma 2 3 3 2 3 2 5" xfId="20300" xr:uid="{60B4E3DE-56E9-4E2F-B577-DDD89E7BEE5E}"/>
    <cellStyle name="Comma 2 3 3 2 3 3" xfId="1883" xr:uid="{00000000-0005-0000-0000-0000200B0000}"/>
    <cellStyle name="Comma 2 3 3 2 3 3 2" xfId="4288" xr:uid="{00000000-0005-0000-0000-0000210B0000}"/>
    <cellStyle name="Comma 2 3 3 2 3 3 2 2" xfId="9091" xr:uid="{00000000-0005-0000-0000-0000220B0000}"/>
    <cellStyle name="Comma 2 3 3 2 3 3 2 2 2" xfId="18698" xr:uid="{00000000-0005-0000-0000-0000230B0000}"/>
    <cellStyle name="Comma 2 3 3 2 3 3 2 2 2 2" xfId="37912" xr:uid="{05F75949-3A5C-4D11-BD0E-16492F916E7C}"/>
    <cellStyle name="Comma 2 3 3 2 3 3 2 2 3" xfId="28305" xr:uid="{03197F9D-582C-4A46-BA1B-A3BF32552863}"/>
    <cellStyle name="Comma 2 3 3 2 3 3 2 3" xfId="13895" xr:uid="{00000000-0005-0000-0000-0000240B0000}"/>
    <cellStyle name="Comma 2 3 3 2 3 3 2 3 2" xfId="33109" xr:uid="{C6619DE8-7115-4967-94F0-C6E659BC0737}"/>
    <cellStyle name="Comma 2 3 3 2 3 3 2 4" xfId="23502" xr:uid="{C22B2237-EB44-460E-AB57-DCBD5AED4F07}"/>
    <cellStyle name="Comma 2 3 3 2 3 3 3" xfId="6690" xr:uid="{00000000-0005-0000-0000-0000250B0000}"/>
    <cellStyle name="Comma 2 3 3 2 3 3 3 2" xfId="16297" xr:uid="{00000000-0005-0000-0000-0000260B0000}"/>
    <cellStyle name="Comma 2 3 3 2 3 3 3 2 2" xfId="35511" xr:uid="{8BA2B09A-6E9D-4842-A413-B310EFCFDC71}"/>
    <cellStyle name="Comma 2 3 3 2 3 3 3 3" xfId="25904" xr:uid="{785A8351-66A2-4C1B-996B-1E6457D10D5A}"/>
    <cellStyle name="Comma 2 3 3 2 3 3 4" xfId="11493" xr:uid="{00000000-0005-0000-0000-0000270B0000}"/>
    <cellStyle name="Comma 2 3 3 2 3 3 4 2" xfId="30707" xr:uid="{6141E746-7B52-48F2-8DF1-ACB92E084C8C}"/>
    <cellStyle name="Comma 2 3 3 2 3 3 5" xfId="21100" xr:uid="{80D388A6-8943-4718-B3B0-D7C3D34DC747}"/>
    <cellStyle name="Comma 2 3 3 2 3 4" xfId="2688" xr:uid="{00000000-0005-0000-0000-0000280B0000}"/>
    <cellStyle name="Comma 2 3 3 2 3 4 2" xfId="7491" xr:uid="{00000000-0005-0000-0000-0000290B0000}"/>
    <cellStyle name="Comma 2 3 3 2 3 4 2 2" xfId="17098" xr:uid="{00000000-0005-0000-0000-00002A0B0000}"/>
    <cellStyle name="Comma 2 3 3 2 3 4 2 2 2" xfId="36312" xr:uid="{CA05322E-D17C-4560-BDA1-13F18DD3568E}"/>
    <cellStyle name="Comma 2 3 3 2 3 4 2 3" xfId="26705" xr:uid="{606FC856-12C3-4E74-A905-10C40F489C5E}"/>
    <cellStyle name="Comma 2 3 3 2 3 4 3" xfId="12295" xr:uid="{00000000-0005-0000-0000-00002B0B0000}"/>
    <cellStyle name="Comma 2 3 3 2 3 4 3 2" xfId="31509" xr:uid="{A6D98C3F-E611-45EA-9A57-923F81FDFB15}"/>
    <cellStyle name="Comma 2 3 3 2 3 4 4" xfId="21902" xr:uid="{1645CEAB-8A2E-4290-8EA1-B76458FDF250}"/>
    <cellStyle name="Comma 2 3 3 2 3 5" xfId="5090" xr:uid="{00000000-0005-0000-0000-00002C0B0000}"/>
    <cellStyle name="Comma 2 3 3 2 3 5 2" xfId="14697" xr:uid="{00000000-0005-0000-0000-00002D0B0000}"/>
    <cellStyle name="Comma 2 3 3 2 3 5 2 2" xfId="33911" xr:uid="{3F5C5EB1-9E44-4275-A329-F8E1FF5283B3}"/>
    <cellStyle name="Comma 2 3 3 2 3 5 3" xfId="24304" xr:uid="{FBD6BE9D-8F88-41DE-B0DA-F973B4E0002A}"/>
    <cellStyle name="Comma 2 3 3 2 3 6" xfId="9893" xr:uid="{00000000-0005-0000-0000-00002E0B0000}"/>
    <cellStyle name="Comma 2 3 3 2 3 6 2" xfId="29107" xr:uid="{ED7C1F2D-FCD1-4495-9B47-4B56A7C7E6F9}"/>
    <cellStyle name="Comma 2 3 3 2 3 7" xfId="19500" xr:uid="{B3486B29-3CEB-485C-839B-F97ABA1C2191}"/>
    <cellStyle name="Comma 2 3 3 2 4" xfId="482" xr:uid="{00000000-0005-0000-0000-00002F0B0000}"/>
    <cellStyle name="Comma 2 3 3 2 4 2" xfId="1283" xr:uid="{00000000-0005-0000-0000-0000300B0000}"/>
    <cellStyle name="Comma 2 3 3 2 4 2 2" xfId="3688" xr:uid="{00000000-0005-0000-0000-0000310B0000}"/>
    <cellStyle name="Comma 2 3 3 2 4 2 2 2" xfId="8491" xr:uid="{00000000-0005-0000-0000-0000320B0000}"/>
    <cellStyle name="Comma 2 3 3 2 4 2 2 2 2" xfId="18098" xr:uid="{00000000-0005-0000-0000-0000330B0000}"/>
    <cellStyle name="Comma 2 3 3 2 4 2 2 2 2 2" xfId="37312" xr:uid="{E11DB71C-12F0-44F7-91CE-1ADFB17C8986}"/>
    <cellStyle name="Comma 2 3 3 2 4 2 2 2 3" xfId="27705" xr:uid="{D1EF33D3-F81E-4B07-8D0E-9FDB54B5CA60}"/>
    <cellStyle name="Comma 2 3 3 2 4 2 2 3" xfId="13295" xr:uid="{00000000-0005-0000-0000-0000340B0000}"/>
    <cellStyle name="Comma 2 3 3 2 4 2 2 3 2" xfId="32509" xr:uid="{982E71EE-F862-4A0D-9352-51985ABCE50D}"/>
    <cellStyle name="Comma 2 3 3 2 4 2 2 4" xfId="22902" xr:uid="{EAFB38B8-68C6-4755-8709-0F032026CE77}"/>
    <cellStyle name="Comma 2 3 3 2 4 2 3" xfId="6090" xr:uid="{00000000-0005-0000-0000-0000350B0000}"/>
    <cellStyle name="Comma 2 3 3 2 4 2 3 2" xfId="15697" xr:uid="{00000000-0005-0000-0000-0000360B0000}"/>
    <cellStyle name="Comma 2 3 3 2 4 2 3 2 2" xfId="34911" xr:uid="{93F841C4-695E-4700-B4A0-C24D9566CDB1}"/>
    <cellStyle name="Comma 2 3 3 2 4 2 3 3" xfId="25304" xr:uid="{2FA0B02F-F575-4235-921F-DA203F01C040}"/>
    <cellStyle name="Comma 2 3 3 2 4 2 4" xfId="10893" xr:uid="{00000000-0005-0000-0000-0000370B0000}"/>
    <cellStyle name="Comma 2 3 3 2 4 2 4 2" xfId="30107" xr:uid="{97D03C08-4DF6-40CD-802B-0576BC821A1D}"/>
    <cellStyle name="Comma 2 3 3 2 4 2 5" xfId="20500" xr:uid="{706797B6-F3C9-4555-B6CE-48581866CB60}"/>
    <cellStyle name="Comma 2 3 3 2 4 3" xfId="2083" xr:uid="{00000000-0005-0000-0000-0000380B0000}"/>
    <cellStyle name="Comma 2 3 3 2 4 3 2" xfId="4488" xr:uid="{00000000-0005-0000-0000-0000390B0000}"/>
    <cellStyle name="Comma 2 3 3 2 4 3 2 2" xfId="9291" xr:uid="{00000000-0005-0000-0000-00003A0B0000}"/>
    <cellStyle name="Comma 2 3 3 2 4 3 2 2 2" xfId="18898" xr:uid="{00000000-0005-0000-0000-00003B0B0000}"/>
    <cellStyle name="Comma 2 3 3 2 4 3 2 2 2 2" xfId="38112" xr:uid="{3B510507-E353-4C20-9A95-A01E4097A8C9}"/>
    <cellStyle name="Comma 2 3 3 2 4 3 2 2 3" xfId="28505" xr:uid="{FF44A15A-56B5-44FA-93CF-F071AE7E1047}"/>
    <cellStyle name="Comma 2 3 3 2 4 3 2 3" xfId="14095" xr:uid="{00000000-0005-0000-0000-00003C0B0000}"/>
    <cellStyle name="Comma 2 3 3 2 4 3 2 3 2" xfId="33309" xr:uid="{258019F7-9F31-48D4-83B9-A8407D3C38EC}"/>
    <cellStyle name="Comma 2 3 3 2 4 3 2 4" xfId="23702" xr:uid="{34AC8ADF-4AB5-4B6A-9D49-61896B19964C}"/>
    <cellStyle name="Comma 2 3 3 2 4 3 3" xfId="6890" xr:uid="{00000000-0005-0000-0000-00003D0B0000}"/>
    <cellStyle name="Comma 2 3 3 2 4 3 3 2" xfId="16497" xr:uid="{00000000-0005-0000-0000-00003E0B0000}"/>
    <cellStyle name="Comma 2 3 3 2 4 3 3 2 2" xfId="35711" xr:uid="{F2656D64-F7B5-4F8F-99D7-7B09C2B6AF35}"/>
    <cellStyle name="Comma 2 3 3 2 4 3 3 3" xfId="26104" xr:uid="{C5B09BFC-DB1A-4957-84CD-F09B362E86F3}"/>
    <cellStyle name="Comma 2 3 3 2 4 3 4" xfId="11693" xr:uid="{00000000-0005-0000-0000-00003F0B0000}"/>
    <cellStyle name="Comma 2 3 3 2 4 3 4 2" xfId="30907" xr:uid="{78D2DCE5-0DA6-42A7-9B20-873AFB6F6E42}"/>
    <cellStyle name="Comma 2 3 3 2 4 3 5" xfId="21300" xr:uid="{EA518DD8-3810-4612-8CB1-5674E138E247}"/>
    <cellStyle name="Comma 2 3 3 2 4 4" xfId="2888" xr:uid="{00000000-0005-0000-0000-0000400B0000}"/>
    <cellStyle name="Comma 2 3 3 2 4 4 2" xfId="7691" xr:uid="{00000000-0005-0000-0000-0000410B0000}"/>
    <cellStyle name="Comma 2 3 3 2 4 4 2 2" xfId="17298" xr:uid="{00000000-0005-0000-0000-0000420B0000}"/>
    <cellStyle name="Comma 2 3 3 2 4 4 2 2 2" xfId="36512" xr:uid="{FAFA79C8-1699-432D-B197-9B23CD6A4276}"/>
    <cellStyle name="Comma 2 3 3 2 4 4 2 3" xfId="26905" xr:uid="{6A7414A4-AA2D-469E-9E8C-FE1BD55711EB}"/>
    <cellStyle name="Comma 2 3 3 2 4 4 3" xfId="12495" xr:uid="{00000000-0005-0000-0000-0000430B0000}"/>
    <cellStyle name="Comma 2 3 3 2 4 4 3 2" xfId="31709" xr:uid="{9B2035D7-80C4-4FC3-A928-D3C0D365E020}"/>
    <cellStyle name="Comma 2 3 3 2 4 4 4" xfId="22102" xr:uid="{AAAD44A9-F666-4D15-B1F4-46AC3FADCA9B}"/>
    <cellStyle name="Comma 2 3 3 2 4 5" xfId="5290" xr:uid="{00000000-0005-0000-0000-0000440B0000}"/>
    <cellStyle name="Comma 2 3 3 2 4 5 2" xfId="14897" xr:uid="{00000000-0005-0000-0000-0000450B0000}"/>
    <cellStyle name="Comma 2 3 3 2 4 5 2 2" xfId="34111" xr:uid="{7A0F751B-F6C9-4AE2-A565-61F7139386D5}"/>
    <cellStyle name="Comma 2 3 3 2 4 5 3" xfId="24504" xr:uid="{3F9D82CB-16FA-42C4-BF7E-BF363096DD67}"/>
    <cellStyle name="Comma 2 3 3 2 4 6" xfId="10093" xr:uid="{00000000-0005-0000-0000-0000460B0000}"/>
    <cellStyle name="Comma 2 3 3 2 4 6 2" xfId="29307" xr:uid="{D92C21ED-5598-4F12-AF97-8830DC4B3991}"/>
    <cellStyle name="Comma 2 3 3 2 4 7" xfId="19700" xr:uid="{9007631B-4AEC-45E6-AA57-297D3074DAC3}"/>
    <cellStyle name="Comma 2 3 3 2 5" xfId="682" xr:uid="{00000000-0005-0000-0000-0000470B0000}"/>
    <cellStyle name="Comma 2 3 3 2 5 2" xfId="1483" xr:uid="{00000000-0005-0000-0000-0000480B0000}"/>
    <cellStyle name="Comma 2 3 3 2 5 2 2" xfId="3888" xr:uid="{00000000-0005-0000-0000-0000490B0000}"/>
    <cellStyle name="Comma 2 3 3 2 5 2 2 2" xfId="8691" xr:uid="{00000000-0005-0000-0000-00004A0B0000}"/>
    <cellStyle name="Comma 2 3 3 2 5 2 2 2 2" xfId="18298" xr:uid="{00000000-0005-0000-0000-00004B0B0000}"/>
    <cellStyle name="Comma 2 3 3 2 5 2 2 2 2 2" xfId="37512" xr:uid="{F8F26059-FDE8-4A9C-9048-E31C47131E77}"/>
    <cellStyle name="Comma 2 3 3 2 5 2 2 2 3" xfId="27905" xr:uid="{0D16574F-4E8A-42CB-AB59-16D0B1A9CDC6}"/>
    <cellStyle name="Comma 2 3 3 2 5 2 2 3" xfId="13495" xr:uid="{00000000-0005-0000-0000-00004C0B0000}"/>
    <cellStyle name="Comma 2 3 3 2 5 2 2 3 2" xfId="32709" xr:uid="{75781112-4A38-4475-8C0A-D46DFD0A7AF7}"/>
    <cellStyle name="Comma 2 3 3 2 5 2 2 4" xfId="23102" xr:uid="{31F73F4A-55DC-452C-9C95-97EF456098F1}"/>
    <cellStyle name="Comma 2 3 3 2 5 2 3" xfId="6290" xr:uid="{00000000-0005-0000-0000-00004D0B0000}"/>
    <cellStyle name="Comma 2 3 3 2 5 2 3 2" xfId="15897" xr:uid="{00000000-0005-0000-0000-00004E0B0000}"/>
    <cellStyle name="Comma 2 3 3 2 5 2 3 2 2" xfId="35111" xr:uid="{087E1639-9544-4C4B-9742-A09A44DF8E47}"/>
    <cellStyle name="Comma 2 3 3 2 5 2 3 3" xfId="25504" xr:uid="{6DD6A734-39FB-48B1-9B99-C6BE842121FD}"/>
    <cellStyle name="Comma 2 3 3 2 5 2 4" xfId="11093" xr:uid="{00000000-0005-0000-0000-00004F0B0000}"/>
    <cellStyle name="Comma 2 3 3 2 5 2 4 2" xfId="30307" xr:uid="{9A7ADD0F-9E37-4ED0-8C4A-13059942752B}"/>
    <cellStyle name="Comma 2 3 3 2 5 2 5" xfId="20700" xr:uid="{19B89AF6-FA45-4FD1-B478-EA1536AFFC8C}"/>
    <cellStyle name="Comma 2 3 3 2 5 3" xfId="2283" xr:uid="{00000000-0005-0000-0000-0000500B0000}"/>
    <cellStyle name="Comma 2 3 3 2 5 3 2" xfId="4688" xr:uid="{00000000-0005-0000-0000-0000510B0000}"/>
    <cellStyle name="Comma 2 3 3 2 5 3 2 2" xfId="9491" xr:uid="{00000000-0005-0000-0000-0000520B0000}"/>
    <cellStyle name="Comma 2 3 3 2 5 3 2 2 2" xfId="19098" xr:uid="{00000000-0005-0000-0000-0000530B0000}"/>
    <cellStyle name="Comma 2 3 3 2 5 3 2 2 2 2" xfId="38312" xr:uid="{AAB99CA8-189C-4750-AEB2-F3D1C9C1A40E}"/>
    <cellStyle name="Comma 2 3 3 2 5 3 2 2 3" xfId="28705" xr:uid="{DC3669A8-810C-4E79-B97D-9E64C4BAD15D}"/>
    <cellStyle name="Comma 2 3 3 2 5 3 2 3" xfId="14295" xr:uid="{00000000-0005-0000-0000-0000540B0000}"/>
    <cellStyle name="Comma 2 3 3 2 5 3 2 3 2" xfId="33509" xr:uid="{CD2B32CA-9DE1-4DF9-A1D4-E2C13045595D}"/>
    <cellStyle name="Comma 2 3 3 2 5 3 2 4" xfId="23902" xr:uid="{7076F824-02DD-4915-BDC6-BE4FC8AE7934}"/>
    <cellStyle name="Comma 2 3 3 2 5 3 3" xfId="7090" xr:uid="{00000000-0005-0000-0000-0000550B0000}"/>
    <cellStyle name="Comma 2 3 3 2 5 3 3 2" xfId="16697" xr:uid="{00000000-0005-0000-0000-0000560B0000}"/>
    <cellStyle name="Comma 2 3 3 2 5 3 3 2 2" xfId="35911" xr:uid="{B2776244-AF35-499E-85EF-90E3E97A8B89}"/>
    <cellStyle name="Comma 2 3 3 2 5 3 3 3" xfId="26304" xr:uid="{D96F307B-C479-4371-AF65-D7319CDFC8B5}"/>
    <cellStyle name="Comma 2 3 3 2 5 3 4" xfId="11893" xr:uid="{00000000-0005-0000-0000-0000570B0000}"/>
    <cellStyle name="Comma 2 3 3 2 5 3 4 2" xfId="31107" xr:uid="{DE017AB3-E4BD-40B1-AE1B-00111C4DB83E}"/>
    <cellStyle name="Comma 2 3 3 2 5 3 5" xfId="21500" xr:uid="{FB4ED0AB-9FBA-4FBF-A141-55DE40C90019}"/>
    <cellStyle name="Comma 2 3 3 2 5 4" xfId="3088" xr:uid="{00000000-0005-0000-0000-0000580B0000}"/>
    <cellStyle name="Comma 2 3 3 2 5 4 2" xfId="7891" xr:uid="{00000000-0005-0000-0000-0000590B0000}"/>
    <cellStyle name="Comma 2 3 3 2 5 4 2 2" xfId="17498" xr:uid="{00000000-0005-0000-0000-00005A0B0000}"/>
    <cellStyle name="Comma 2 3 3 2 5 4 2 2 2" xfId="36712" xr:uid="{97B544EE-34FC-431D-8B9B-0BE01E935C01}"/>
    <cellStyle name="Comma 2 3 3 2 5 4 2 3" xfId="27105" xr:uid="{53606643-C49B-4CD3-8AE4-7B9C854A7375}"/>
    <cellStyle name="Comma 2 3 3 2 5 4 3" xfId="12695" xr:uid="{00000000-0005-0000-0000-00005B0B0000}"/>
    <cellStyle name="Comma 2 3 3 2 5 4 3 2" xfId="31909" xr:uid="{8863D18E-B553-41BE-BE31-C958394D4143}"/>
    <cellStyle name="Comma 2 3 3 2 5 4 4" xfId="22302" xr:uid="{F90079C4-CA81-4B0E-9658-03951D8385DB}"/>
    <cellStyle name="Comma 2 3 3 2 5 5" xfId="5490" xr:uid="{00000000-0005-0000-0000-00005C0B0000}"/>
    <cellStyle name="Comma 2 3 3 2 5 5 2" xfId="15097" xr:uid="{00000000-0005-0000-0000-00005D0B0000}"/>
    <cellStyle name="Comma 2 3 3 2 5 5 2 2" xfId="34311" xr:uid="{68D6B658-3D0D-4C63-B3D0-EDD903BA5E98}"/>
    <cellStyle name="Comma 2 3 3 2 5 5 3" xfId="24704" xr:uid="{06614E4B-E518-4F03-8B33-A719F5C9A048}"/>
    <cellStyle name="Comma 2 3 3 2 5 6" xfId="10293" xr:uid="{00000000-0005-0000-0000-00005E0B0000}"/>
    <cellStyle name="Comma 2 3 3 2 5 6 2" xfId="29507" xr:uid="{26BA4089-CE1E-4E51-9BFA-A6E30E8D88FD}"/>
    <cellStyle name="Comma 2 3 3 2 5 7" xfId="19900" xr:uid="{50387228-FF1B-455E-B0B5-A1811620055E}"/>
    <cellStyle name="Comma 2 3 3 2 6" xfId="883" xr:uid="{00000000-0005-0000-0000-00005F0B0000}"/>
    <cellStyle name="Comma 2 3 3 2 6 2" xfId="3288" xr:uid="{00000000-0005-0000-0000-0000600B0000}"/>
    <cellStyle name="Comma 2 3 3 2 6 2 2" xfId="8091" xr:uid="{00000000-0005-0000-0000-0000610B0000}"/>
    <cellStyle name="Comma 2 3 3 2 6 2 2 2" xfId="17698" xr:uid="{00000000-0005-0000-0000-0000620B0000}"/>
    <cellStyle name="Comma 2 3 3 2 6 2 2 2 2" xfId="36912" xr:uid="{B235FA5A-48A9-4135-B5CD-3B8F8ED38C83}"/>
    <cellStyle name="Comma 2 3 3 2 6 2 2 3" xfId="27305" xr:uid="{AEF3CE02-E671-4AB2-B01A-18DFDE8FC6AA}"/>
    <cellStyle name="Comma 2 3 3 2 6 2 3" xfId="12895" xr:uid="{00000000-0005-0000-0000-0000630B0000}"/>
    <cellStyle name="Comma 2 3 3 2 6 2 3 2" xfId="32109" xr:uid="{32A1249E-FECB-4938-9F7E-405B09206E89}"/>
    <cellStyle name="Comma 2 3 3 2 6 2 4" xfId="22502" xr:uid="{C256BE65-078D-44A3-9E03-7F4652CFFDB1}"/>
    <cellStyle name="Comma 2 3 3 2 6 3" xfId="5690" xr:uid="{00000000-0005-0000-0000-0000640B0000}"/>
    <cellStyle name="Comma 2 3 3 2 6 3 2" xfId="15297" xr:uid="{00000000-0005-0000-0000-0000650B0000}"/>
    <cellStyle name="Comma 2 3 3 2 6 3 2 2" xfId="34511" xr:uid="{F30276F0-1DF5-43D1-80DE-5C1AEEEA2DA5}"/>
    <cellStyle name="Comma 2 3 3 2 6 3 3" xfId="24904" xr:uid="{E7765D29-1BAB-4736-BFE4-9D7109D24E7E}"/>
    <cellStyle name="Comma 2 3 3 2 6 4" xfId="10493" xr:uid="{00000000-0005-0000-0000-0000660B0000}"/>
    <cellStyle name="Comma 2 3 3 2 6 4 2" xfId="29707" xr:uid="{9C4C78F6-A2C4-48DC-82EF-E53DA2BC1EDD}"/>
    <cellStyle name="Comma 2 3 3 2 6 5" xfId="20100" xr:uid="{813A3B5E-53C3-458E-A468-CDBA4ED61D56}"/>
    <cellStyle name="Comma 2 3 3 2 7" xfId="1683" xr:uid="{00000000-0005-0000-0000-0000670B0000}"/>
    <cellStyle name="Comma 2 3 3 2 7 2" xfId="4088" xr:uid="{00000000-0005-0000-0000-0000680B0000}"/>
    <cellStyle name="Comma 2 3 3 2 7 2 2" xfId="8891" xr:uid="{00000000-0005-0000-0000-0000690B0000}"/>
    <cellStyle name="Comma 2 3 3 2 7 2 2 2" xfId="18498" xr:uid="{00000000-0005-0000-0000-00006A0B0000}"/>
    <cellStyle name="Comma 2 3 3 2 7 2 2 2 2" xfId="37712" xr:uid="{DA871113-1B39-4CE8-897C-42DFF2B45FD3}"/>
    <cellStyle name="Comma 2 3 3 2 7 2 2 3" xfId="28105" xr:uid="{F693ECA8-6DA5-4EA5-96A5-0C1BF02DD190}"/>
    <cellStyle name="Comma 2 3 3 2 7 2 3" xfId="13695" xr:uid="{00000000-0005-0000-0000-00006B0B0000}"/>
    <cellStyle name="Comma 2 3 3 2 7 2 3 2" xfId="32909" xr:uid="{DD684956-8F4C-47CA-8473-5C2F7B0E980D}"/>
    <cellStyle name="Comma 2 3 3 2 7 2 4" xfId="23302" xr:uid="{BE001FB8-820D-4620-9D01-711598C008C4}"/>
    <cellStyle name="Comma 2 3 3 2 7 3" xfId="6490" xr:uid="{00000000-0005-0000-0000-00006C0B0000}"/>
    <cellStyle name="Comma 2 3 3 2 7 3 2" xfId="16097" xr:uid="{00000000-0005-0000-0000-00006D0B0000}"/>
    <cellStyle name="Comma 2 3 3 2 7 3 2 2" xfId="35311" xr:uid="{DC61574C-D2A7-4C15-8B16-45633AF90317}"/>
    <cellStyle name="Comma 2 3 3 2 7 3 3" xfId="25704" xr:uid="{74D9B315-CBD9-43AE-B8DF-8B4B00FBA095}"/>
    <cellStyle name="Comma 2 3 3 2 7 4" xfId="11293" xr:uid="{00000000-0005-0000-0000-00006E0B0000}"/>
    <cellStyle name="Comma 2 3 3 2 7 4 2" xfId="30507" xr:uid="{2C9FB817-5B0E-4E46-994F-93031B49523F}"/>
    <cellStyle name="Comma 2 3 3 2 7 5" xfId="20900" xr:uid="{0FD860F4-87DD-42E3-8372-90AFFF1AD0EA}"/>
    <cellStyle name="Comma 2 3 3 2 8" xfId="2488" xr:uid="{00000000-0005-0000-0000-00006F0B0000}"/>
    <cellStyle name="Comma 2 3 3 2 8 2" xfId="7291" xr:uid="{00000000-0005-0000-0000-0000700B0000}"/>
    <cellStyle name="Comma 2 3 3 2 8 2 2" xfId="16898" xr:uid="{00000000-0005-0000-0000-0000710B0000}"/>
    <cellStyle name="Comma 2 3 3 2 8 2 2 2" xfId="36112" xr:uid="{47B51B84-7276-4BDB-9C12-18231ACDCA7F}"/>
    <cellStyle name="Comma 2 3 3 2 8 2 3" xfId="26505" xr:uid="{00D1D0DC-CE5E-4687-93B9-2723ADC840D2}"/>
    <cellStyle name="Comma 2 3 3 2 8 3" xfId="12095" xr:uid="{00000000-0005-0000-0000-0000720B0000}"/>
    <cellStyle name="Comma 2 3 3 2 8 3 2" xfId="31309" xr:uid="{35B80160-2139-4CDC-B2AB-F39CFFF0F1E6}"/>
    <cellStyle name="Comma 2 3 3 2 8 4" xfId="21702" xr:uid="{CD42F459-8D97-47EE-8B64-F0044F2491D8}"/>
    <cellStyle name="Comma 2 3 3 2 9" xfId="4890" xr:uid="{00000000-0005-0000-0000-0000730B0000}"/>
    <cellStyle name="Comma 2 3 3 2 9 2" xfId="14497" xr:uid="{00000000-0005-0000-0000-0000740B0000}"/>
    <cellStyle name="Comma 2 3 3 2 9 2 2" xfId="33711" xr:uid="{4D9FCD0F-4163-44B5-8144-69BE5989FC37}"/>
    <cellStyle name="Comma 2 3 3 2 9 3" xfId="24104" xr:uid="{99E2E8B2-8EA5-4523-8CC7-ADAD5CD590D5}"/>
    <cellStyle name="Comma 2 3 3 3" xfId="132" xr:uid="{00000000-0005-0000-0000-0000750B0000}"/>
    <cellStyle name="Comma 2 3 3 3 10" xfId="19350" xr:uid="{F13E3D4F-0293-47E6-8BE6-46F738035226}"/>
    <cellStyle name="Comma 2 3 3 3 2" xfId="332" xr:uid="{00000000-0005-0000-0000-0000760B0000}"/>
    <cellStyle name="Comma 2 3 3 3 2 2" xfId="1133" xr:uid="{00000000-0005-0000-0000-0000770B0000}"/>
    <cellStyle name="Comma 2 3 3 3 2 2 2" xfId="3538" xr:uid="{00000000-0005-0000-0000-0000780B0000}"/>
    <cellStyle name="Comma 2 3 3 3 2 2 2 2" xfId="8341" xr:uid="{00000000-0005-0000-0000-0000790B0000}"/>
    <cellStyle name="Comma 2 3 3 3 2 2 2 2 2" xfId="17948" xr:uid="{00000000-0005-0000-0000-00007A0B0000}"/>
    <cellStyle name="Comma 2 3 3 3 2 2 2 2 2 2" xfId="37162" xr:uid="{3CC87DA9-D753-4480-B060-79B8B33F10B9}"/>
    <cellStyle name="Comma 2 3 3 3 2 2 2 2 3" xfId="27555" xr:uid="{B4FAEA40-54E0-4B00-AE02-4C7D0A37D929}"/>
    <cellStyle name="Comma 2 3 3 3 2 2 2 3" xfId="13145" xr:uid="{00000000-0005-0000-0000-00007B0B0000}"/>
    <cellStyle name="Comma 2 3 3 3 2 2 2 3 2" xfId="32359" xr:uid="{D4EC7414-F5DB-4AD6-B438-0D6B850E9C17}"/>
    <cellStyle name="Comma 2 3 3 3 2 2 2 4" xfId="22752" xr:uid="{65EFCD80-D0A2-41FA-9007-A962A6D30017}"/>
    <cellStyle name="Comma 2 3 3 3 2 2 3" xfId="5940" xr:uid="{00000000-0005-0000-0000-00007C0B0000}"/>
    <cellStyle name="Comma 2 3 3 3 2 2 3 2" xfId="15547" xr:uid="{00000000-0005-0000-0000-00007D0B0000}"/>
    <cellStyle name="Comma 2 3 3 3 2 2 3 2 2" xfId="34761" xr:uid="{DE172070-8B6F-4BF7-9227-8F7EA97A5F7A}"/>
    <cellStyle name="Comma 2 3 3 3 2 2 3 3" xfId="25154" xr:uid="{F6EE9200-912A-4C12-9B76-8E2DB07F09CF}"/>
    <cellStyle name="Comma 2 3 3 3 2 2 4" xfId="10743" xr:uid="{00000000-0005-0000-0000-00007E0B0000}"/>
    <cellStyle name="Comma 2 3 3 3 2 2 4 2" xfId="29957" xr:uid="{CB38B46A-6D76-4056-834F-17274C516259}"/>
    <cellStyle name="Comma 2 3 3 3 2 2 5" xfId="20350" xr:uid="{6F1B7851-085C-4CFC-A08C-1AD5FA623BBF}"/>
    <cellStyle name="Comma 2 3 3 3 2 3" xfId="1933" xr:uid="{00000000-0005-0000-0000-00007F0B0000}"/>
    <cellStyle name="Comma 2 3 3 3 2 3 2" xfId="4338" xr:uid="{00000000-0005-0000-0000-0000800B0000}"/>
    <cellStyle name="Comma 2 3 3 3 2 3 2 2" xfId="9141" xr:uid="{00000000-0005-0000-0000-0000810B0000}"/>
    <cellStyle name="Comma 2 3 3 3 2 3 2 2 2" xfId="18748" xr:uid="{00000000-0005-0000-0000-0000820B0000}"/>
    <cellStyle name="Comma 2 3 3 3 2 3 2 2 2 2" xfId="37962" xr:uid="{A3EE9B81-C539-4A6E-A54D-4D98B7513DBB}"/>
    <cellStyle name="Comma 2 3 3 3 2 3 2 2 3" xfId="28355" xr:uid="{E316514D-50DC-42A7-809B-DF67B07FCC28}"/>
    <cellStyle name="Comma 2 3 3 3 2 3 2 3" xfId="13945" xr:uid="{00000000-0005-0000-0000-0000830B0000}"/>
    <cellStyle name="Comma 2 3 3 3 2 3 2 3 2" xfId="33159" xr:uid="{FCABDB2B-609A-4C0F-B6B2-E557B995F733}"/>
    <cellStyle name="Comma 2 3 3 3 2 3 2 4" xfId="23552" xr:uid="{C93307DE-3A6D-4BF7-85D7-49D48190D3A8}"/>
    <cellStyle name="Comma 2 3 3 3 2 3 3" xfId="6740" xr:uid="{00000000-0005-0000-0000-0000840B0000}"/>
    <cellStyle name="Comma 2 3 3 3 2 3 3 2" xfId="16347" xr:uid="{00000000-0005-0000-0000-0000850B0000}"/>
    <cellStyle name="Comma 2 3 3 3 2 3 3 2 2" xfId="35561" xr:uid="{349E245C-70B7-457A-A17C-A57832E6BE0F}"/>
    <cellStyle name="Comma 2 3 3 3 2 3 3 3" xfId="25954" xr:uid="{29292A2D-4814-42CF-9FD1-EA613140B78E}"/>
    <cellStyle name="Comma 2 3 3 3 2 3 4" xfId="11543" xr:uid="{00000000-0005-0000-0000-0000860B0000}"/>
    <cellStyle name="Comma 2 3 3 3 2 3 4 2" xfId="30757" xr:uid="{FF013FB7-9A5F-4127-9B91-012AB40D17D3}"/>
    <cellStyle name="Comma 2 3 3 3 2 3 5" xfId="21150" xr:uid="{CCD42D58-48A5-470A-B24F-6324182B4D67}"/>
    <cellStyle name="Comma 2 3 3 3 2 4" xfId="2738" xr:uid="{00000000-0005-0000-0000-0000870B0000}"/>
    <cellStyle name="Comma 2 3 3 3 2 4 2" xfId="7541" xr:uid="{00000000-0005-0000-0000-0000880B0000}"/>
    <cellStyle name="Comma 2 3 3 3 2 4 2 2" xfId="17148" xr:uid="{00000000-0005-0000-0000-0000890B0000}"/>
    <cellStyle name="Comma 2 3 3 3 2 4 2 2 2" xfId="36362" xr:uid="{E9ADC4A9-A53F-49C3-9CA4-6D65DA44CB62}"/>
    <cellStyle name="Comma 2 3 3 3 2 4 2 3" xfId="26755" xr:uid="{CC5F9615-3A26-4D64-987E-D54B7500FD38}"/>
    <cellStyle name="Comma 2 3 3 3 2 4 3" xfId="12345" xr:uid="{00000000-0005-0000-0000-00008A0B0000}"/>
    <cellStyle name="Comma 2 3 3 3 2 4 3 2" xfId="31559" xr:uid="{5199BCDD-97C3-4DDF-ABCC-640F3FB3D806}"/>
    <cellStyle name="Comma 2 3 3 3 2 4 4" xfId="21952" xr:uid="{1EE56A41-DE4E-424D-B63C-F73A7E00E23C}"/>
    <cellStyle name="Comma 2 3 3 3 2 5" xfId="5140" xr:uid="{00000000-0005-0000-0000-00008B0B0000}"/>
    <cellStyle name="Comma 2 3 3 3 2 5 2" xfId="14747" xr:uid="{00000000-0005-0000-0000-00008C0B0000}"/>
    <cellStyle name="Comma 2 3 3 3 2 5 2 2" xfId="33961" xr:uid="{5A626303-8052-4059-8FE3-521A0C7CF98C}"/>
    <cellStyle name="Comma 2 3 3 3 2 5 3" xfId="24354" xr:uid="{A82DB3B8-8FA5-44FC-9AA4-A6F51964C50C}"/>
    <cellStyle name="Comma 2 3 3 3 2 6" xfId="9943" xr:uid="{00000000-0005-0000-0000-00008D0B0000}"/>
    <cellStyle name="Comma 2 3 3 3 2 6 2" xfId="29157" xr:uid="{CF2D56F4-40FC-46F3-8271-C82FE06A6692}"/>
    <cellStyle name="Comma 2 3 3 3 2 7" xfId="19550" xr:uid="{AE0C5EE9-98BE-45E8-A5F5-58CED3763AE5}"/>
    <cellStyle name="Comma 2 3 3 3 3" xfId="532" xr:uid="{00000000-0005-0000-0000-00008E0B0000}"/>
    <cellStyle name="Comma 2 3 3 3 3 2" xfId="1333" xr:uid="{00000000-0005-0000-0000-00008F0B0000}"/>
    <cellStyle name="Comma 2 3 3 3 3 2 2" xfId="3738" xr:uid="{00000000-0005-0000-0000-0000900B0000}"/>
    <cellStyle name="Comma 2 3 3 3 3 2 2 2" xfId="8541" xr:uid="{00000000-0005-0000-0000-0000910B0000}"/>
    <cellStyle name="Comma 2 3 3 3 3 2 2 2 2" xfId="18148" xr:uid="{00000000-0005-0000-0000-0000920B0000}"/>
    <cellStyle name="Comma 2 3 3 3 3 2 2 2 2 2" xfId="37362" xr:uid="{6ACB492A-EDDF-4C80-8470-47B9119EC166}"/>
    <cellStyle name="Comma 2 3 3 3 3 2 2 2 3" xfId="27755" xr:uid="{8C779DEA-2E0E-4DDA-A7BE-355E72037F88}"/>
    <cellStyle name="Comma 2 3 3 3 3 2 2 3" xfId="13345" xr:uid="{00000000-0005-0000-0000-0000930B0000}"/>
    <cellStyle name="Comma 2 3 3 3 3 2 2 3 2" xfId="32559" xr:uid="{A9ACD8ED-3416-4E82-8CB9-3FB0D3B1CF6D}"/>
    <cellStyle name="Comma 2 3 3 3 3 2 2 4" xfId="22952" xr:uid="{AB4D5E88-E42F-4F35-9289-6D87B68A3651}"/>
    <cellStyle name="Comma 2 3 3 3 3 2 3" xfId="6140" xr:uid="{00000000-0005-0000-0000-0000940B0000}"/>
    <cellStyle name="Comma 2 3 3 3 3 2 3 2" xfId="15747" xr:uid="{00000000-0005-0000-0000-0000950B0000}"/>
    <cellStyle name="Comma 2 3 3 3 3 2 3 2 2" xfId="34961" xr:uid="{FD1F5AD1-4F5E-4A32-867E-70139BEFEFC1}"/>
    <cellStyle name="Comma 2 3 3 3 3 2 3 3" xfId="25354" xr:uid="{32B001C7-1C24-4270-A4A8-413522200835}"/>
    <cellStyle name="Comma 2 3 3 3 3 2 4" xfId="10943" xr:uid="{00000000-0005-0000-0000-0000960B0000}"/>
    <cellStyle name="Comma 2 3 3 3 3 2 4 2" xfId="30157" xr:uid="{DB84B856-108F-40C5-A637-040DE73B5E10}"/>
    <cellStyle name="Comma 2 3 3 3 3 2 5" xfId="20550" xr:uid="{101ACA45-3CFE-4A77-A425-A4D191362C7B}"/>
    <cellStyle name="Comma 2 3 3 3 3 3" xfId="2133" xr:uid="{00000000-0005-0000-0000-0000970B0000}"/>
    <cellStyle name="Comma 2 3 3 3 3 3 2" xfId="4538" xr:uid="{00000000-0005-0000-0000-0000980B0000}"/>
    <cellStyle name="Comma 2 3 3 3 3 3 2 2" xfId="9341" xr:uid="{00000000-0005-0000-0000-0000990B0000}"/>
    <cellStyle name="Comma 2 3 3 3 3 3 2 2 2" xfId="18948" xr:uid="{00000000-0005-0000-0000-00009A0B0000}"/>
    <cellStyle name="Comma 2 3 3 3 3 3 2 2 2 2" xfId="38162" xr:uid="{E2513F6B-F3FD-462A-965A-9917FEB5C100}"/>
    <cellStyle name="Comma 2 3 3 3 3 3 2 2 3" xfId="28555" xr:uid="{7984BCA7-15D4-42D4-A534-2C3F64549B4F}"/>
    <cellStyle name="Comma 2 3 3 3 3 3 2 3" xfId="14145" xr:uid="{00000000-0005-0000-0000-00009B0B0000}"/>
    <cellStyle name="Comma 2 3 3 3 3 3 2 3 2" xfId="33359" xr:uid="{A7329013-926D-46A6-9289-00416AD56B0D}"/>
    <cellStyle name="Comma 2 3 3 3 3 3 2 4" xfId="23752" xr:uid="{8D11F8CD-AE38-405F-AFA7-F38E85B6DA50}"/>
    <cellStyle name="Comma 2 3 3 3 3 3 3" xfId="6940" xr:uid="{00000000-0005-0000-0000-00009C0B0000}"/>
    <cellStyle name="Comma 2 3 3 3 3 3 3 2" xfId="16547" xr:uid="{00000000-0005-0000-0000-00009D0B0000}"/>
    <cellStyle name="Comma 2 3 3 3 3 3 3 2 2" xfId="35761" xr:uid="{685BD8E8-6016-43B0-A500-8C58232DE979}"/>
    <cellStyle name="Comma 2 3 3 3 3 3 3 3" xfId="26154" xr:uid="{D2FF9AE0-FD7B-4A03-BF08-6C49CA3E52BC}"/>
    <cellStyle name="Comma 2 3 3 3 3 3 4" xfId="11743" xr:uid="{00000000-0005-0000-0000-00009E0B0000}"/>
    <cellStyle name="Comma 2 3 3 3 3 3 4 2" xfId="30957" xr:uid="{E1C2027F-6951-4322-97A6-888CB41A1E30}"/>
    <cellStyle name="Comma 2 3 3 3 3 3 5" xfId="21350" xr:uid="{E23CB963-928C-453F-8CBE-3AF6B3B3B9B9}"/>
    <cellStyle name="Comma 2 3 3 3 3 4" xfId="2938" xr:uid="{00000000-0005-0000-0000-00009F0B0000}"/>
    <cellStyle name="Comma 2 3 3 3 3 4 2" xfId="7741" xr:uid="{00000000-0005-0000-0000-0000A00B0000}"/>
    <cellStyle name="Comma 2 3 3 3 3 4 2 2" xfId="17348" xr:uid="{00000000-0005-0000-0000-0000A10B0000}"/>
    <cellStyle name="Comma 2 3 3 3 3 4 2 2 2" xfId="36562" xr:uid="{E056F0E0-A319-4ACF-8F75-8F1B446EC711}"/>
    <cellStyle name="Comma 2 3 3 3 3 4 2 3" xfId="26955" xr:uid="{C31C7AAE-9D3E-47CA-BB77-FA6B7BED0D2A}"/>
    <cellStyle name="Comma 2 3 3 3 3 4 3" xfId="12545" xr:uid="{00000000-0005-0000-0000-0000A20B0000}"/>
    <cellStyle name="Comma 2 3 3 3 3 4 3 2" xfId="31759" xr:uid="{FB79EC3B-B757-4240-9282-71B94E12A96B}"/>
    <cellStyle name="Comma 2 3 3 3 3 4 4" xfId="22152" xr:uid="{CB8BFD3D-8876-41DE-8ED7-4C0A2FBEC32B}"/>
    <cellStyle name="Comma 2 3 3 3 3 5" xfId="5340" xr:uid="{00000000-0005-0000-0000-0000A30B0000}"/>
    <cellStyle name="Comma 2 3 3 3 3 5 2" xfId="14947" xr:uid="{00000000-0005-0000-0000-0000A40B0000}"/>
    <cellStyle name="Comma 2 3 3 3 3 5 2 2" xfId="34161" xr:uid="{6896D290-72F1-43E6-B095-F18C7445B6EA}"/>
    <cellStyle name="Comma 2 3 3 3 3 5 3" xfId="24554" xr:uid="{FDE8BD44-B413-4583-985C-C17BA97B56EE}"/>
    <cellStyle name="Comma 2 3 3 3 3 6" xfId="10143" xr:uid="{00000000-0005-0000-0000-0000A50B0000}"/>
    <cellStyle name="Comma 2 3 3 3 3 6 2" xfId="29357" xr:uid="{0F653B80-D09F-4C7B-89C2-622159C15E46}"/>
    <cellStyle name="Comma 2 3 3 3 3 7" xfId="19750" xr:uid="{B266F7B7-E17F-4FE3-B328-398B71DC9007}"/>
    <cellStyle name="Comma 2 3 3 3 4" xfId="732" xr:uid="{00000000-0005-0000-0000-0000A60B0000}"/>
    <cellStyle name="Comma 2 3 3 3 4 2" xfId="1533" xr:uid="{00000000-0005-0000-0000-0000A70B0000}"/>
    <cellStyle name="Comma 2 3 3 3 4 2 2" xfId="3938" xr:uid="{00000000-0005-0000-0000-0000A80B0000}"/>
    <cellStyle name="Comma 2 3 3 3 4 2 2 2" xfId="8741" xr:uid="{00000000-0005-0000-0000-0000A90B0000}"/>
    <cellStyle name="Comma 2 3 3 3 4 2 2 2 2" xfId="18348" xr:uid="{00000000-0005-0000-0000-0000AA0B0000}"/>
    <cellStyle name="Comma 2 3 3 3 4 2 2 2 2 2" xfId="37562" xr:uid="{1FAF0107-90F4-456B-9507-EBEF456E6B7C}"/>
    <cellStyle name="Comma 2 3 3 3 4 2 2 2 3" xfId="27955" xr:uid="{A5E4AD34-F7FF-42B8-A8F3-ED4D0CCA666D}"/>
    <cellStyle name="Comma 2 3 3 3 4 2 2 3" xfId="13545" xr:uid="{00000000-0005-0000-0000-0000AB0B0000}"/>
    <cellStyle name="Comma 2 3 3 3 4 2 2 3 2" xfId="32759" xr:uid="{D5D460AC-AE8C-433D-AD28-D8F9BC1E9966}"/>
    <cellStyle name="Comma 2 3 3 3 4 2 2 4" xfId="23152" xr:uid="{C2E1615D-D7DC-41C1-A9DD-0FAC343CDC37}"/>
    <cellStyle name="Comma 2 3 3 3 4 2 3" xfId="6340" xr:uid="{00000000-0005-0000-0000-0000AC0B0000}"/>
    <cellStyle name="Comma 2 3 3 3 4 2 3 2" xfId="15947" xr:uid="{00000000-0005-0000-0000-0000AD0B0000}"/>
    <cellStyle name="Comma 2 3 3 3 4 2 3 2 2" xfId="35161" xr:uid="{20777560-9FF6-483E-935E-EAE3BBB80808}"/>
    <cellStyle name="Comma 2 3 3 3 4 2 3 3" xfId="25554" xr:uid="{C99887A4-09F4-4781-809E-1A9253D264F9}"/>
    <cellStyle name="Comma 2 3 3 3 4 2 4" xfId="11143" xr:uid="{00000000-0005-0000-0000-0000AE0B0000}"/>
    <cellStyle name="Comma 2 3 3 3 4 2 4 2" xfId="30357" xr:uid="{9079CDA6-1337-40A5-A94D-F727F2903945}"/>
    <cellStyle name="Comma 2 3 3 3 4 2 5" xfId="20750" xr:uid="{31F55CC5-DF46-4D9C-B961-D07CDC07B7A1}"/>
    <cellStyle name="Comma 2 3 3 3 4 3" xfId="2333" xr:uid="{00000000-0005-0000-0000-0000AF0B0000}"/>
    <cellStyle name="Comma 2 3 3 3 4 3 2" xfId="4738" xr:uid="{00000000-0005-0000-0000-0000B00B0000}"/>
    <cellStyle name="Comma 2 3 3 3 4 3 2 2" xfId="9541" xr:uid="{00000000-0005-0000-0000-0000B10B0000}"/>
    <cellStyle name="Comma 2 3 3 3 4 3 2 2 2" xfId="19148" xr:uid="{00000000-0005-0000-0000-0000B20B0000}"/>
    <cellStyle name="Comma 2 3 3 3 4 3 2 2 2 2" xfId="38362" xr:uid="{4B0062EA-D1F1-45A4-9406-22CF98490969}"/>
    <cellStyle name="Comma 2 3 3 3 4 3 2 2 3" xfId="28755" xr:uid="{BA1F6545-8B49-4882-9467-77694714CEA4}"/>
    <cellStyle name="Comma 2 3 3 3 4 3 2 3" xfId="14345" xr:uid="{00000000-0005-0000-0000-0000B30B0000}"/>
    <cellStyle name="Comma 2 3 3 3 4 3 2 3 2" xfId="33559" xr:uid="{55998A61-488B-4B54-8B04-42BD796532DD}"/>
    <cellStyle name="Comma 2 3 3 3 4 3 2 4" xfId="23952" xr:uid="{23318540-B77C-4D0F-85B2-84FB316ED5B6}"/>
    <cellStyle name="Comma 2 3 3 3 4 3 3" xfId="7140" xr:uid="{00000000-0005-0000-0000-0000B40B0000}"/>
    <cellStyle name="Comma 2 3 3 3 4 3 3 2" xfId="16747" xr:uid="{00000000-0005-0000-0000-0000B50B0000}"/>
    <cellStyle name="Comma 2 3 3 3 4 3 3 2 2" xfId="35961" xr:uid="{490AD7DD-D1FC-4BD9-A777-0652DE724D92}"/>
    <cellStyle name="Comma 2 3 3 3 4 3 3 3" xfId="26354" xr:uid="{6F143D4C-3CBA-40B8-A8E3-072EB33C4B57}"/>
    <cellStyle name="Comma 2 3 3 3 4 3 4" xfId="11943" xr:uid="{00000000-0005-0000-0000-0000B60B0000}"/>
    <cellStyle name="Comma 2 3 3 3 4 3 4 2" xfId="31157" xr:uid="{48762B4B-0567-4E24-9202-1B38D516C9A1}"/>
    <cellStyle name="Comma 2 3 3 3 4 3 5" xfId="21550" xr:uid="{228B72BE-4123-4B75-B1B9-8721E9672C04}"/>
    <cellStyle name="Comma 2 3 3 3 4 4" xfId="3138" xr:uid="{00000000-0005-0000-0000-0000B70B0000}"/>
    <cellStyle name="Comma 2 3 3 3 4 4 2" xfId="7941" xr:uid="{00000000-0005-0000-0000-0000B80B0000}"/>
    <cellStyle name="Comma 2 3 3 3 4 4 2 2" xfId="17548" xr:uid="{00000000-0005-0000-0000-0000B90B0000}"/>
    <cellStyle name="Comma 2 3 3 3 4 4 2 2 2" xfId="36762" xr:uid="{E9C6E414-D05A-4C90-9465-E593B04A433B}"/>
    <cellStyle name="Comma 2 3 3 3 4 4 2 3" xfId="27155" xr:uid="{383F2CA4-6B78-4F13-91C7-F503C620FBB4}"/>
    <cellStyle name="Comma 2 3 3 3 4 4 3" xfId="12745" xr:uid="{00000000-0005-0000-0000-0000BA0B0000}"/>
    <cellStyle name="Comma 2 3 3 3 4 4 3 2" xfId="31959" xr:uid="{80031D0B-7365-4B81-8505-66763B6AFCDA}"/>
    <cellStyle name="Comma 2 3 3 3 4 4 4" xfId="22352" xr:uid="{46F8EE54-E27B-4890-AE71-8BBDFA2DE66C}"/>
    <cellStyle name="Comma 2 3 3 3 4 5" xfId="5540" xr:uid="{00000000-0005-0000-0000-0000BB0B0000}"/>
    <cellStyle name="Comma 2 3 3 3 4 5 2" xfId="15147" xr:uid="{00000000-0005-0000-0000-0000BC0B0000}"/>
    <cellStyle name="Comma 2 3 3 3 4 5 2 2" xfId="34361" xr:uid="{91AADA44-D637-4129-92C1-0185CB341862}"/>
    <cellStyle name="Comma 2 3 3 3 4 5 3" xfId="24754" xr:uid="{00AEB593-347A-4706-8772-DB4E826D5378}"/>
    <cellStyle name="Comma 2 3 3 3 4 6" xfId="10343" xr:uid="{00000000-0005-0000-0000-0000BD0B0000}"/>
    <cellStyle name="Comma 2 3 3 3 4 6 2" xfId="29557" xr:uid="{9CB4A785-EC9D-465C-B7CD-E5A5C6FAEF35}"/>
    <cellStyle name="Comma 2 3 3 3 4 7" xfId="19950" xr:uid="{A5C300FD-221A-4FD4-B93D-717E0131CB66}"/>
    <cellStyle name="Comma 2 3 3 3 5" xfId="933" xr:uid="{00000000-0005-0000-0000-0000BE0B0000}"/>
    <cellStyle name="Comma 2 3 3 3 5 2" xfId="3338" xr:uid="{00000000-0005-0000-0000-0000BF0B0000}"/>
    <cellStyle name="Comma 2 3 3 3 5 2 2" xfId="8141" xr:uid="{00000000-0005-0000-0000-0000C00B0000}"/>
    <cellStyle name="Comma 2 3 3 3 5 2 2 2" xfId="17748" xr:uid="{00000000-0005-0000-0000-0000C10B0000}"/>
    <cellStyle name="Comma 2 3 3 3 5 2 2 2 2" xfId="36962" xr:uid="{FF6E03D4-638F-46D2-97D5-C1E0FC68E050}"/>
    <cellStyle name="Comma 2 3 3 3 5 2 2 3" xfId="27355" xr:uid="{59E6CFAC-ED46-477A-A853-28E0F592CF73}"/>
    <cellStyle name="Comma 2 3 3 3 5 2 3" xfId="12945" xr:uid="{00000000-0005-0000-0000-0000C20B0000}"/>
    <cellStyle name="Comma 2 3 3 3 5 2 3 2" xfId="32159" xr:uid="{A6EED615-08B4-4F9D-BFEC-0D0F2FB52CC8}"/>
    <cellStyle name="Comma 2 3 3 3 5 2 4" xfId="22552" xr:uid="{D25C7634-E49E-44A5-9635-A86138392F26}"/>
    <cellStyle name="Comma 2 3 3 3 5 3" xfId="5740" xr:uid="{00000000-0005-0000-0000-0000C30B0000}"/>
    <cellStyle name="Comma 2 3 3 3 5 3 2" xfId="15347" xr:uid="{00000000-0005-0000-0000-0000C40B0000}"/>
    <cellStyle name="Comma 2 3 3 3 5 3 2 2" xfId="34561" xr:uid="{FE4605AD-E172-4A2B-B32E-1D6F6A6E141A}"/>
    <cellStyle name="Comma 2 3 3 3 5 3 3" xfId="24954" xr:uid="{07120B60-5511-4DAC-BC4F-B3FEC8F50705}"/>
    <cellStyle name="Comma 2 3 3 3 5 4" xfId="10543" xr:uid="{00000000-0005-0000-0000-0000C50B0000}"/>
    <cellStyle name="Comma 2 3 3 3 5 4 2" xfId="29757" xr:uid="{697794DF-3A28-4E8B-8D16-BFF27384FA24}"/>
    <cellStyle name="Comma 2 3 3 3 5 5" xfId="20150" xr:uid="{EC993CB8-1CE4-4F25-99EA-B2D9E7430864}"/>
    <cellStyle name="Comma 2 3 3 3 6" xfId="1733" xr:uid="{00000000-0005-0000-0000-0000C60B0000}"/>
    <cellStyle name="Comma 2 3 3 3 6 2" xfId="4138" xr:uid="{00000000-0005-0000-0000-0000C70B0000}"/>
    <cellStyle name="Comma 2 3 3 3 6 2 2" xfId="8941" xr:uid="{00000000-0005-0000-0000-0000C80B0000}"/>
    <cellStyle name="Comma 2 3 3 3 6 2 2 2" xfId="18548" xr:uid="{00000000-0005-0000-0000-0000C90B0000}"/>
    <cellStyle name="Comma 2 3 3 3 6 2 2 2 2" xfId="37762" xr:uid="{16C885DD-D2D4-4A2D-A609-8B2A591542FE}"/>
    <cellStyle name="Comma 2 3 3 3 6 2 2 3" xfId="28155" xr:uid="{D532F317-4CD8-4239-94FF-FD83CDDF9577}"/>
    <cellStyle name="Comma 2 3 3 3 6 2 3" xfId="13745" xr:uid="{00000000-0005-0000-0000-0000CA0B0000}"/>
    <cellStyle name="Comma 2 3 3 3 6 2 3 2" xfId="32959" xr:uid="{9F040B58-FE38-40ED-831F-91ADD278EFAC}"/>
    <cellStyle name="Comma 2 3 3 3 6 2 4" xfId="23352" xr:uid="{4EA1418F-FB02-4285-A42B-6EB31524CE3B}"/>
    <cellStyle name="Comma 2 3 3 3 6 3" xfId="6540" xr:uid="{00000000-0005-0000-0000-0000CB0B0000}"/>
    <cellStyle name="Comma 2 3 3 3 6 3 2" xfId="16147" xr:uid="{00000000-0005-0000-0000-0000CC0B0000}"/>
    <cellStyle name="Comma 2 3 3 3 6 3 2 2" xfId="35361" xr:uid="{69F142AC-DF57-49BE-AF53-D4A34145E68B}"/>
    <cellStyle name="Comma 2 3 3 3 6 3 3" xfId="25754" xr:uid="{6902FE27-5CF2-4269-BB99-1F14B13972F6}"/>
    <cellStyle name="Comma 2 3 3 3 6 4" xfId="11343" xr:uid="{00000000-0005-0000-0000-0000CD0B0000}"/>
    <cellStyle name="Comma 2 3 3 3 6 4 2" xfId="30557" xr:uid="{772D8538-585A-41F2-95E9-83CA62139B83}"/>
    <cellStyle name="Comma 2 3 3 3 6 5" xfId="20950" xr:uid="{5C6BD476-524D-425D-AC3C-D47840B0A452}"/>
    <cellStyle name="Comma 2 3 3 3 7" xfId="2538" xr:uid="{00000000-0005-0000-0000-0000CE0B0000}"/>
    <cellStyle name="Comma 2 3 3 3 7 2" xfId="7341" xr:uid="{00000000-0005-0000-0000-0000CF0B0000}"/>
    <cellStyle name="Comma 2 3 3 3 7 2 2" xfId="16948" xr:uid="{00000000-0005-0000-0000-0000D00B0000}"/>
    <cellStyle name="Comma 2 3 3 3 7 2 2 2" xfId="36162" xr:uid="{79C53C65-5358-4E50-ABFE-EE66509E7CD9}"/>
    <cellStyle name="Comma 2 3 3 3 7 2 3" xfId="26555" xr:uid="{25C2902B-9075-4099-BBDD-DD4CB6E24FDA}"/>
    <cellStyle name="Comma 2 3 3 3 7 3" xfId="12145" xr:uid="{00000000-0005-0000-0000-0000D10B0000}"/>
    <cellStyle name="Comma 2 3 3 3 7 3 2" xfId="31359" xr:uid="{AC45697B-81D6-45D0-84A4-103AAE541A14}"/>
    <cellStyle name="Comma 2 3 3 3 7 4" xfId="21752" xr:uid="{34A444D0-C35D-4D79-912E-4EFB3FFED3DC}"/>
    <cellStyle name="Comma 2 3 3 3 8" xfId="4940" xr:uid="{00000000-0005-0000-0000-0000D20B0000}"/>
    <cellStyle name="Comma 2 3 3 3 8 2" xfId="14547" xr:uid="{00000000-0005-0000-0000-0000D30B0000}"/>
    <cellStyle name="Comma 2 3 3 3 8 2 2" xfId="33761" xr:uid="{0CAB78C6-5F8F-4FE8-A62F-B7C26A98CFE3}"/>
    <cellStyle name="Comma 2 3 3 3 8 3" xfId="24154" xr:uid="{A284E51B-5BC3-4C5D-AB31-E8EF8C6D054C}"/>
    <cellStyle name="Comma 2 3 3 3 9" xfId="9743" xr:uid="{00000000-0005-0000-0000-0000D40B0000}"/>
    <cellStyle name="Comma 2 3 3 3 9 2" xfId="28957" xr:uid="{859F66A5-831B-4137-AFF7-807C8B618091}"/>
    <cellStyle name="Comma 2 3 3 4" xfId="232" xr:uid="{00000000-0005-0000-0000-0000D50B0000}"/>
    <cellStyle name="Comma 2 3 3 4 2" xfId="1033" xr:uid="{00000000-0005-0000-0000-0000D60B0000}"/>
    <cellStyle name="Comma 2 3 3 4 2 2" xfId="3438" xr:uid="{00000000-0005-0000-0000-0000D70B0000}"/>
    <cellStyle name="Comma 2 3 3 4 2 2 2" xfId="8241" xr:uid="{00000000-0005-0000-0000-0000D80B0000}"/>
    <cellStyle name="Comma 2 3 3 4 2 2 2 2" xfId="17848" xr:uid="{00000000-0005-0000-0000-0000D90B0000}"/>
    <cellStyle name="Comma 2 3 3 4 2 2 2 2 2" xfId="37062" xr:uid="{1F2F8F71-1141-4227-BF7F-3794AAE655AD}"/>
    <cellStyle name="Comma 2 3 3 4 2 2 2 3" xfId="27455" xr:uid="{C1D28321-82CB-4F6D-849E-1C5216CACE45}"/>
    <cellStyle name="Comma 2 3 3 4 2 2 3" xfId="13045" xr:uid="{00000000-0005-0000-0000-0000DA0B0000}"/>
    <cellStyle name="Comma 2 3 3 4 2 2 3 2" xfId="32259" xr:uid="{5D2F25CB-3B0C-4535-91C4-7F3B4C477B60}"/>
    <cellStyle name="Comma 2 3 3 4 2 2 4" xfId="22652" xr:uid="{6011D981-8EB4-462D-89F4-00A5580712A6}"/>
    <cellStyle name="Comma 2 3 3 4 2 3" xfId="5840" xr:uid="{00000000-0005-0000-0000-0000DB0B0000}"/>
    <cellStyle name="Comma 2 3 3 4 2 3 2" xfId="15447" xr:uid="{00000000-0005-0000-0000-0000DC0B0000}"/>
    <cellStyle name="Comma 2 3 3 4 2 3 2 2" xfId="34661" xr:uid="{5DF63815-B4FC-4103-BB7F-FFBA4A38436C}"/>
    <cellStyle name="Comma 2 3 3 4 2 3 3" xfId="25054" xr:uid="{24E7EE52-7EB4-4CB4-8BB6-9EBCE2D19F88}"/>
    <cellStyle name="Comma 2 3 3 4 2 4" xfId="10643" xr:uid="{00000000-0005-0000-0000-0000DD0B0000}"/>
    <cellStyle name="Comma 2 3 3 4 2 4 2" xfId="29857" xr:uid="{62A2191E-BF01-4DD5-B691-9EB734C0C6D9}"/>
    <cellStyle name="Comma 2 3 3 4 2 5" xfId="20250" xr:uid="{E3CBAC40-DEE7-4E33-B786-FC683AD2BD5F}"/>
    <cellStyle name="Comma 2 3 3 4 3" xfId="1833" xr:uid="{00000000-0005-0000-0000-0000DE0B0000}"/>
    <cellStyle name="Comma 2 3 3 4 3 2" xfId="4238" xr:uid="{00000000-0005-0000-0000-0000DF0B0000}"/>
    <cellStyle name="Comma 2 3 3 4 3 2 2" xfId="9041" xr:uid="{00000000-0005-0000-0000-0000E00B0000}"/>
    <cellStyle name="Comma 2 3 3 4 3 2 2 2" xfId="18648" xr:uid="{00000000-0005-0000-0000-0000E10B0000}"/>
    <cellStyle name="Comma 2 3 3 4 3 2 2 2 2" xfId="37862" xr:uid="{F1E72E66-D3E5-4839-9B2F-5FC8F397CDF3}"/>
    <cellStyle name="Comma 2 3 3 4 3 2 2 3" xfId="28255" xr:uid="{FB870058-99A7-4A7C-AF9D-EAFCEFE7A1AA}"/>
    <cellStyle name="Comma 2 3 3 4 3 2 3" xfId="13845" xr:uid="{00000000-0005-0000-0000-0000E20B0000}"/>
    <cellStyle name="Comma 2 3 3 4 3 2 3 2" xfId="33059" xr:uid="{662A7E07-943B-4F6B-9A4A-72A371012541}"/>
    <cellStyle name="Comma 2 3 3 4 3 2 4" xfId="23452" xr:uid="{28917929-D3EC-4C25-AE46-564892FC06C3}"/>
    <cellStyle name="Comma 2 3 3 4 3 3" xfId="6640" xr:uid="{00000000-0005-0000-0000-0000E30B0000}"/>
    <cellStyle name="Comma 2 3 3 4 3 3 2" xfId="16247" xr:uid="{00000000-0005-0000-0000-0000E40B0000}"/>
    <cellStyle name="Comma 2 3 3 4 3 3 2 2" xfId="35461" xr:uid="{D894ACD6-F028-4D92-B804-CA47F0599A22}"/>
    <cellStyle name="Comma 2 3 3 4 3 3 3" xfId="25854" xr:uid="{0DD7D1A4-9558-4C36-8F14-86485D252924}"/>
    <cellStyle name="Comma 2 3 3 4 3 4" xfId="11443" xr:uid="{00000000-0005-0000-0000-0000E50B0000}"/>
    <cellStyle name="Comma 2 3 3 4 3 4 2" xfId="30657" xr:uid="{F736C655-D4D2-482F-8558-E6C796D2AA04}"/>
    <cellStyle name="Comma 2 3 3 4 3 5" xfId="21050" xr:uid="{2E832A0A-174C-44C0-BAED-1F9C9AB2EDB6}"/>
    <cellStyle name="Comma 2 3 3 4 4" xfId="2638" xr:uid="{00000000-0005-0000-0000-0000E60B0000}"/>
    <cellStyle name="Comma 2 3 3 4 4 2" xfId="7441" xr:uid="{00000000-0005-0000-0000-0000E70B0000}"/>
    <cellStyle name="Comma 2 3 3 4 4 2 2" xfId="17048" xr:uid="{00000000-0005-0000-0000-0000E80B0000}"/>
    <cellStyle name="Comma 2 3 3 4 4 2 2 2" xfId="36262" xr:uid="{1B9BA9A1-6BCB-4A98-B59A-F23A6B264857}"/>
    <cellStyle name="Comma 2 3 3 4 4 2 3" xfId="26655" xr:uid="{54DF173C-EBC2-401B-8741-8FAC7E8274FD}"/>
    <cellStyle name="Comma 2 3 3 4 4 3" xfId="12245" xr:uid="{00000000-0005-0000-0000-0000E90B0000}"/>
    <cellStyle name="Comma 2 3 3 4 4 3 2" xfId="31459" xr:uid="{26619E9B-7E31-47C4-A963-DC6A95E823B4}"/>
    <cellStyle name="Comma 2 3 3 4 4 4" xfId="21852" xr:uid="{B1D8DB87-F400-496B-A241-AE0627E8DDD1}"/>
    <cellStyle name="Comma 2 3 3 4 5" xfId="5040" xr:uid="{00000000-0005-0000-0000-0000EA0B0000}"/>
    <cellStyle name="Comma 2 3 3 4 5 2" xfId="14647" xr:uid="{00000000-0005-0000-0000-0000EB0B0000}"/>
    <cellStyle name="Comma 2 3 3 4 5 2 2" xfId="33861" xr:uid="{C4D0BF84-7121-4215-9A8C-5D6CB357E137}"/>
    <cellStyle name="Comma 2 3 3 4 5 3" xfId="24254" xr:uid="{E3041F0C-D581-4F51-B05A-1B02F7D9B022}"/>
    <cellStyle name="Comma 2 3 3 4 6" xfId="9843" xr:uid="{00000000-0005-0000-0000-0000EC0B0000}"/>
    <cellStyle name="Comma 2 3 3 4 6 2" xfId="29057" xr:uid="{45B05662-92E9-4129-897C-FB6C11CE63EC}"/>
    <cellStyle name="Comma 2 3 3 4 7" xfId="19450" xr:uid="{B6DC9772-612F-48C0-B7BF-861097FAF770}"/>
    <cellStyle name="Comma 2 3 3 5" xfId="432" xr:uid="{00000000-0005-0000-0000-0000ED0B0000}"/>
    <cellStyle name="Comma 2 3 3 5 2" xfId="1233" xr:uid="{00000000-0005-0000-0000-0000EE0B0000}"/>
    <cellStyle name="Comma 2 3 3 5 2 2" xfId="3638" xr:uid="{00000000-0005-0000-0000-0000EF0B0000}"/>
    <cellStyle name="Comma 2 3 3 5 2 2 2" xfId="8441" xr:uid="{00000000-0005-0000-0000-0000F00B0000}"/>
    <cellStyle name="Comma 2 3 3 5 2 2 2 2" xfId="18048" xr:uid="{00000000-0005-0000-0000-0000F10B0000}"/>
    <cellStyle name="Comma 2 3 3 5 2 2 2 2 2" xfId="37262" xr:uid="{FC56A5D3-C405-4654-80B2-39B184B209F6}"/>
    <cellStyle name="Comma 2 3 3 5 2 2 2 3" xfId="27655" xr:uid="{473AAA85-CE31-4073-AABD-9138E49BCEAB}"/>
    <cellStyle name="Comma 2 3 3 5 2 2 3" xfId="13245" xr:uid="{00000000-0005-0000-0000-0000F20B0000}"/>
    <cellStyle name="Comma 2 3 3 5 2 2 3 2" xfId="32459" xr:uid="{41CBBBA1-FD7D-49A7-BCD8-D965652968F7}"/>
    <cellStyle name="Comma 2 3 3 5 2 2 4" xfId="22852" xr:uid="{DB2C0D79-1C03-4843-9C00-4A4DDF6053C5}"/>
    <cellStyle name="Comma 2 3 3 5 2 3" xfId="6040" xr:uid="{00000000-0005-0000-0000-0000F30B0000}"/>
    <cellStyle name="Comma 2 3 3 5 2 3 2" xfId="15647" xr:uid="{00000000-0005-0000-0000-0000F40B0000}"/>
    <cellStyle name="Comma 2 3 3 5 2 3 2 2" xfId="34861" xr:uid="{68D0CDF5-9F19-46F4-B853-85AB2260AECF}"/>
    <cellStyle name="Comma 2 3 3 5 2 3 3" xfId="25254" xr:uid="{81B5FD21-BCE9-4CEC-9A3A-354CD6F8FBF8}"/>
    <cellStyle name="Comma 2 3 3 5 2 4" xfId="10843" xr:uid="{00000000-0005-0000-0000-0000F50B0000}"/>
    <cellStyle name="Comma 2 3 3 5 2 4 2" xfId="30057" xr:uid="{B5187EC0-AF59-4D50-BF45-823FDB19A6CD}"/>
    <cellStyle name="Comma 2 3 3 5 2 5" xfId="20450" xr:uid="{F7D7FDC2-17CE-42D7-85D4-97D0187EFB6F}"/>
    <cellStyle name="Comma 2 3 3 5 3" xfId="2033" xr:uid="{00000000-0005-0000-0000-0000F60B0000}"/>
    <cellStyle name="Comma 2 3 3 5 3 2" xfId="4438" xr:uid="{00000000-0005-0000-0000-0000F70B0000}"/>
    <cellStyle name="Comma 2 3 3 5 3 2 2" xfId="9241" xr:uid="{00000000-0005-0000-0000-0000F80B0000}"/>
    <cellStyle name="Comma 2 3 3 5 3 2 2 2" xfId="18848" xr:uid="{00000000-0005-0000-0000-0000F90B0000}"/>
    <cellStyle name="Comma 2 3 3 5 3 2 2 2 2" xfId="38062" xr:uid="{656EA18A-742A-48EC-93CA-FEC764063BEB}"/>
    <cellStyle name="Comma 2 3 3 5 3 2 2 3" xfId="28455" xr:uid="{93801C2C-4386-49D5-BEB0-234E89093383}"/>
    <cellStyle name="Comma 2 3 3 5 3 2 3" xfId="14045" xr:uid="{00000000-0005-0000-0000-0000FA0B0000}"/>
    <cellStyle name="Comma 2 3 3 5 3 2 3 2" xfId="33259" xr:uid="{BD6EE70C-0422-4DC8-879B-695FF4B940CD}"/>
    <cellStyle name="Comma 2 3 3 5 3 2 4" xfId="23652" xr:uid="{D98D739D-E652-4A44-AC9D-0FC6AE0DEB04}"/>
    <cellStyle name="Comma 2 3 3 5 3 3" xfId="6840" xr:uid="{00000000-0005-0000-0000-0000FB0B0000}"/>
    <cellStyle name="Comma 2 3 3 5 3 3 2" xfId="16447" xr:uid="{00000000-0005-0000-0000-0000FC0B0000}"/>
    <cellStyle name="Comma 2 3 3 5 3 3 2 2" xfId="35661" xr:uid="{4DC8922C-AC3E-4FCD-A02C-6FBBE144BEAA}"/>
    <cellStyle name="Comma 2 3 3 5 3 3 3" xfId="26054" xr:uid="{B55C20D1-914A-48A4-9C67-E83B7B2F8601}"/>
    <cellStyle name="Comma 2 3 3 5 3 4" xfId="11643" xr:uid="{00000000-0005-0000-0000-0000FD0B0000}"/>
    <cellStyle name="Comma 2 3 3 5 3 4 2" xfId="30857" xr:uid="{23695E93-3B5A-4427-99C0-16DD2EEFE827}"/>
    <cellStyle name="Comma 2 3 3 5 3 5" xfId="21250" xr:uid="{94C132D2-38B5-43CF-8987-B47A9D5CF34E}"/>
    <cellStyle name="Comma 2 3 3 5 4" xfId="2838" xr:uid="{00000000-0005-0000-0000-0000FE0B0000}"/>
    <cellStyle name="Comma 2 3 3 5 4 2" xfId="7641" xr:uid="{00000000-0005-0000-0000-0000FF0B0000}"/>
    <cellStyle name="Comma 2 3 3 5 4 2 2" xfId="17248" xr:uid="{00000000-0005-0000-0000-0000000C0000}"/>
    <cellStyle name="Comma 2 3 3 5 4 2 2 2" xfId="36462" xr:uid="{45EA39E2-FCD3-4921-BD02-4B8143DC8CF5}"/>
    <cellStyle name="Comma 2 3 3 5 4 2 3" xfId="26855" xr:uid="{0C188D87-24BF-475C-BE6B-E9C056721BB8}"/>
    <cellStyle name="Comma 2 3 3 5 4 3" xfId="12445" xr:uid="{00000000-0005-0000-0000-0000010C0000}"/>
    <cellStyle name="Comma 2 3 3 5 4 3 2" xfId="31659" xr:uid="{DFD4AE56-D1E3-47B3-98D3-8FD7EB771776}"/>
    <cellStyle name="Comma 2 3 3 5 4 4" xfId="22052" xr:uid="{C708C329-52BB-4C73-99C2-8E36CE5579A5}"/>
    <cellStyle name="Comma 2 3 3 5 5" xfId="5240" xr:uid="{00000000-0005-0000-0000-0000020C0000}"/>
    <cellStyle name="Comma 2 3 3 5 5 2" xfId="14847" xr:uid="{00000000-0005-0000-0000-0000030C0000}"/>
    <cellStyle name="Comma 2 3 3 5 5 2 2" xfId="34061" xr:uid="{F1C237BA-CF50-4DD1-AF0D-416E360B8D76}"/>
    <cellStyle name="Comma 2 3 3 5 5 3" xfId="24454" xr:uid="{346C972D-8E90-4B91-9EA0-3A107DC5A2C1}"/>
    <cellStyle name="Comma 2 3 3 5 6" xfId="10043" xr:uid="{00000000-0005-0000-0000-0000040C0000}"/>
    <cellStyle name="Comma 2 3 3 5 6 2" xfId="29257" xr:uid="{40EBD067-1B08-4C24-B6BF-952EA7CA7F7B}"/>
    <cellStyle name="Comma 2 3 3 5 7" xfId="19650" xr:uid="{038244EA-A4FC-4043-AB5B-09B5C92F136D}"/>
    <cellStyle name="Comma 2 3 3 6" xfId="632" xr:uid="{00000000-0005-0000-0000-0000050C0000}"/>
    <cellStyle name="Comma 2 3 3 6 2" xfId="1433" xr:uid="{00000000-0005-0000-0000-0000060C0000}"/>
    <cellStyle name="Comma 2 3 3 6 2 2" xfId="3838" xr:uid="{00000000-0005-0000-0000-0000070C0000}"/>
    <cellStyle name="Comma 2 3 3 6 2 2 2" xfId="8641" xr:uid="{00000000-0005-0000-0000-0000080C0000}"/>
    <cellStyle name="Comma 2 3 3 6 2 2 2 2" xfId="18248" xr:uid="{00000000-0005-0000-0000-0000090C0000}"/>
    <cellStyle name="Comma 2 3 3 6 2 2 2 2 2" xfId="37462" xr:uid="{0A2663D1-C344-4E41-83EE-B5EB6A0F65C6}"/>
    <cellStyle name="Comma 2 3 3 6 2 2 2 3" xfId="27855" xr:uid="{B32F7B2F-2CD6-4FAA-A512-9A608EDF9B53}"/>
    <cellStyle name="Comma 2 3 3 6 2 2 3" xfId="13445" xr:uid="{00000000-0005-0000-0000-00000A0C0000}"/>
    <cellStyle name="Comma 2 3 3 6 2 2 3 2" xfId="32659" xr:uid="{FB40B511-3D2B-4668-A5F3-83E330A43CF3}"/>
    <cellStyle name="Comma 2 3 3 6 2 2 4" xfId="23052" xr:uid="{4CA305F5-B3E6-4FE5-9E2B-5BC53E11B659}"/>
    <cellStyle name="Comma 2 3 3 6 2 3" xfId="6240" xr:uid="{00000000-0005-0000-0000-00000B0C0000}"/>
    <cellStyle name="Comma 2 3 3 6 2 3 2" xfId="15847" xr:uid="{00000000-0005-0000-0000-00000C0C0000}"/>
    <cellStyle name="Comma 2 3 3 6 2 3 2 2" xfId="35061" xr:uid="{4493CE56-1D03-4970-8E73-F028358DC0DC}"/>
    <cellStyle name="Comma 2 3 3 6 2 3 3" xfId="25454" xr:uid="{E354EE5F-B041-4B46-BB4E-684BABBA1AC5}"/>
    <cellStyle name="Comma 2 3 3 6 2 4" xfId="11043" xr:uid="{00000000-0005-0000-0000-00000D0C0000}"/>
    <cellStyle name="Comma 2 3 3 6 2 4 2" xfId="30257" xr:uid="{DEA920D3-F745-4139-B201-B3A0794F063A}"/>
    <cellStyle name="Comma 2 3 3 6 2 5" xfId="20650" xr:uid="{3F0EE920-BD59-4BB5-868C-5688D3030E37}"/>
    <cellStyle name="Comma 2 3 3 6 3" xfId="2233" xr:uid="{00000000-0005-0000-0000-00000E0C0000}"/>
    <cellStyle name="Comma 2 3 3 6 3 2" xfId="4638" xr:uid="{00000000-0005-0000-0000-00000F0C0000}"/>
    <cellStyle name="Comma 2 3 3 6 3 2 2" xfId="9441" xr:uid="{00000000-0005-0000-0000-0000100C0000}"/>
    <cellStyle name="Comma 2 3 3 6 3 2 2 2" xfId="19048" xr:uid="{00000000-0005-0000-0000-0000110C0000}"/>
    <cellStyle name="Comma 2 3 3 6 3 2 2 2 2" xfId="38262" xr:uid="{0642744F-27F2-4259-BAEE-C1BE6BE990A3}"/>
    <cellStyle name="Comma 2 3 3 6 3 2 2 3" xfId="28655" xr:uid="{1C441901-F9BA-4E87-B86F-1C7CCDA2D119}"/>
    <cellStyle name="Comma 2 3 3 6 3 2 3" xfId="14245" xr:uid="{00000000-0005-0000-0000-0000120C0000}"/>
    <cellStyle name="Comma 2 3 3 6 3 2 3 2" xfId="33459" xr:uid="{60B14BF3-A0B2-4EFF-B592-9A81A2C40652}"/>
    <cellStyle name="Comma 2 3 3 6 3 2 4" xfId="23852" xr:uid="{F282676F-97D1-4DAC-99AB-447EE207F2D3}"/>
    <cellStyle name="Comma 2 3 3 6 3 3" xfId="7040" xr:uid="{00000000-0005-0000-0000-0000130C0000}"/>
    <cellStyle name="Comma 2 3 3 6 3 3 2" xfId="16647" xr:uid="{00000000-0005-0000-0000-0000140C0000}"/>
    <cellStyle name="Comma 2 3 3 6 3 3 2 2" xfId="35861" xr:uid="{2CB426BD-E54B-49F9-85EF-1170DC7D6B61}"/>
    <cellStyle name="Comma 2 3 3 6 3 3 3" xfId="26254" xr:uid="{77C452A4-3F88-42BD-AFF7-DF03C71FA2D1}"/>
    <cellStyle name="Comma 2 3 3 6 3 4" xfId="11843" xr:uid="{00000000-0005-0000-0000-0000150C0000}"/>
    <cellStyle name="Comma 2 3 3 6 3 4 2" xfId="31057" xr:uid="{8B405252-153A-4C69-BA6D-4670BAC9721B}"/>
    <cellStyle name="Comma 2 3 3 6 3 5" xfId="21450" xr:uid="{1F035890-D9D9-40D6-BFD9-4D76F58042F4}"/>
    <cellStyle name="Comma 2 3 3 6 4" xfId="3038" xr:uid="{00000000-0005-0000-0000-0000160C0000}"/>
    <cellStyle name="Comma 2 3 3 6 4 2" xfId="7841" xr:uid="{00000000-0005-0000-0000-0000170C0000}"/>
    <cellStyle name="Comma 2 3 3 6 4 2 2" xfId="17448" xr:uid="{00000000-0005-0000-0000-0000180C0000}"/>
    <cellStyle name="Comma 2 3 3 6 4 2 2 2" xfId="36662" xr:uid="{63C3DCEF-4CCD-471B-9D34-701AC503F7D0}"/>
    <cellStyle name="Comma 2 3 3 6 4 2 3" xfId="27055" xr:uid="{C5651AE4-675C-46E8-88B9-976A44C9F888}"/>
    <cellStyle name="Comma 2 3 3 6 4 3" xfId="12645" xr:uid="{00000000-0005-0000-0000-0000190C0000}"/>
    <cellStyle name="Comma 2 3 3 6 4 3 2" xfId="31859" xr:uid="{46030132-32DE-437F-9B0C-9A026928C442}"/>
    <cellStyle name="Comma 2 3 3 6 4 4" xfId="22252" xr:uid="{53A5128B-0944-425B-8905-18CC58FCBA37}"/>
    <cellStyle name="Comma 2 3 3 6 5" xfId="5440" xr:uid="{00000000-0005-0000-0000-00001A0C0000}"/>
    <cellStyle name="Comma 2 3 3 6 5 2" xfId="15047" xr:uid="{00000000-0005-0000-0000-00001B0C0000}"/>
    <cellStyle name="Comma 2 3 3 6 5 2 2" xfId="34261" xr:uid="{A6A9CB30-14D8-4BE1-97D9-D9E25EBF11CE}"/>
    <cellStyle name="Comma 2 3 3 6 5 3" xfId="24654" xr:uid="{99B52139-F008-4684-91A8-E7A570678871}"/>
    <cellStyle name="Comma 2 3 3 6 6" xfId="10243" xr:uid="{00000000-0005-0000-0000-00001C0C0000}"/>
    <cellStyle name="Comma 2 3 3 6 6 2" xfId="29457" xr:uid="{8306B115-5327-48B3-97DA-8BD8C67E2D1B}"/>
    <cellStyle name="Comma 2 3 3 6 7" xfId="19850" xr:uid="{78C63137-8D0B-4864-B58C-63FABAF8CEEA}"/>
    <cellStyle name="Comma 2 3 3 7" xfId="833" xr:uid="{00000000-0005-0000-0000-00001D0C0000}"/>
    <cellStyle name="Comma 2 3 3 7 2" xfId="3238" xr:uid="{00000000-0005-0000-0000-00001E0C0000}"/>
    <cellStyle name="Comma 2 3 3 7 2 2" xfId="8041" xr:uid="{00000000-0005-0000-0000-00001F0C0000}"/>
    <cellStyle name="Comma 2 3 3 7 2 2 2" xfId="17648" xr:uid="{00000000-0005-0000-0000-0000200C0000}"/>
    <cellStyle name="Comma 2 3 3 7 2 2 2 2" xfId="36862" xr:uid="{4B5FDFCA-058E-416E-8341-72DE6CEBA9E8}"/>
    <cellStyle name="Comma 2 3 3 7 2 2 3" xfId="27255" xr:uid="{AEC2F220-A0EC-4B4A-967D-E70A01BE8F49}"/>
    <cellStyle name="Comma 2 3 3 7 2 3" xfId="12845" xr:uid="{00000000-0005-0000-0000-0000210C0000}"/>
    <cellStyle name="Comma 2 3 3 7 2 3 2" xfId="32059" xr:uid="{B5EB4FC6-71ED-4A2F-989C-0A1955B5521B}"/>
    <cellStyle name="Comma 2 3 3 7 2 4" xfId="22452" xr:uid="{437346B2-2557-4640-A66F-B24F45DEAA39}"/>
    <cellStyle name="Comma 2 3 3 7 3" xfId="5640" xr:uid="{00000000-0005-0000-0000-0000220C0000}"/>
    <cellStyle name="Comma 2 3 3 7 3 2" xfId="15247" xr:uid="{00000000-0005-0000-0000-0000230C0000}"/>
    <cellStyle name="Comma 2 3 3 7 3 2 2" xfId="34461" xr:uid="{5C7CA7E0-A845-4643-99E1-4FF569B35682}"/>
    <cellStyle name="Comma 2 3 3 7 3 3" xfId="24854" xr:uid="{7381446C-BF90-47CB-8C75-25E98264973D}"/>
    <cellStyle name="Comma 2 3 3 7 4" xfId="10443" xr:uid="{00000000-0005-0000-0000-0000240C0000}"/>
    <cellStyle name="Comma 2 3 3 7 4 2" xfId="29657" xr:uid="{7DE01F24-6D10-4F7D-9787-F0DA818867FD}"/>
    <cellStyle name="Comma 2 3 3 7 5" xfId="20050" xr:uid="{5981100F-21F0-4413-8483-45B0D42317A2}"/>
    <cellStyle name="Comma 2 3 3 8" xfId="1633" xr:uid="{00000000-0005-0000-0000-0000250C0000}"/>
    <cellStyle name="Comma 2 3 3 8 2" xfId="4038" xr:uid="{00000000-0005-0000-0000-0000260C0000}"/>
    <cellStyle name="Comma 2 3 3 8 2 2" xfId="8841" xr:uid="{00000000-0005-0000-0000-0000270C0000}"/>
    <cellStyle name="Comma 2 3 3 8 2 2 2" xfId="18448" xr:uid="{00000000-0005-0000-0000-0000280C0000}"/>
    <cellStyle name="Comma 2 3 3 8 2 2 2 2" xfId="37662" xr:uid="{13323640-66E5-4FE2-89B7-B3D699B599BB}"/>
    <cellStyle name="Comma 2 3 3 8 2 2 3" xfId="28055" xr:uid="{6C22EEFF-5B97-4577-A4C3-97B1CA54B849}"/>
    <cellStyle name="Comma 2 3 3 8 2 3" xfId="13645" xr:uid="{00000000-0005-0000-0000-0000290C0000}"/>
    <cellStyle name="Comma 2 3 3 8 2 3 2" xfId="32859" xr:uid="{B81697EE-0830-46CA-B795-EA8F271FBAD5}"/>
    <cellStyle name="Comma 2 3 3 8 2 4" xfId="23252" xr:uid="{84638B08-8456-4AEC-9CEB-B90CB7C24DCE}"/>
    <cellStyle name="Comma 2 3 3 8 3" xfId="6440" xr:uid="{00000000-0005-0000-0000-00002A0C0000}"/>
    <cellStyle name="Comma 2 3 3 8 3 2" xfId="16047" xr:uid="{00000000-0005-0000-0000-00002B0C0000}"/>
    <cellStyle name="Comma 2 3 3 8 3 2 2" xfId="35261" xr:uid="{79F04E13-92EE-4BDD-837A-DC0E19A73543}"/>
    <cellStyle name="Comma 2 3 3 8 3 3" xfId="25654" xr:uid="{2D3C69F9-AFB7-476A-ADF8-FBBBA0FDA060}"/>
    <cellStyle name="Comma 2 3 3 8 4" xfId="11243" xr:uid="{00000000-0005-0000-0000-00002C0C0000}"/>
    <cellStyle name="Comma 2 3 3 8 4 2" xfId="30457" xr:uid="{62CB99B1-8AFE-4A58-9987-2167C471361C}"/>
    <cellStyle name="Comma 2 3 3 8 5" xfId="20850" xr:uid="{4ADDEB0E-F3B1-4B47-A8D0-DB3404FC8935}"/>
    <cellStyle name="Comma 2 3 3 9" xfId="2438" xr:uid="{00000000-0005-0000-0000-00002D0C0000}"/>
    <cellStyle name="Comma 2 3 3 9 2" xfId="7241" xr:uid="{00000000-0005-0000-0000-00002E0C0000}"/>
    <cellStyle name="Comma 2 3 3 9 2 2" xfId="16848" xr:uid="{00000000-0005-0000-0000-00002F0C0000}"/>
    <cellStyle name="Comma 2 3 3 9 2 2 2" xfId="36062" xr:uid="{4BE91C56-FC12-4A4E-A2B3-4A46F6E2D66C}"/>
    <cellStyle name="Comma 2 3 3 9 2 3" xfId="26455" xr:uid="{8BF8775C-9A4F-47DA-A2BD-3DDF872A8D11}"/>
    <cellStyle name="Comma 2 3 3 9 3" xfId="12045" xr:uid="{00000000-0005-0000-0000-0000300C0000}"/>
    <cellStyle name="Comma 2 3 3 9 3 2" xfId="31259" xr:uid="{C00D8475-2C55-42D6-A649-E28F66855B53}"/>
    <cellStyle name="Comma 2 3 3 9 4" xfId="21652" xr:uid="{754869DD-D626-409A-8671-CD67E89AED27}"/>
    <cellStyle name="Comma 2 3 4" xfId="41" xr:uid="{00000000-0005-0000-0000-0000310C0000}"/>
    <cellStyle name="Comma 2 3 4 10" xfId="4850" xr:uid="{00000000-0005-0000-0000-0000320C0000}"/>
    <cellStyle name="Comma 2 3 4 10 2" xfId="14457" xr:uid="{00000000-0005-0000-0000-0000330C0000}"/>
    <cellStyle name="Comma 2 3 4 10 2 2" xfId="33671" xr:uid="{1D0E7547-5194-48E8-9229-165E0AE10182}"/>
    <cellStyle name="Comma 2 3 4 10 3" xfId="24064" xr:uid="{1A2F43FB-DE7B-4C1B-9C10-49C282BE7292}"/>
    <cellStyle name="Comma 2 3 4 11" xfId="9653" xr:uid="{00000000-0005-0000-0000-0000340C0000}"/>
    <cellStyle name="Comma 2 3 4 11 2" xfId="28867" xr:uid="{9FB870D1-155A-4869-9D68-344DE68C2CE8}"/>
    <cellStyle name="Comma 2 3 4 12" xfId="19260" xr:uid="{39B87C76-1697-4F4E-B9D5-67A6708BE0C3}"/>
    <cellStyle name="Comma 2 3 4 2" xfId="92" xr:uid="{00000000-0005-0000-0000-0000350C0000}"/>
    <cellStyle name="Comma 2 3 4 2 10" xfId="9703" xr:uid="{00000000-0005-0000-0000-0000360C0000}"/>
    <cellStyle name="Comma 2 3 4 2 10 2" xfId="28917" xr:uid="{AE3F761A-453D-4CFE-B65C-56A432CB4462}"/>
    <cellStyle name="Comma 2 3 4 2 11" xfId="19310" xr:uid="{1DACFE35-CBD7-47CE-B9CD-02330EE3D07E}"/>
    <cellStyle name="Comma 2 3 4 2 2" xfId="192" xr:uid="{00000000-0005-0000-0000-0000370C0000}"/>
    <cellStyle name="Comma 2 3 4 2 2 10" xfId="19410" xr:uid="{9CACA420-4003-40DA-9B6F-CBC47ECB212C}"/>
    <cellStyle name="Comma 2 3 4 2 2 2" xfId="392" xr:uid="{00000000-0005-0000-0000-0000380C0000}"/>
    <cellStyle name="Comma 2 3 4 2 2 2 2" xfId="1193" xr:uid="{00000000-0005-0000-0000-0000390C0000}"/>
    <cellStyle name="Comma 2 3 4 2 2 2 2 2" xfId="3598" xr:uid="{00000000-0005-0000-0000-00003A0C0000}"/>
    <cellStyle name="Comma 2 3 4 2 2 2 2 2 2" xfId="8401" xr:uid="{00000000-0005-0000-0000-00003B0C0000}"/>
    <cellStyle name="Comma 2 3 4 2 2 2 2 2 2 2" xfId="18008" xr:uid="{00000000-0005-0000-0000-00003C0C0000}"/>
    <cellStyle name="Comma 2 3 4 2 2 2 2 2 2 2 2" xfId="37222" xr:uid="{D9914AA4-ADB2-48A1-9053-32538182EFFF}"/>
    <cellStyle name="Comma 2 3 4 2 2 2 2 2 2 3" xfId="27615" xr:uid="{E42AB25D-6BE6-4F11-BBFB-917635343D0D}"/>
    <cellStyle name="Comma 2 3 4 2 2 2 2 2 3" xfId="13205" xr:uid="{00000000-0005-0000-0000-00003D0C0000}"/>
    <cellStyle name="Comma 2 3 4 2 2 2 2 2 3 2" xfId="32419" xr:uid="{20E09599-2452-43FE-8E2E-D2CDAAD6F679}"/>
    <cellStyle name="Comma 2 3 4 2 2 2 2 2 4" xfId="22812" xr:uid="{931EB765-9BF4-47DD-9AAC-642FAFD95E16}"/>
    <cellStyle name="Comma 2 3 4 2 2 2 2 3" xfId="6000" xr:uid="{00000000-0005-0000-0000-00003E0C0000}"/>
    <cellStyle name="Comma 2 3 4 2 2 2 2 3 2" xfId="15607" xr:uid="{00000000-0005-0000-0000-00003F0C0000}"/>
    <cellStyle name="Comma 2 3 4 2 2 2 2 3 2 2" xfId="34821" xr:uid="{432485E9-43AA-4465-A21D-EA7DE3A4A470}"/>
    <cellStyle name="Comma 2 3 4 2 2 2 2 3 3" xfId="25214" xr:uid="{45330FBA-4D15-4B23-B4CD-AB541AF0691A}"/>
    <cellStyle name="Comma 2 3 4 2 2 2 2 4" xfId="10803" xr:uid="{00000000-0005-0000-0000-0000400C0000}"/>
    <cellStyle name="Comma 2 3 4 2 2 2 2 4 2" xfId="30017" xr:uid="{CD3DDD16-5724-491A-B062-7964A823B27E}"/>
    <cellStyle name="Comma 2 3 4 2 2 2 2 5" xfId="20410" xr:uid="{8698F3B6-922F-4E6C-A55D-CD5B405DA3CD}"/>
    <cellStyle name="Comma 2 3 4 2 2 2 3" xfId="1993" xr:uid="{00000000-0005-0000-0000-0000410C0000}"/>
    <cellStyle name="Comma 2 3 4 2 2 2 3 2" xfId="4398" xr:uid="{00000000-0005-0000-0000-0000420C0000}"/>
    <cellStyle name="Comma 2 3 4 2 2 2 3 2 2" xfId="9201" xr:uid="{00000000-0005-0000-0000-0000430C0000}"/>
    <cellStyle name="Comma 2 3 4 2 2 2 3 2 2 2" xfId="18808" xr:uid="{00000000-0005-0000-0000-0000440C0000}"/>
    <cellStyle name="Comma 2 3 4 2 2 2 3 2 2 2 2" xfId="38022" xr:uid="{CE198121-C9BA-4F6C-ACA8-988985E6976D}"/>
    <cellStyle name="Comma 2 3 4 2 2 2 3 2 2 3" xfId="28415" xr:uid="{74B2E84E-10DC-4E55-8B0C-B6F6A9347EAC}"/>
    <cellStyle name="Comma 2 3 4 2 2 2 3 2 3" xfId="14005" xr:uid="{00000000-0005-0000-0000-0000450C0000}"/>
    <cellStyle name="Comma 2 3 4 2 2 2 3 2 3 2" xfId="33219" xr:uid="{CCFB3F28-103F-4FB9-9278-2A05F4B4DD7F}"/>
    <cellStyle name="Comma 2 3 4 2 2 2 3 2 4" xfId="23612" xr:uid="{993BCD98-4DCD-4AF3-AAF5-8E8C0D59AB65}"/>
    <cellStyle name="Comma 2 3 4 2 2 2 3 3" xfId="6800" xr:uid="{00000000-0005-0000-0000-0000460C0000}"/>
    <cellStyle name="Comma 2 3 4 2 2 2 3 3 2" xfId="16407" xr:uid="{00000000-0005-0000-0000-0000470C0000}"/>
    <cellStyle name="Comma 2 3 4 2 2 2 3 3 2 2" xfId="35621" xr:uid="{941639D3-CA9B-41AA-8145-A0DC66A5BC1D}"/>
    <cellStyle name="Comma 2 3 4 2 2 2 3 3 3" xfId="26014" xr:uid="{AF649FF1-3DF6-4377-B200-DFB16D1F1943}"/>
    <cellStyle name="Comma 2 3 4 2 2 2 3 4" xfId="11603" xr:uid="{00000000-0005-0000-0000-0000480C0000}"/>
    <cellStyle name="Comma 2 3 4 2 2 2 3 4 2" xfId="30817" xr:uid="{8B39C943-2F2E-4732-B9BC-B34A9612C602}"/>
    <cellStyle name="Comma 2 3 4 2 2 2 3 5" xfId="21210" xr:uid="{372093C2-EB48-4A05-B02A-C51308C3C620}"/>
    <cellStyle name="Comma 2 3 4 2 2 2 4" xfId="2798" xr:uid="{00000000-0005-0000-0000-0000490C0000}"/>
    <cellStyle name="Comma 2 3 4 2 2 2 4 2" xfId="7601" xr:uid="{00000000-0005-0000-0000-00004A0C0000}"/>
    <cellStyle name="Comma 2 3 4 2 2 2 4 2 2" xfId="17208" xr:uid="{00000000-0005-0000-0000-00004B0C0000}"/>
    <cellStyle name="Comma 2 3 4 2 2 2 4 2 2 2" xfId="36422" xr:uid="{117DD232-3993-403F-8A5B-2C72CE57D412}"/>
    <cellStyle name="Comma 2 3 4 2 2 2 4 2 3" xfId="26815" xr:uid="{ACE45495-5110-4632-A3AC-06619FED53C2}"/>
    <cellStyle name="Comma 2 3 4 2 2 2 4 3" xfId="12405" xr:uid="{00000000-0005-0000-0000-00004C0C0000}"/>
    <cellStyle name="Comma 2 3 4 2 2 2 4 3 2" xfId="31619" xr:uid="{EA8F4911-984F-49EA-B111-1AD769B56B2E}"/>
    <cellStyle name="Comma 2 3 4 2 2 2 4 4" xfId="22012" xr:uid="{18737AE4-1062-4CBE-9EA8-628AB2A5319C}"/>
    <cellStyle name="Comma 2 3 4 2 2 2 5" xfId="5200" xr:uid="{00000000-0005-0000-0000-00004D0C0000}"/>
    <cellStyle name="Comma 2 3 4 2 2 2 5 2" xfId="14807" xr:uid="{00000000-0005-0000-0000-00004E0C0000}"/>
    <cellStyle name="Comma 2 3 4 2 2 2 5 2 2" xfId="34021" xr:uid="{BC078914-AC00-434D-ADCE-18A430E09FC7}"/>
    <cellStyle name="Comma 2 3 4 2 2 2 5 3" xfId="24414" xr:uid="{86EE037C-4D7B-4AD6-8A20-8081EE6CFF0C}"/>
    <cellStyle name="Comma 2 3 4 2 2 2 6" xfId="10003" xr:uid="{00000000-0005-0000-0000-00004F0C0000}"/>
    <cellStyle name="Comma 2 3 4 2 2 2 6 2" xfId="29217" xr:uid="{E74A82C9-1419-426D-9FBE-15EA7DA8F86E}"/>
    <cellStyle name="Comma 2 3 4 2 2 2 7" xfId="19610" xr:uid="{FC2CA076-8664-4EE3-9005-D427F9F003F2}"/>
    <cellStyle name="Comma 2 3 4 2 2 3" xfId="592" xr:uid="{00000000-0005-0000-0000-0000500C0000}"/>
    <cellStyle name="Comma 2 3 4 2 2 3 2" xfId="1393" xr:uid="{00000000-0005-0000-0000-0000510C0000}"/>
    <cellStyle name="Comma 2 3 4 2 2 3 2 2" xfId="3798" xr:uid="{00000000-0005-0000-0000-0000520C0000}"/>
    <cellStyle name="Comma 2 3 4 2 2 3 2 2 2" xfId="8601" xr:uid="{00000000-0005-0000-0000-0000530C0000}"/>
    <cellStyle name="Comma 2 3 4 2 2 3 2 2 2 2" xfId="18208" xr:uid="{00000000-0005-0000-0000-0000540C0000}"/>
    <cellStyle name="Comma 2 3 4 2 2 3 2 2 2 2 2" xfId="37422" xr:uid="{66C3EBD2-F7BF-44B7-9F85-A737B46BA42C}"/>
    <cellStyle name="Comma 2 3 4 2 2 3 2 2 2 3" xfId="27815" xr:uid="{9550A8C2-57DE-476F-8D23-EF7DA93E5384}"/>
    <cellStyle name="Comma 2 3 4 2 2 3 2 2 3" xfId="13405" xr:uid="{00000000-0005-0000-0000-0000550C0000}"/>
    <cellStyle name="Comma 2 3 4 2 2 3 2 2 3 2" xfId="32619" xr:uid="{04ABC263-CB37-4B52-881D-B4FCCE0118CF}"/>
    <cellStyle name="Comma 2 3 4 2 2 3 2 2 4" xfId="23012" xr:uid="{7B9B588F-F5A2-4E40-BCCC-E9E7FF519EF1}"/>
    <cellStyle name="Comma 2 3 4 2 2 3 2 3" xfId="6200" xr:uid="{00000000-0005-0000-0000-0000560C0000}"/>
    <cellStyle name="Comma 2 3 4 2 2 3 2 3 2" xfId="15807" xr:uid="{00000000-0005-0000-0000-0000570C0000}"/>
    <cellStyle name="Comma 2 3 4 2 2 3 2 3 2 2" xfId="35021" xr:uid="{3FB56A8B-542A-4A8A-AB0E-7BA4A9E3E33B}"/>
    <cellStyle name="Comma 2 3 4 2 2 3 2 3 3" xfId="25414" xr:uid="{9981A7AC-072B-474E-BC69-500761519DA4}"/>
    <cellStyle name="Comma 2 3 4 2 2 3 2 4" xfId="11003" xr:uid="{00000000-0005-0000-0000-0000580C0000}"/>
    <cellStyle name="Comma 2 3 4 2 2 3 2 4 2" xfId="30217" xr:uid="{9D7E36D4-DCC7-4FFA-9249-455C33FBACD6}"/>
    <cellStyle name="Comma 2 3 4 2 2 3 2 5" xfId="20610" xr:uid="{F82ABB5D-162B-4E56-A8FC-651F2748B8E7}"/>
    <cellStyle name="Comma 2 3 4 2 2 3 3" xfId="2193" xr:uid="{00000000-0005-0000-0000-0000590C0000}"/>
    <cellStyle name="Comma 2 3 4 2 2 3 3 2" xfId="4598" xr:uid="{00000000-0005-0000-0000-00005A0C0000}"/>
    <cellStyle name="Comma 2 3 4 2 2 3 3 2 2" xfId="9401" xr:uid="{00000000-0005-0000-0000-00005B0C0000}"/>
    <cellStyle name="Comma 2 3 4 2 2 3 3 2 2 2" xfId="19008" xr:uid="{00000000-0005-0000-0000-00005C0C0000}"/>
    <cellStyle name="Comma 2 3 4 2 2 3 3 2 2 2 2" xfId="38222" xr:uid="{649EB65E-F3DD-4EF5-81A5-6FDC1CBBFDA1}"/>
    <cellStyle name="Comma 2 3 4 2 2 3 3 2 2 3" xfId="28615" xr:uid="{ED7218A8-215E-48C7-9EE2-8BB5ABEDFDF1}"/>
    <cellStyle name="Comma 2 3 4 2 2 3 3 2 3" xfId="14205" xr:uid="{00000000-0005-0000-0000-00005D0C0000}"/>
    <cellStyle name="Comma 2 3 4 2 2 3 3 2 3 2" xfId="33419" xr:uid="{EC311216-6C06-4F7D-ADC6-1225C0783ACB}"/>
    <cellStyle name="Comma 2 3 4 2 2 3 3 2 4" xfId="23812" xr:uid="{2166442A-61D1-43CB-A0B8-08FB4C835789}"/>
    <cellStyle name="Comma 2 3 4 2 2 3 3 3" xfId="7000" xr:uid="{00000000-0005-0000-0000-00005E0C0000}"/>
    <cellStyle name="Comma 2 3 4 2 2 3 3 3 2" xfId="16607" xr:uid="{00000000-0005-0000-0000-00005F0C0000}"/>
    <cellStyle name="Comma 2 3 4 2 2 3 3 3 2 2" xfId="35821" xr:uid="{7BA8B31D-F5D8-48D3-A2E7-A0EF61044A5A}"/>
    <cellStyle name="Comma 2 3 4 2 2 3 3 3 3" xfId="26214" xr:uid="{55390CBF-BF7B-4A16-9065-F1F459EFDD36}"/>
    <cellStyle name="Comma 2 3 4 2 2 3 3 4" xfId="11803" xr:uid="{00000000-0005-0000-0000-0000600C0000}"/>
    <cellStyle name="Comma 2 3 4 2 2 3 3 4 2" xfId="31017" xr:uid="{A0C764FD-8FA0-4E71-B0FE-0F2C681B074E}"/>
    <cellStyle name="Comma 2 3 4 2 2 3 3 5" xfId="21410" xr:uid="{0674FAFB-6F59-430C-AB15-303A75285736}"/>
    <cellStyle name="Comma 2 3 4 2 2 3 4" xfId="2998" xr:uid="{00000000-0005-0000-0000-0000610C0000}"/>
    <cellStyle name="Comma 2 3 4 2 2 3 4 2" xfId="7801" xr:uid="{00000000-0005-0000-0000-0000620C0000}"/>
    <cellStyle name="Comma 2 3 4 2 2 3 4 2 2" xfId="17408" xr:uid="{00000000-0005-0000-0000-0000630C0000}"/>
    <cellStyle name="Comma 2 3 4 2 2 3 4 2 2 2" xfId="36622" xr:uid="{24957B3C-4F6F-4521-9871-4A78B8443C4F}"/>
    <cellStyle name="Comma 2 3 4 2 2 3 4 2 3" xfId="27015" xr:uid="{E4FFFF6E-B277-4801-A969-1EA4B84F22C2}"/>
    <cellStyle name="Comma 2 3 4 2 2 3 4 3" xfId="12605" xr:uid="{00000000-0005-0000-0000-0000640C0000}"/>
    <cellStyle name="Comma 2 3 4 2 2 3 4 3 2" xfId="31819" xr:uid="{1BB5956B-B4D3-4EDF-A46A-845C3C516BE5}"/>
    <cellStyle name="Comma 2 3 4 2 2 3 4 4" xfId="22212" xr:uid="{ED436D04-E4C2-4695-A74D-A1670EEED2E0}"/>
    <cellStyle name="Comma 2 3 4 2 2 3 5" xfId="5400" xr:uid="{00000000-0005-0000-0000-0000650C0000}"/>
    <cellStyle name="Comma 2 3 4 2 2 3 5 2" xfId="15007" xr:uid="{00000000-0005-0000-0000-0000660C0000}"/>
    <cellStyle name="Comma 2 3 4 2 2 3 5 2 2" xfId="34221" xr:uid="{BE2F76FA-6B05-4777-A5C7-E4F615783010}"/>
    <cellStyle name="Comma 2 3 4 2 2 3 5 3" xfId="24614" xr:uid="{ABE1F8BD-5948-4F87-9118-E7E447170F5C}"/>
    <cellStyle name="Comma 2 3 4 2 2 3 6" xfId="10203" xr:uid="{00000000-0005-0000-0000-0000670C0000}"/>
    <cellStyle name="Comma 2 3 4 2 2 3 6 2" xfId="29417" xr:uid="{85DD80BC-BECB-4FB7-950A-B0211615F7EC}"/>
    <cellStyle name="Comma 2 3 4 2 2 3 7" xfId="19810" xr:uid="{2E6CBF34-BEB7-4A4C-90FE-BEEFF042BD12}"/>
    <cellStyle name="Comma 2 3 4 2 2 4" xfId="792" xr:uid="{00000000-0005-0000-0000-0000680C0000}"/>
    <cellStyle name="Comma 2 3 4 2 2 4 2" xfId="1593" xr:uid="{00000000-0005-0000-0000-0000690C0000}"/>
    <cellStyle name="Comma 2 3 4 2 2 4 2 2" xfId="3998" xr:uid="{00000000-0005-0000-0000-00006A0C0000}"/>
    <cellStyle name="Comma 2 3 4 2 2 4 2 2 2" xfId="8801" xr:uid="{00000000-0005-0000-0000-00006B0C0000}"/>
    <cellStyle name="Comma 2 3 4 2 2 4 2 2 2 2" xfId="18408" xr:uid="{00000000-0005-0000-0000-00006C0C0000}"/>
    <cellStyle name="Comma 2 3 4 2 2 4 2 2 2 2 2" xfId="37622" xr:uid="{D4108BF1-DCCD-4465-9DBA-6A130794B58F}"/>
    <cellStyle name="Comma 2 3 4 2 2 4 2 2 2 3" xfId="28015" xr:uid="{AB3BF44E-415A-4CD0-9AB7-0B7D46B33341}"/>
    <cellStyle name="Comma 2 3 4 2 2 4 2 2 3" xfId="13605" xr:uid="{00000000-0005-0000-0000-00006D0C0000}"/>
    <cellStyle name="Comma 2 3 4 2 2 4 2 2 3 2" xfId="32819" xr:uid="{D8699D4B-4E7B-4B6A-9902-41DA5253514B}"/>
    <cellStyle name="Comma 2 3 4 2 2 4 2 2 4" xfId="23212" xr:uid="{EC210AD8-9AED-40BF-AB4E-5B7C6E26811A}"/>
    <cellStyle name="Comma 2 3 4 2 2 4 2 3" xfId="6400" xr:uid="{00000000-0005-0000-0000-00006E0C0000}"/>
    <cellStyle name="Comma 2 3 4 2 2 4 2 3 2" xfId="16007" xr:uid="{00000000-0005-0000-0000-00006F0C0000}"/>
    <cellStyle name="Comma 2 3 4 2 2 4 2 3 2 2" xfId="35221" xr:uid="{3A9DB513-8695-4D7F-8B41-3C571519FBE2}"/>
    <cellStyle name="Comma 2 3 4 2 2 4 2 3 3" xfId="25614" xr:uid="{B7BCCB74-3753-48C7-982F-F591C4AE0610}"/>
    <cellStyle name="Comma 2 3 4 2 2 4 2 4" xfId="11203" xr:uid="{00000000-0005-0000-0000-0000700C0000}"/>
    <cellStyle name="Comma 2 3 4 2 2 4 2 4 2" xfId="30417" xr:uid="{EC46A414-E20C-4E97-883D-D3D22F523C5C}"/>
    <cellStyle name="Comma 2 3 4 2 2 4 2 5" xfId="20810" xr:uid="{DA3FE989-22BE-475E-B394-9EF0862C19D5}"/>
    <cellStyle name="Comma 2 3 4 2 2 4 3" xfId="2393" xr:uid="{00000000-0005-0000-0000-0000710C0000}"/>
    <cellStyle name="Comma 2 3 4 2 2 4 3 2" xfId="4798" xr:uid="{00000000-0005-0000-0000-0000720C0000}"/>
    <cellStyle name="Comma 2 3 4 2 2 4 3 2 2" xfId="9601" xr:uid="{00000000-0005-0000-0000-0000730C0000}"/>
    <cellStyle name="Comma 2 3 4 2 2 4 3 2 2 2" xfId="19208" xr:uid="{00000000-0005-0000-0000-0000740C0000}"/>
    <cellStyle name="Comma 2 3 4 2 2 4 3 2 2 2 2" xfId="38422" xr:uid="{F0A47310-30D4-40C9-8874-F9716AC7C545}"/>
    <cellStyle name="Comma 2 3 4 2 2 4 3 2 2 3" xfId="28815" xr:uid="{E3FB1374-7F4F-41EC-9E71-989B6B94B629}"/>
    <cellStyle name="Comma 2 3 4 2 2 4 3 2 3" xfId="14405" xr:uid="{00000000-0005-0000-0000-0000750C0000}"/>
    <cellStyle name="Comma 2 3 4 2 2 4 3 2 3 2" xfId="33619" xr:uid="{CBBD2BB8-0732-4FD3-88BD-D035E2F1213F}"/>
    <cellStyle name="Comma 2 3 4 2 2 4 3 2 4" xfId="24012" xr:uid="{3BB5B669-14A8-4705-A0D3-3CF2A8135420}"/>
    <cellStyle name="Comma 2 3 4 2 2 4 3 3" xfId="7200" xr:uid="{00000000-0005-0000-0000-0000760C0000}"/>
    <cellStyle name="Comma 2 3 4 2 2 4 3 3 2" xfId="16807" xr:uid="{00000000-0005-0000-0000-0000770C0000}"/>
    <cellStyle name="Comma 2 3 4 2 2 4 3 3 2 2" xfId="36021" xr:uid="{88C88EF8-711D-4338-BCD3-AF6D96BDC8D4}"/>
    <cellStyle name="Comma 2 3 4 2 2 4 3 3 3" xfId="26414" xr:uid="{893A63A9-C100-4ADC-96CA-92BECF245C04}"/>
    <cellStyle name="Comma 2 3 4 2 2 4 3 4" xfId="12003" xr:uid="{00000000-0005-0000-0000-0000780C0000}"/>
    <cellStyle name="Comma 2 3 4 2 2 4 3 4 2" xfId="31217" xr:uid="{D38BBC23-7858-4580-B7C2-D12B9614D383}"/>
    <cellStyle name="Comma 2 3 4 2 2 4 3 5" xfId="21610" xr:uid="{13695B15-434C-4895-9012-7B4A5BD7591C}"/>
    <cellStyle name="Comma 2 3 4 2 2 4 4" xfId="3198" xr:uid="{00000000-0005-0000-0000-0000790C0000}"/>
    <cellStyle name="Comma 2 3 4 2 2 4 4 2" xfId="8001" xr:uid="{00000000-0005-0000-0000-00007A0C0000}"/>
    <cellStyle name="Comma 2 3 4 2 2 4 4 2 2" xfId="17608" xr:uid="{00000000-0005-0000-0000-00007B0C0000}"/>
    <cellStyle name="Comma 2 3 4 2 2 4 4 2 2 2" xfId="36822" xr:uid="{F3B0EF8F-86A5-4F27-8A96-DC8757A14B8E}"/>
    <cellStyle name="Comma 2 3 4 2 2 4 4 2 3" xfId="27215" xr:uid="{D036D3FD-AC4C-4235-A8AF-D0F695C8ABDB}"/>
    <cellStyle name="Comma 2 3 4 2 2 4 4 3" xfId="12805" xr:uid="{00000000-0005-0000-0000-00007C0C0000}"/>
    <cellStyle name="Comma 2 3 4 2 2 4 4 3 2" xfId="32019" xr:uid="{02B49C02-3C68-49F5-AD6E-D0312043C54F}"/>
    <cellStyle name="Comma 2 3 4 2 2 4 4 4" xfId="22412" xr:uid="{05780980-390A-47F0-99BF-5C12B8C7EC20}"/>
    <cellStyle name="Comma 2 3 4 2 2 4 5" xfId="5600" xr:uid="{00000000-0005-0000-0000-00007D0C0000}"/>
    <cellStyle name="Comma 2 3 4 2 2 4 5 2" xfId="15207" xr:uid="{00000000-0005-0000-0000-00007E0C0000}"/>
    <cellStyle name="Comma 2 3 4 2 2 4 5 2 2" xfId="34421" xr:uid="{A07A1D34-F235-4172-9DB4-E539F73A897A}"/>
    <cellStyle name="Comma 2 3 4 2 2 4 5 3" xfId="24814" xr:uid="{932859B3-B71D-49AD-89F5-E87B13B96A57}"/>
    <cellStyle name="Comma 2 3 4 2 2 4 6" xfId="10403" xr:uid="{00000000-0005-0000-0000-00007F0C0000}"/>
    <cellStyle name="Comma 2 3 4 2 2 4 6 2" xfId="29617" xr:uid="{50FEC101-6CAE-4416-AD69-1BC1F4AE00C6}"/>
    <cellStyle name="Comma 2 3 4 2 2 4 7" xfId="20010" xr:uid="{0D6C4766-F5A9-46F5-8B32-93CEE4D69FCA}"/>
    <cellStyle name="Comma 2 3 4 2 2 5" xfId="993" xr:uid="{00000000-0005-0000-0000-0000800C0000}"/>
    <cellStyle name="Comma 2 3 4 2 2 5 2" xfId="3398" xr:uid="{00000000-0005-0000-0000-0000810C0000}"/>
    <cellStyle name="Comma 2 3 4 2 2 5 2 2" xfId="8201" xr:uid="{00000000-0005-0000-0000-0000820C0000}"/>
    <cellStyle name="Comma 2 3 4 2 2 5 2 2 2" xfId="17808" xr:uid="{00000000-0005-0000-0000-0000830C0000}"/>
    <cellStyle name="Comma 2 3 4 2 2 5 2 2 2 2" xfId="37022" xr:uid="{B4AD9BCE-1F9E-4BD2-AD2B-E5332499F87C}"/>
    <cellStyle name="Comma 2 3 4 2 2 5 2 2 3" xfId="27415" xr:uid="{EBC9919C-9004-480C-830C-BCA32B168483}"/>
    <cellStyle name="Comma 2 3 4 2 2 5 2 3" xfId="13005" xr:uid="{00000000-0005-0000-0000-0000840C0000}"/>
    <cellStyle name="Comma 2 3 4 2 2 5 2 3 2" xfId="32219" xr:uid="{64DF4094-508B-4735-938F-8801CF6160AB}"/>
    <cellStyle name="Comma 2 3 4 2 2 5 2 4" xfId="22612" xr:uid="{6C729014-2869-4424-A7D4-BF237387BA75}"/>
    <cellStyle name="Comma 2 3 4 2 2 5 3" xfId="5800" xr:uid="{00000000-0005-0000-0000-0000850C0000}"/>
    <cellStyle name="Comma 2 3 4 2 2 5 3 2" xfId="15407" xr:uid="{00000000-0005-0000-0000-0000860C0000}"/>
    <cellStyle name="Comma 2 3 4 2 2 5 3 2 2" xfId="34621" xr:uid="{0CBC882C-43A8-459B-BDE2-5CD028AB938E}"/>
    <cellStyle name="Comma 2 3 4 2 2 5 3 3" xfId="25014" xr:uid="{C9BCDB83-124D-4889-ABF4-C022012293E3}"/>
    <cellStyle name="Comma 2 3 4 2 2 5 4" xfId="10603" xr:uid="{00000000-0005-0000-0000-0000870C0000}"/>
    <cellStyle name="Comma 2 3 4 2 2 5 4 2" xfId="29817" xr:uid="{0B41BE18-7296-435D-A554-654FF999A720}"/>
    <cellStyle name="Comma 2 3 4 2 2 5 5" xfId="20210" xr:uid="{7059FF30-20A4-4091-BF22-729D01FEA968}"/>
    <cellStyle name="Comma 2 3 4 2 2 6" xfId="1793" xr:uid="{00000000-0005-0000-0000-0000880C0000}"/>
    <cellStyle name="Comma 2 3 4 2 2 6 2" xfId="4198" xr:uid="{00000000-0005-0000-0000-0000890C0000}"/>
    <cellStyle name="Comma 2 3 4 2 2 6 2 2" xfId="9001" xr:uid="{00000000-0005-0000-0000-00008A0C0000}"/>
    <cellStyle name="Comma 2 3 4 2 2 6 2 2 2" xfId="18608" xr:uid="{00000000-0005-0000-0000-00008B0C0000}"/>
    <cellStyle name="Comma 2 3 4 2 2 6 2 2 2 2" xfId="37822" xr:uid="{1833D440-B0E2-4B48-84F7-4A695297118A}"/>
    <cellStyle name="Comma 2 3 4 2 2 6 2 2 3" xfId="28215" xr:uid="{B2458C90-6263-403C-A378-571D5754335C}"/>
    <cellStyle name="Comma 2 3 4 2 2 6 2 3" xfId="13805" xr:uid="{00000000-0005-0000-0000-00008C0C0000}"/>
    <cellStyle name="Comma 2 3 4 2 2 6 2 3 2" xfId="33019" xr:uid="{061107A3-76FD-46AF-BC5E-1AED2F1F0B1B}"/>
    <cellStyle name="Comma 2 3 4 2 2 6 2 4" xfId="23412" xr:uid="{C701B7F3-0077-4968-B3E7-C0D5F351BC86}"/>
    <cellStyle name="Comma 2 3 4 2 2 6 3" xfId="6600" xr:uid="{00000000-0005-0000-0000-00008D0C0000}"/>
    <cellStyle name="Comma 2 3 4 2 2 6 3 2" xfId="16207" xr:uid="{00000000-0005-0000-0000-00008E0C0000}"/>
    <cellStyle name="Comma 2 3 4 2 2 6 3 2 2" xfId="35421" xr:uid="{87269980-9747-41AC-8F5F-0D565D027CDA}"/>
    <cellStyle name="Comma 2 3 4 2 2 6 3 3" xfId="25814" xr:uid="{2E8F3140-ADC4-433A-9065-FCC5A1267E28}"/>
    <cellStyle name="Comma 2 3 4 2 2 6 4" xfId="11403" xr:uid="{00000000-0005-0000-0000-00008F0C0000}"/>
    <cellStyle name="Comma 2 3 4 2 2 6 4 2" xfId="30617" xr:uid="{AE8A18C8-3307-455F-9DC4-6A999A88EDDC}"/>
    <cellStyle name="Comma 2 3 4 2 2 6 5" xfId="21010" xr:uid="{067204B7-8C89-4D0B-A118-FA1E4283C43A}"/>
    <cellStyle name="Comma 2 3 4 2 2 7" xfId="2598" xr:uid="{00000000-0005-0000-0000-0000900C0000}"/>
    <cellStyle name="Comma 2 3 4 2 2 7 2" xfId="7401" xr:uid="{00000000-0005-0000-0000-0000910C0000}"/>
    <cellStyle name="Comma 2 3 4 2 2 7 2 2" xfId="17008" xr:uid="{00000000-0005-0000-0000-0000920C0000}"/>
    <cellStyle name="Comma 2 3 4 2 2 7 2 2 2" xfId="36222" xr:uid="{FFA87054-ABD0-4E27-84E8-362BD7983571}"/>
    <cellStyle name="Comma 2 3 4 2 2 7 2 3" xfId="26615" xr:uid="{8FC88CAF-FEFC-49DA-BD86-8C39F72471A6}"/>
    <cellStyle name="Comma 2 3 4 2 2 7 3" xfId="12205" xr:uid="{00000000-0005-0000-0000-0000930C0000}"/>
    <cellStyle name="Comma 2 3 4 2 2 7 3 2" xfId="31419" xr:uid="{C243DFF6-1FAE-4000-A0D7-E888E25B4DD4}"/>
    <cellStyle name="Comma 2 3 4 2 2 7 4" xfId="21812" xr:uid="{4730C5E6-627B-40C0-AD24-99E3790FF0B7}"/>
    <cellStyle name="Comma 2 3 4 2 2 8" xfId="5000" xr:uid="{00000000-0005-0000-0000-0000940C0000}"/>
    <cellStyle name="Comma 2 3 4 2 2 8 2" xfId="14607" xr:uid="{00000000-0005-0000-0000-0000950C0000}"/>
    <cellStyle name="Comma 2 3 4 2 2 8 2 2" xfId="33821" xr:uid="{09EC2AFB-0B86-4C65-A45D-DECA74652CDE}"/>
    <cellStyle name="Comma 2 3 4 2 2 8 3" xfId="24214" xr:uid="{B82DCB56-5902-49C1-86DE-6C4D3F411F55}"/>
    <cellStyle name="Comma 2 3 4 2 2 9" xfId="9803" xr:uid="{00000000-0005-0000-0000-0000960C0000}"/>
    <cellStyle name="Comma 2 3 4 2 2 9 2" xfId="29017" xr:uid="{E8BEE071-15BB-4CAC-A5D8-4B1908FC0B61}"/>
    <cellStyle name="Comma 2 3 4 2 3" xfId="292" xr:uid="{00000000-0005-0000-0000-0000970C0000}"/>
    <cellStyle name="Comma 2 3 4 2 3 2" xfId="1093" xr:uid="{00000000-0005-0000-0000-0000980C0000}"/>
    <cellStyle name="Comma 2 3 4 2 3 2 2" xfId="3498" xr:uid="{00000000-0005-0000-0000-0000990C0000}"/>
    <cellStyle name="Comma 2 3 4 2 3 2 2 2" xfId="8301" xr:uid="{00000000-0005-0000-0000-00009A0C0000}"/>
    <cellStyle name="Comma 2 3 4 2 3 2 2 2 2" xfId="17908" xr:uid="{00000000-0005-0000-0000-00009B0C0000}"/>
    <cellStyle name="Comma 2 3 4 2 3 2 2 2 2 2" xfId="37122" xr:uid="{0818B541-39B0-4590-80D0-ABD23F4D0CD3}"/>
    <cellStyle name="Comma 2 3 4 2 3 2 2 2 3" xfId="27515" xr:uid="{AF64E8E2-3ADF-474C-BF2A-1F1A18EF76C5}"/>
    <cellStyle name="Comma 2 3 4 2 3 2 2 3" xfId="13105" xr:uid="{00000000-0005-0000-0000-00009C0C0000}"/>
    <cellStyle name="Comma 2 3 4 2 3 2 2 3 2" xfId="32319" xr:uid="{D5553AD4-5C2E-4B30-9007-90711479E371}"/>
    <cellStyle name="Comma 2 3 4 2 3 2 2 4" xfId="22712" xr:uid="{3CE7C38B-6BCD-4B9C-A0D4-153FDD8C1465}"/>
    <cellStyle name="Comma 2 3 4 2 3 2 3" xfId="5900" xr:uid="{00000000-0005-0000-0000-00009D0C0000}"/>
    <cellStyle name="Comma 2 3 4 2 3 2 3 2" xfId="15507" xr:uid="{00000000-0005-0000-0000-00009E0C0000}"/>
    <cellStyle name="Comma 2 3 4 2 3 2 3 2 2" xfId="34721" xr:uid="{4F89A548-7DE0-4471-BB76-7D0CC256DFA0}"/>
    <cellStyle name="Comma 2 3 4 2 3 2 3 3" xfId="25114" xr:uid="{58CC02F1-95A4-4F76-9FDA-A4A9359F030C}"/>
    <cellStyle name="Comma 2 3 4 2 3 2 4" xfId="10703" xr:uid="{00000000-0005-0000-0000-00009F0C0000}"/>
    <cellStyle name="Comma 2 3 4 2 3 2 4 2" xfId="29917" xr:uid="{16EECF02-58BC-49DE-BB52-EC4262BB8DC5}"/>
    <cellStyle name="Comma 2 3 4 2 3 2 5" xfId="20310" xr:uid="{97282D8C-CBCC-4F47-AA25-D5448335147C}"/>
    <cellStyle name="Comma 2 3 4 2 3 3" xfId="1893" xr:uid="{00000000-0005-0000-0000-0000A00C0000}"/>
    <cellStyle name="Comma 2 3 4 2 3 3 2" xfId="4298" xr:uid="{00000000-0005-0000-0000-0000A10C0000}"/>
    <cellStyle name="Comma 2 3 4 2 3 3 2 2" xfId="9101" xr:uid="{00000000-0005-0000-0000-0000A20C0000}"/>
    <cellStyle name="Comma 2 3 4 2 3 3 2 2 2" xfId="18708" xr:uid="{00000000-0005-0000-0000-0000A30C0000}"/>
    <cellStyle name="Comma 2 3 4 2 3 3 2 2 2 2" xfId="37922" xr:uid="{86905CBC-7826-4F10-86C9-0F31CBE33707}"/>
    <cellStyle name="Comma 2 3 4 2 3 3 2 2 3" xfId="28315" xr:uid="{085910EC-790C-4766-B2C1-9CC09C53BDDA}"/>
    <cellStyle name="Comma 2 3 4 2 3 3 2 3" xfId="13905" xr:uid="{00000000-0005-0000-0000-0000A40C0000}"/>
    <cellStyle name="Comma 2 3 4 2 3 3 2 3 2" xfId="33119" xr:uid="{C217FCAE-8911-45F4-BE90-09D3AF8266C8}"/>
    <cellStyle name="Comma 2 3 4 2 3 3 2 4" xfId="23512" xr:uid="{AD6C210A-E845-4A23-BCBD-ACB25CCAE889}"/>
    <cellStyle name="Comma 2 3 4 2 3 3 3" xfId="6700" xr:uid="{00000000-0005-0000-0000-0000A50C0000}"/>
    <cellStyle name="Comma 2 3 4 2 3 3 3 2" xfId="16307" xr:uid="{00000000-0005-0000-0000-0000A60C0000}"/>
    <cellStyle name="Comma 2 3 4 2 3 3 3 2 2" xfId="35521" xr:uid="{DEAF55BF-2C64-4BED-9F33-14F493BFB4FD}"/>
    <cellStyle name="Comma 2 3 4 2 3 3 3 3" xfId="25914" xr:uid="{29075183-D822-4AFD-99C4-685AAAC75691}"/>
    <cellStyle name="Comma 2 3 4 2 3 3 4" xfId="11503" xr:uid="{00000000-0005-0000-0000-0000A70C0000}"/>
    <cellStyle name="Comma 2 3 4 2 3 3 4 2" xfId="30717" xr:uid="{EE1BE65A-32F6-4A5C-8D95-138C24EB938B}"/>
    <cellStyle name="Comma 2 3 4 2 3 3 5" xfId="21110" xr:uid="{50664633-B31C-40D8-A42A-647F68E224DF}"/>
    <cellStyle name="Comma 2 3 4 2 3 4" xfId="2698" xr:uid="{00000000-0005-0000-0000-0000A80C0000}"/>
    <cellStyle name="Comma 2 3 4 2 3 4 2" xfId="7501" xr:uid="{00000000-0005-0000-0000-0000A90C0000}"/>
    <cellStyle name="Comma 2 3 4 2 3 4 2 2" xfId="17108" xr:uid="{00000000-0005-0000-0000-0000AA0C0000}"/>
    <cellStyle name="Comma 2 3 4 2 3 4 2 2 2" xfId="36322" xr:uid="{94AA119A-77FB-4A02-9332-338DFD64B8DE}"/>
    <cellStyle name="Comma 2 3 4 2 3 4 2 3" xfId="26715" xr:uid="{1F6B8AA7-2250-4470-A5B9-4EBA1881F61D}"/>
    <cellStyle name="Comma 2 3 4 2 3 4 3" xfId="12305" xr:uid="{00000000-0005-0000-0000-0000AB0C0000}"/>
    <cellStyle name="Comma 2 3 4 2 3 4 3 2" xfId="31519" xr:uid="{C9CADD91-3CF8-45DE-A983-C0CBD70978CE}"/>
    <cellStyle name="Comma 2 3 4 2 3 4 4" xfId="21912" xr:uid="{CD15BDB3-D345-4164-A9ED-6FCC082AF2AB}"/>
    <cellStyle name="Comma 2 3 4 2 3 5" xfId="5100" xr:uid="{00000000-0005-0000-0000-0000AC0C0000}"/>
    <cellStyle name="Comma 2 3 4 2 3 5 2" xfId="14707" xr:uid="{00000000-0005-0000-0000-0000AD0C0000}"/>
    <cellStyle name="Comma 2 3 4 2 3 5 2 2" xfId="33921" xr:uid="{017043ED-2E5F-429A-854B-06C08AD23C0B}"/>
    <cellStyle name="Comma 2 3 4 2 3 5 3" xfId="24314" xr:uid="{6DD9FCB9-4D09-4E38-A2F7-FF55C81076F4}"/>
    <cellStyle name="Comma 2 3 4 2 3 6" xfId="9903" xr:uid="{00000000-0005-0000-0000-0000AE0C0000}"/>
    <cellStyle name="Comma 2 3 4 2 3 6 2" xfId="29117" xr:uid="{A1FFC58A-AC1F-45C5-AB86-BA04E7C2614F}"/>
    <cellStyle name="Comma 2 3 4 2 3 7" xfId="19510" xr:uid="{2B67DC42-2105-4D1D-AD43-F9CFE0713F5D}"/>
    <cellStyle name="Comma 2 3 4 2 4" xfId="492" xr:uid="{00000000-0005-0000-0000-0000AF0C0000}"/>
    <cellStyle name="Comma 2 3 4 2 4 2" xfId="1293" xr:uid="{00000000-0005-0000-0000-0000B00C0000}"/>
    <cellStyle name="Comma 2 3 4 2 4 2 2" xfId="3698" xr:uid="{00000000-0005-0000-0000-0000B10C0000}"/>
    <cellStyle name="Comma 2 3 4 2 4 2 2 2" xfId="8501" xr:uid="{00000000-0005-0000-0000-0000B20C0000}"/>
    <cellStyle name="Comma 2 3 4 2 4 2 2 2 2" xfId="18108" xr:uid="{00000000-0005-0000-0000-0000B30C0000}"/>
    <cellStyle name="Comma 2 3 4 2 4 2 2 2 2 2" xfId="37322" xr:uid="{94FF6A97-7998-4F85-A309-D5A38043409B}"/>
    <cellStyle name="Comma 2 3 4 2 4 2 2 2 3" xfId="27715" xr:uid="{726351AA-7A0E-46E4-8DD5-B345B0C2A0FF}"/>
    <cellStyle name="Comma 2 3 4 2 4 2 2 3" xfId="13305" xr:uid="{00000000-0005-0000-0000-0000B40C0000}"/>
    <cellStyle name="Comma 2 3 4 2 4 2 2 3 2" xfId="32519" xr:uid="{1A7672BD-51F9-44FD-A0EA-495C25E94BC9}"/>
    <cellStyle name="Comma 2 3 4 2 4 2 2 4" xfId="22912" xr:uid="{492647F6-3136-4589-8C11-6D8276B57D0D}"/>
    <cellStyle name="Comma 2 3 4 2 4 2 3" xfId="6100" xr:uid="{00000000-0005-0000-0000-0000B50C0000}"/>
    <cellStyle name="Comma 2 3 4 2 4 2 3 2" xfId="15707" xr:uid="{00000000-0005-0000-0000-0000B60C0000}"/>
    <cellStyle name="Comma 2 3 4 2 4 2 3 2 2" xfId="34921" xr:uid="{21CFDD4B-E8F5-4119-8C58-AAF89485C5F2}"/>
    <cellStyle name="Comma 2 3 4 2 4 2 3 3" xfId="25314" xr:uid="{717BD4A0-6C5C-46F3-B732-066473A345AB}"/>
    <cellStyle name="Comma 2 3 4 2 4 2 4" xfId="10903" xr:uid="{00000000-0005-0000-0000-0000B70C0000}"/>
    <cellStyle name="Comma 2 3 4 2 4 2 4 2" xfId="30117" xr:uid="{3A2314AE-B0CF-4F5A-8579-27576BDB812D}"/>
    <cellStyle name="Comma 2 3 4 2 4 2 5" xfId="20510" xr:uid="{A8F48F23-FA5E-43A6-BAB3-8E0ADF263414}"/>
    <cellStyle name="Comma 2 3 4 2 4 3" xfId="2093" xr:uid="{00000000-0005-0000-0000-0000B80C0000}"/>
    <cellStyle name="Comma 2 3 4 2 4 3 2" xfId="4498" xr:uid="{00000000-0005-0000-0000-0000B90C0000}"/>
    <cellStyle name="Comma 2 3 4 2 4 3 2 2" xfId="9301" xr:uid="{00000000-0005-0000-0000-0000BA0C0000}"/>
    <cellStyle name="Comma 2 3 4 2 4 3 2 2 2" xfId="18908" xr:uid="{00000000-0005-0000-0000-0000BB0C0000}"/>
    <cellStyle name="Comma 2 3 4 2 4 3 2 2 2 2" xfId="38122" xr:uid="{25922AED-1097-4F66-BA74-08B5D1910308}"/>
    <cellStyle name="Comma 2 3 4 2 4 3 2 2 3" xfId="28515" xr:uid="{657B982E-E520-4BD9-873E-B4632EAA5FF6}"/>
    <cellStyle name="Comma 2 3 4 2 4 3 2 3" xfId="14105" xr:uid="{00000000-0005-0000-0000-0000BC0C0000}"/>
    <cellStyle name="Comma 2 3 4 2 4 3 2 3 2" xfId="33319" xr:uid="{743060B9-8569-4D9E-8568-8DEE41FED727}"/>
    <cellStyle name="Comma 2 3 4 2 4 3 2 4" xfId="23712" xr:uid="{D9988BD5-C71A-435F-AF62-19C118FDB414}"/>
    <cellStyle name="Comma 2 3 4 2 4 3 3" xfId="6900" xr:uid="{00000000-0005-0000-0000-0000BD0C0000}"/>
    <cellStyle name="Comma 2 3 4 2 4 3 3 2" xfId="16507" xr:uid="{00000000-0005-0000-0000-0000BE0C0000}"/>
    <cellStyle name="Comma 2 3 4 2 4 3 3 2 2" xfId="35721" xr:uid="{76E27653-5CB8-42E1-B1CE-25C7BE3EA971}"/>
    <cellStyle name="Comma 2 3 4 2 4 3 3 3" xfId="26114" xr:uid="{DB1CE058-1435-45BD-8318-A8694011C52E}"/>
    <cellStyle name="Comma 2 3 4 2 4 3 4" xfId="11703" xr:uid="{00000000-0005-0000-0000-0000BF0C0000}"/>
    <cellStyle name="Comma 2 3 4 2 4 3 4 2" xfId="30917" xr:uid="{A1F67EEC-55B1-4C5A-83CA-4F8BAA25D2AB}"/>
    <cellStyle name="Comma 2 3 4 2 4 3 5" xfId="21310" xr:uid="{5F0EE957-6F1A-4C47-89A2-59C54FC3D0EB}"/>
    <cellStyle name="Comma 2 3 4 2 4 4" xfId="2898" xr:uid="{00000000-0005-0000-0000-0000C00C0000}"/>
    <cellStyle name="Comma 2 3 4 2 4 4 2" xfId="7701" xr:uid="{00000000-0005-0000-0000-0000C10C0000}"/>
    <cellStyle name="Comma 2 3 4 2 4 4 2 2" xfId="17308" xr:uid="{00000000-0005-0000-0000-0000C20C0000}"/>
    <cellStyle name="Comma 2 3 4 2 4 4 2 2 2" xfId="36522" xr:uid="{EF6DA014-8983-46CC-A4BD-C3C9A1C5DC37}"/>
    <cellStyle name="Comma 2 3 4 2 4 4 2 3" xfId="26915" xr:uid="{4EF98BCB-27C1-4730-AD84-6DBBCEA6980C}"/>
    <cellStyle name="Comma 2 3 4 2 4 4 3" xfId="12505" xr:uid="{00000000-0005-0000-0000-0000C30C0000}"/>
    <cellStyle name="Comma 2 3 4 2 4 4 3 2" xfId="31719" xr:uid="{D7A00B6A-33C6-45DC-83C0-0D405154DF29}"/>
    <cellStyle name="Comma 2 3 4 2 4 4 4" xfId="22112" xr:uid="{0940C0DB-7E1D-41EC-8357-08F5661792F9}"/>
    <cellStyle name="Comma 2 3 4 2 4 5" xfId="5300" xr:uid="{00000000-0005-0000-0000-0000C40C0000}"/>
    <cellStyle name="Comma 2 3 4 2 4 5 2" xfId="14907" xr:uid="{00000000-0005-0000-0000-0000C50C0000}"/>
    <cellStyle name="Comma 2 3 4 2 4 5 2 2" xfId="34121" xr:uid="{D7DE5B59-E3ED-4C69-9FDD-67EBAE241FA8}"/>
    <cellStyle name="Comma 2 3 4 2 4 5 3" xfId="24514" xr:uid="{F231D21C-A52A-4B6F-95A9-EE2AFC64282F}"/>
    <cellStyle name="Comma 2 3 4 2 4 6" xfId="10103" xr:uid="{00000000-0005-0000-0000-0000C60C0000}"/>
    <cellStyle name="Comma 2 3 4 2 4 6 2" xfId="29317" xr:uid="{394C8A46-8A3A-4214-9836-BF36DAB46759}"/>
    <cellStyle name="Comma 2 3 4 2 4 7" xfId="19710" xr:uid="{645DC0E5-B90D-4741-A745-5F4991653080}"/>
    <cellStyle name="Comma 2 3 4 2 5" xfId="692" xr:uid="{00000000-0005-0000-0000-0000C70C0000}"/>
    <cellStyle name="Comma 2 3 4 2 5 2" xfId="1493" xr:uid="{00000000-0005-0000-0000-0000C80C0000}"/>
    <cellStyle name="Comma 2 3 4 2 5 2 2" xfId="3898" xr:uid="{00000000-0005-0000-0000-0000C90C0000}"/>
    <cellStyle name="Comma 2 3 4 2 5 2 2 2" xfId="8701" xr:uid="{00000000-0005-0000-0000-0000CA0C0000}"/>
    <cellStyle name="Comma 2 3 4 2 5 2 2 2 2" xfId="18308" xr:uid="{00000000-0005-0000-0000-0000CB0C0000}"/>
    <cellStyle name="Comma 2 3 4 2 5 2 2 2 2 2" xfId="37522" xr:uid="{B386C50C-DE6D-402A-A32E-ECFB3C006B95}"/>
    <cellStyle name="Comma 2 3 4 2 5 2 2 2 3" xfId="27915" xr:uid="{672B131B-17B8-45F2-A041-4E283533CABA}"/>
    <cellStyle name="Comma 2 3 4 2 5 2 2 3" xfId="13505" xr:uid="{00000000-0005-0000-0000-0000CC0C0000}"/>
    <cellStyle name="Comma 2 3 4 2 5 2 2 3 2" xfId="32719" xr:uid="{FDABDFAD-F043-4701-BBC3-145F83286760}"/>
    <cellStyle name="Comma 2 3 4 2 5 2 2 4" xfId="23112" xr:uid="{0ED9A09F-EA79-41BE-9EE0-A32418324C2D}"/>
    <cellStyle name="Comma 2 3 4 2 5 2 3" xfId="6300" xr:uid="{00000000-0005-0000-0000-0000CD0C0000}"/>
    <cellStyle name="Comma 2 3 4 2 5 2 3 2" xfId="15907" xr:uid="{00000000-0005-0000-0000-0000CE0C0000}"/>
    <cellStyle name="Comma 2 3 4 2 5 2 3 2 2" xfId="35121" xr:uid="{2A41F263-117D-4CF8-B0F0-71E73DB80A68}"/>
    <cellStyle name="Comma 2 3 4 2 5 2 3 3" xfId="25514" xr:uid="{BE9E2F43-0B3A-4146-874D-F863E41C04BD}"/>
    <cellStyle name="Comma 2 3 4 2 5 2 4" xfId="11103" xr:uid="{00000000-0005-0000-0000-0000CF0C0000}"/>
    <cellStyle name="Comma 2 3 4 2 5 2 4 2" xfId="30317" xr:uid="{E6A15B62-FEA0-4B3C-9845-BE85D5D5BA25}"/>
    <cellStyle name="Comma 2 3 4 2 5 2 5" xfId="20710" xr:uid="{5AF4D93C-23C3-40F6-BCDA-9D418CA5E005}"/>
    <cellStyle name="Comma 2 3 4 2 5 3" xfId="2293" xr:uid="{00000000-0005-0000-0000-0000D00C0000}"/>
    <cellStyle name="Comma 2 3 4 2 5 3 2" xfId="4698" xr:uid="{00000000-0005-0000-0000-0000D10C0000}"/>
    <cellStyle name="Comma 2 3 4 2 5 3 2 2" xfId="9501" xr:uid="{00000000-0005-0000-0000-0000D20C0000}"/>
    <cellStyle name="Comma 2 3 4 2 5 3 2 2 2" xfId="19108" xr:uid="{00000000-0005-0000-0000-0000D30C0000}"/>
    <cellStyle name="Comma 2 3 4 2 5 3 2 2 2 2" xfId="38322" xr:uid="{44E72EE7-86E4-4967-B48B-82BDC0C80579}"/>
    <cellStyle name="Comma 2 3 4 2 5 3 2 2 3" xfId="28715" xr:uid="{2DC59557-32F6-4E96-9250-5F39F450331D}"/>
    <cellStyle name="Comma 2 3 4 2 5 3 2 3" xfId="14305" xr:uid="{00000000-0005-0000-0000-0000D40C0000}"/>
    <cellStyle name="Comma 2 3 4 2 5 3 2 3 2" xfId="33519" xr:uid="{8E67220C-29FF-45C9-8096-DA0F34EBA886}"/>
    <cellStyle name="Comma 2 3 4 2 5 3 2 4" xfId="23912" xr:uid="{3DC08EF7-A9FA-439C-AE80-0B14635EE86C}"/>
    <cellStyle name="Comma 2 3 4 2 5 3 3" xfId="7100" xr:uid="{00000000-0005-0000-0000-0000D50C0000}"/>
    <cellStyle name="Comma 2 3 4 2 5 3 3 2" xfId="16707" xr:uid="{00000000-0005-0000-0000-0000D60C0000}"/>
    <cellStyle name="Comma 2 3 4 2 5 3 3 2 2" xfId="35921" xr:uid="{4A81BDE1-68DF-423B-9894-66CB2C6AE619}"/>
    <cellStyle name="Comma 2 3 4 2 5 3 3 3" xfId="26314" xr:uid="{C95D5974-2DA8-4688-B8FD-632E7DF0C908}"/>
    <cellStyle name="Comma 2 3 4 2 5 3 4" xfId="11903" xr:uid="{00000000-0005-0000-0000-0000D70C0000}"/>
    <cellStyle name="Comma 2 3 4 2 5 3 4 2" xfId="31117" xr:uid="{B069CA91-9844-4520-915B-EF39484CCAA2}"/>
    <cellStyle name="Comma 2 3 4 2 5 3 5" xfId="21510" xr:uid="{F7657AE3-6347-4937-8F6E-B3F679D8B8CB}"/>
    <cellStyle name="Comma 2 3 4 2 5 4" xfId="3098" xr:uid="{00000000-0005-0000-0000-0000D80C0000}"/>
    <cellStyle name="Comma 2 3 4 2 5 4 2" xfId="7901" xr:uid="{00000000-0005-0000-0000-0000D90C0000}"/>
    <cellStyle name="Comma 2 3 4 2 5 4 2 2" xfId="17508" xr:uid="{00000000-0005-0000-0000-0000DA0C0000}"/>
    <cellStyle name="Comma 2 3 4 2 5 4 2 2 2" xfId="36722" xr:uid="{7A380229-5170-4FB4-80D5-5BD629EBB434}"/>
    <cellStyle name="Comma 2 3 4 2 5 4 2 3" xfId="27115" xr:uid="{6D699883-0D44-4B4E-9F75-1851F86C5B50}"/>
    <cellStyle name="Comma 2 3 4 2 5 4 3" xfId="12705" xr:uid="{00000000-0005-0000-0000-0000DB0C0000}"/>
    <cellStyle name="Comma 2 3 4 2 5 4 3 2" xfId="31919" xr:uid="{4A3D6077-8DF2-4FB1-817C-4724F7B7177E}"/>
    <cellStyle name="Comma 2 3 4 2 5 4 4" xfId="22312" xr:uid="{B2B0648F-50B5-4787-A0BA-5F18E4BFD8C5}"/>
    <cellStyle name="Comma 2 3 4 2 5 5" xfId="5500" xr:uid="{00000000-0005-0000-0000-0000DC0C0000}"/>
    <cellStyle name="Comma 2 3 4 2 5 5 2" xfId="15107" xr:uid="{00000000-0005-0000-0000-0000DD0C0000}"/>
    <cellStyle name="Comma 2 3 4 2 5 5 2 2" xfId="34321" xr:uid="{EEA4F5AC-8CEF-4D1B-945C-6EEC9B57804D}"/>
    <cellStyle name="Comma 2 3 4 2 5 5 3" xfId="24714" xr:uid="{7EDC376E-4A20-48D8-8B6A-5179836A136D}"/>
    <cellStyle name="Comma 2 3 4 2 5 6" xfId="10303" xr:uid="{00000000-0005-0000-0000-0000DE0C0000}"/>
    <cellStyle name="Comma 2 3 4 2 5 6 2" xfId="29517" xr:uid="{7C4AD5B8-90E4-4FCE-B9C7-E4606A67B49D}"/>
    <cellStyle name="Comma 2 3 4 2 5 7" xfId="19910" xr:uid="{A9A0ADDD-244E-4263-8D64-B9C8CA40E059}"/>
    <cellStyle name="Comma 2 3 4 2 6" xfId="893" xr:uid="{00000000-0005-0000-0000-0000DF0C0000}"/>
    <cellStyle name="Comma 2 3 4 2 6 2" xfId="3298" xr:uid="{00000000-0005-0000-0000-0000E00C0000}"/>
    <cellStyle name="Comma 2 3 4 2 6 2 2" xfId="8101" xr:uid="{00000000-0005-0000-0000-0000E10C0000}"/>
    <cellStyle name="Comma 2 3 4 2 6 2 2 2" xfId="17708" xr:uid="{00000000-0005-0000-0000-0000E20C0000}"/>
    <cellStyle name="Comma 2 3 4 2 6 2 2 2 2" xfId="36922" xr:uid="{CDD60A15-289C-4792-9238-45040F09D51C}"/>
    <cellStyle name="Comma 2 3 4 2 6 2 2 3" xfId="27315" xr:uid="{B02592B6-E2FF-4490-8B81-C7DC15CE12A8}"/>
    <cellStyle name="Comma 2 3 4 2 6 2 3" xfId="12905" xr:uid="{00000000-0005-0000-0000-0000E30C0000}"/>
    <cellStyle name="Comma 2 3 4 2 6 2 3 2" xfId="32119" xr:uid="{0C6A639C-B23E-474A-B316-EF1D62D47F7A}"/>
    <cellStyle name="Comma 2 3 4 2 6 2 4" xfId="22512" xr:uid="{BFAEB204-CE13-4915-8D7D-3B3499B67BD7}"/>
    <cellStyle name="Comma 2 3 4 2 6 3" xfId="5700" xr:uid="{00000000-0005-0000-0000-0000E40C0000}"/>
    <cellStyle name="Comma 2 3 4 2 6 3 2" xfId="15307" xr:uid="{00000000-0005-0000-0000-0000E50C0000}"/>
    <cellStyle name="Comma 2 3 4 2 6 3 2 2" xfId="34521" xr:uid="{005E78B9-BE3C-418D-B86C-9643F315BDBC}"/>
    <cellStyle name="Comma 2 3 4 2 6 3 3" xfId="24914" xr:uid="{05246EF4-49EF-4D97-AF2E-3F66E176B1D4}"/>
    <cellStyle name="Comma 2 3 4 2 6 4" xfId="10503" xr:uid="{00000000-0005-0000-0000-0000E60C0000}"/>
    <cellStyle name="Comma 2 3 4 2 6 4 2" xfId="29717" xr:uid="{DE030632-D02F-46E3-BEAE-9FCACF80BFD2}"/>
    <cellStyle name="Comma 2 3 4 2 6 5" xfId="20110" xr:uid="{50305943-D26E-45F7-98A2-40844C65D611}"/>
    <cellStyle name="Comma 2 3 4 2 7" xfId="1693" xr:uid="{00000000-0005-0000-0000-0000E70C0000}"/>
    <cellStyle name="Comma 2 3 4 2 7 2" xfId="4098" xr:uid="{00000000-0005-0000-0000-0000E80C0000}"/>
    <cellStyle name="Comma 2 3 4 2 7 2 2" xfId="8901" xr:uid="{00000000-0005-0000-0000-0000E90C0000}"/>
    <cellStyle name="Comma 2 3 4 2 7 2 2 2" xfId="18508" xr:uid="{00000000-0005-0000-0000-0000EA0C0000}"/>
    <cellStyle name="Comma 2 3 4 2 7 2 2 2 2" xfId="37722" xr:uid="{A4CD3BAC-E65B-44E4-9395-DD48C8BD75BF}"/>
    <cellStyle name="Comma 2 3 4 2 7 2 2 3" xfId="28115" xr:uid="{C0797C2B-4375-4664-AC26-EA77AC3ED908}"/>
    <cellStyle name="Comma 2 3 4 2 7 2 3" xfId="13705" xr:uid="{00000000-0005-0000-0000-0000EB0C0000}"/>
    <cellStyle name="Comma 2 3 4 2 7 2 3 2" xfId="32919" xr:uid="{70EFE241-5107-4640-821D-86582181D000}"/>
    <cellStyle name="Comma 2 3 4 2 7 2 4" xfId="23312" xr:uid="{A3379CBE-1122-45A4-9BB3-D27099E12858}"/>
    <cellStyle name="Comma 2 3 4 2 7 3" xfId="6500" xr:uid="{00000000-0005-0000-0000-0000EC0C0000}"/>
    <cellStyle name="Comma 2 3 4 2 7 3 2" xfId="16107" xr:uid="{00000000-0005-0000-0000-0000ED0C0000}"/>
    <cellStyle name="Comma 2 3 4 2 7 3 2 2" xfId="35321" xr:uid="{F59B6121-F165-434C-AD28-D471F3972C25}"/>
    <cellStyle name="Comma 2 3 4 2 7 3 3" xfId="25714" xr:uid="{97AC1A32-5482-464D-92E0-DC2B901C8225}"/>
    <cellStyle name="Comma 2 3 4 2 7 4" xfId="11303" xr:uid="{00000000-0005-0000-0000-0000EE0C0000}"/>
    <cellStyle name="Comma 2 3 4 2 7 4 2" xfId="30517" xr:uid="{51DB3069-B695-4833-A8E7-0F4C0021F684}"/>
    <cellStyle name="Comma 2 3 4 2 7 5" xfId="20910" xr:uid="{51EC406D-A025-4E9A-92B4-EE90348C764C}"/>
    <cellStyle name="Comma 2 3 4 2 8" xfId="2498" xr:uid="{00000000-0005-0000-0000-0000EF0C0000}"/>
    <cellStyle name="Comma 2 3 4 2 8 2" xfId="7301" xr:uid="{00000000-0005-0000-0000-0000F00C0000}"/>
    <cellStyle name="Comma 2 3 4 2 8 2 2" xfId="16908" xr:uid="{00000000-0005-0000-0000-0000F10C0000}"/>
    <cellStyle name="Comma 2 3 4 2 8 2 2 2" xfId="36122" xr:uid="{7442275E-DAC7-4D41-B03F-DEA9645A33FF}"/>
    <cellStyle name="Comma 2 3 4 2 8 2 3" xfId="26515" xr:uid="{995F3F6C-E0FC-40AD-91D0-201BB9CA2B93}"/>
    <cellStyle name="Comma 2 3 4 2 8 3" xfId="12105" xr:uid="{00000000-0005-0000-0000-0000F20C0000}"/>
    <cellStyle name="Comma 2 3 4 2 8 3 2" xfId="31319" xr:uid="{8B16DDD7-014E-4F33-A84B-F7FF92753328}"/>
    <cellStyle name="Comma 2 3 4 2 8 4" xfId="21712" xr:uid="{AF3632EB-585A-4072-A882-6667A2A8321C}"/>
    <cellStyle name="Comma 2 3 4 2 9" xfId="4900" xr:uid="{00000000-0005-0000-0000-0000F30C0000}"/>
    <cellStyle name="Comma 2 3 4 2 9 2" xfId="14507" xr:uid="{00000000-0005-0000-0000-0000F40C0000}"/>
    <cellStyle name="Comma 2 3 4 2 9 2 2" xfId="33721" xr:uid="{87F451D4-5375-4333-BE31-944C00697694}"/>
    <cellStyle name="Comma 2 3 4 2 9 3" xfId="24114" xr:uid="{1CE32F65-96C9-498C-BD37-F24D6F3F3A52}"/>
    <cellStyle name="Comma 2 3 4 3" xfId="142" xr:uid="{00000000-0005-0000-0000-0000F50C0000}"/>
    <cellStyle name="Comma 2 3 4 3 10" xfId="19360" xr:uid="{BA19541A-1EF2-434D-9A54-B1B0496893CA}"/>
    <cellStyle name="Comma 2 3 4 3 2" xfId="342" xr:uid="{00000000-0005-0000-0000-0000F60C0000}"/>
    <cellStyle name="Comma 2 3 4 3 2 2" xfId="1143" xr:uid="{00000000-0005-0000-0000-0000F70C0000}"/>
    <cellStyle name="Comma 2 3 4 3 2 2 2" xfId="3548" xr:uid="{00000000-0005-0000-0000-0000F80C0000}"/>
    <cellStyle name="Comma 2 3 4 3 2 2 2 2" xfId="8351" xr:uid="{00000000-0005-0000-0000-0000F90C0000}"/>
    <cellStyle name="Comma 2 3 4 3 2 2 2 2 2" xfId="17958" xr:uid="{00000000-0005-0000-0000-0000FA0C0000}"/>
    <cellStyle name="Comma 2 3 4 3 2 2 2 2 2 2" xfId="37172" xr:uid="{E29E6C4D-DA48-4826-BBDD-C356BA157126}"/>
    <cellStyle name="Comma 2 3 4 3 2 2 2 2 3" xfId="27565" xr:uid="{EC831B6B-5E96-465C-867A-069ADAA1CDEB}"/>
    <cellStyle name="Comma 2 3 4 3 2 2 2 3" xfId="13155" xr:uid="{00000000-0005-0000-0000-0000FB0C0000}"/>
    <cellStyle name="Comma 2 3 4 3 2 2 2 3 2" xfId="32369" xr:uid="{72BA08D0-D2A8-4E2B-BADD-6C2F12653FB8}"/>
    <cellStyle name="Comma 2 3 4 3 2 2 2 4" xfId="22762" xr:uid="{02C5770D-3C83-4BEB-8342-A5E3264212F9}"/>
    <cellStyle name="Comma 2 3 4 3 2 2 3" xfId="5950" xr:uid="{00000000-0005-0000-0000-0000FC0C0000}"/>
    <cellStyle name="Comma 2 3 4 3 2 2 3 2" xfId="15557" xr:uid="{00000000-0005-0000-0000-0000FD0C0000}"/>
    <cellStyle name="Comma 2 3 4 3 2 2 3 2 2" xfId="34771" xr:uid="{01F799D4-14CD-4661-818D-FF313D386E0C}"/>
    <cellStyle name="Comma 2 3 4 3 2 2 3 3" xfId="25164" xr:uid="{720E472B-C1AF-45B4-B54A-A8C4A080FA58}"/>
    <cellStyle name="Comma 2 3 4 3 2 2 4" xfId="10753" xr:uid="{00000000-0005-0000-0000-0000FE0C0000}"/>
    <cellStyle name="Comma 2 3 4 3 2 2 4 2" xfId="29967" xr:uid="{A129BF94-09F5-4542-955E-8909966E140A}"/>
    <cellStyle name="Comma 2 3 4 3 2 2 5" xfId="20360" xr:uid="{4DAEE145-AC13-4148-8E6F-2AAD4938C07A}"/>
    <cellStyle name="Comma 2 3 4 3 2 3" xfId="1943" xr:uid="{00000000-0005-0000-0000-0000FF0C0000}"/>
    <cellStyle name="Comma 2 3 4 3 2 3 2" xfId="4348" xr:uid="{00000000-0005-0000-0000-0000000D0000}"/>
    <cellStyle name="Comma 2 3 4 3 2 3 2 2" xfId="9151" xr:uid="{00000000-0005-0000-0000-0000010D0000}"/>
    <cellStyle name="Comma 2 3 4 3 2 3 2 2 2" xfId="18758" xr:uid="{00000000-0005-0000-0000-0000020D0000}"/>
    <cellStyle name="Comma 2 3 4 3 2 3 2 2 2 2" xfId="37972" xr:uid="{5475FA7F-052C-4BF8-8163-9363BE937341}"/>
    <cellStyle name="Comma 2 3 4 3 2 3 2 2 3" xfId="28365" xr:uid="{5D61EC27-ED86-4790-B987-8896C6638BEB}"/>
    <cellStyle name="Comma 2 3 4 3 2 3 2 3" xfId="13955" xr:uid="{00000000-0005-0000-0000-0000030D0000}"/>
    <cellStyle name="Comma 2 3 4 3 2 3 2 3 2" xfId="33169" xr:uid="{8EA712C8-5BAD-4526-887F-E083A11AF318}"/>
    <cellStyle name="Comma 2 3 4 3 2 3 2 4" xfId="23562" xr:uid="{7791B1F0-CB3D-489E-8403-D40CC9050132}"/>
    <cellStyle name="Comma 2 3 4 3 2 3 3" xfId="6750" xr:uid="{00000000-0005-0000-0000-0000040D0000}"/>
    <cellStyle name="Comma 2 3 4 3 2 3 3 2" xfId="16357" xr:uid="{00000000-0005-0000-0000-0000050D0000}"/>
    <cellStyle name="Comma 2 3 4 3 2 3 3 2 2" xfId="35571" xr:uid="{E634125B-A327-419C-8B33-68230CD0F3EB}"/>
    <cellStyle name="Comma 2 3 4 3 2 3 3 3" xfId="25964" xr:uid="{A71509C8-535B-4298-929C-5981DB7C5E0C}"/>
    <cellStyle name="Comma 2 3 4 3 2 3 4" xfId="11553" xr:uid="{00000000-0005-0000-0000-0000060D0000}"/>
    <cellStyle name="Comma 2 3 4 3 2 3 4 2" xfId="30767" xr:uid="{C022FA76-E1AF-415F-B751-266DEE9112C2}"/>
    <cellStyle name="Comma 2 3 4 3 2 3 5" xfId="21160" xr:uid="{7BF8DA79-1315-4868-BA33-AFC010A141BE}"/>
    <cellStyle name="Comma 2 3 4 3 2 4" xfId="2748" xr:uid="{00000000-0005-0000-0000-0000070D0000}"/>
    <cellStyle name="Comma 2 3 4 3 2 4 2" xfId="7551" xr:uid="{00000000-0005-0000-0000-0000080D0000}"/>
    <cellStyle name="Comma 2 3 4 3 2 4 2 2" xfId="17158" xr:uid="{00000000-0005-0000-0000-0000090D0000}"/>
    <cellStyle name="Comma 2 3 4 3 2 4 2 2 2" xfId="36372" xr:uid="{611DDA9F-ED1C-4F1B-AF78-B9550758B698}"/>
    <cellStyle name="Comma 2 3 4 3 2 4 2 3" xfId="26765" xr:uid="{11FB0367-AA73-45F7-92F3-F8F9E7157751}"/>
    <cellStyle name="Comma 2 3 4 3 2 4 3" xfId="12355" xr:uid="{00000000-0005-0000-0000-00000A0D0000}"/>
    <cellStyle name="Comma 2 3 4 3 2 4 3 2" xfId="31569" xr:uid="{F69F7743-4FF4-4964-8298-A4726E0F6293}"/>
    <cellStyle name="Comma 2 3 4 3 2 4 4" xfId="21962" xr:uid="{8B89BC26-A271-42B0-8A31-5D3F17D45F65}"/>
    <cellStyle name="Comma 2 3 4 3 2 5" xfId="5150" xr:uid="{00000000-0005-0000-0000-00000B0D0000}"/>
    <cellStyle name="Comma 2 3 4 3 2 5 2" xfId="14757" xr:uid="{00000000-0005-0000-0000-00000C0D0000}"/>
    <cellStyle name="Comma 2 3 4 3 2 5 2 2" xfId="33971" xr:uid="{806FAA47-8A7D-476A-9C48-1CAA716B6895}"/>
    <cellStyle name="Comma 2 3 4 3 2 5 3" xfId="24364" xr:uid="{90595D8C-06F2-4BB1-8A27-31855F883CF1}"/>
    <cellStyle name="Comma 2 3 4 3 2 6" xfId="9953" xr:uid="{00000000-0005-0000-0000-00000D0D0000}"/>
    <cellStyle name="Comma 2 3 4 3 2 6 2" xfId="29167" xr:uid="{C0C6430F-16F4-4335-A39F-0F4FEB889AF9}"/>
    <cellStyle name="Comma 2 3 4 3 2 7" xfId="19560" xr:uid="{75CD08C2-BD06-4C28-9328-1304A7CB3B54}"/>
    <cellStyle name="Comma 2 3 4 3 3" xfId="542" xr:uid="{00000000-0005-0000-0000-00000E0D0000}"/>
    <cellStyle name="Comma 2 3 4 3 3 2" xfId="1343" xr:uid="{00000000-0005-0000-0000-00000F0D0000}"/>
    <cellStyle name="Comma 2 3 4 3 3 2 2" xfId="3748" xr:uid="{00000000-0005-0000-0000-0000100D0000}"/>
    <cellStyle name="Comma 2 3 4 3 3 2 2 2" xfId="8551" xr:uid="{00000000-0005-0000-0000-0000110D0000}"/>
    <cellStyle name="Comma 2 3 4 3 3 2 2 2 2" xfId="18158" xr:uid="{00000000-0005-0000-0000-0000120D0000}"/>
    <cellStyle name="Comma 2 3 4 3 3 2 2 2 2 2" xfId="37372" xr:uid="{0D4979F9-AF0A-4109-81FA-37AD49451DEE}"/>
    <cellStyle name="Comma 2 3 4 3 3 2 2 2 3" xfId="27765" xr:uid="{3E14ABCE-0591-4902-8735-7F38620ADEA7}"/>
    <cellStyle name="Comma 2 3 4 3 3 2 2 3" xfId="13355" xr:uid="{00000000-0005-0000-0000-0000130D0000}"/>
    <cellStyle name="Comma 2 3 4 3 3 2 2 3 2" xfId="32569" xr:uid="{0CD2F84B-189A-4F7E-A338-0CFB617C4766}"/>
    <cellStyle name="Comma 2 3 4 3 3 2 2 4" xfId="22962" xr:uid="{79C583E9-6A3E-4697-98B5-EA12A2B3E629}"/>
    <cellStyle name="Comma 2 3 4 3 3 2 3" xfId="6150" xr:uid="{00000000-0005-0000-0000-0000140D0000}"/>
    <cellStyle name="Comma 2 3 4 3 3 2 3 2" xfId="15757" xr:uid="{00000000-0005-0000-0000-0000150D0000}"/>
    <cellStyle name="Comma 2 3 4 3 3 2 3 2 2" xfId="34971" xr:uid="{8766F35F-2CDF-430D-97F4-BE70573FE9AD}"/>
    <cellStyle name="Comma 2 3 4 3 3 2 3 3" xfId="25364" xr:uid="{4B2C4A35-3D0F-4787-99BC-DE4F00C46F6E}"/>
    <cellStyle name="Comma 2 3 4 3 3 2 4" xfId="10953" xr:uid="{00000000-0005-0000-0000-0000160D0000}"/>
    <cellStyle name="Comma 2 3 4 3 3 2 4 2" xfId="30167" xr:uid="{4BD6B125-180B-47AA-86D3-DDA78B063B72}"/>
    <cellStyle name="Comma 2 3 4 3 3 2 5" xfId="20560" xr:uid="{2A2D2176-DF63-4968-A9F4-041590AE88D3}"/>
    <cellStyle name="Comma 2 3 4 3 3 3" xfId="2143" xr:uid="{00000000-0005-0000-0000-0000170D0000}"/>
    <cellStyle name="Comma 2 3 4 3 3 3 2" xfId="4548" xr:uid="{00000000-0005-0000-0000-0000180D0000}"/>
    <cellStyle name="Comma 2 3 4 3 3 3 2 2" xfId="9351" xr:uid="{00000000-0005-0000-0000-0000190D0000}"/>
    <cellStyle name="Comma 2 3 4 3 3 3 2 2 2" xfId="18958" xr:uid="{00000000-0005-0000-0000-00001A0D0000}"/>
    <cellStyle name="Comma 2 3 4 3 3 3 2 2 2 2" xfId="38172" xr:uid="{510E7426-4704-49A1-8560-E0895B29356E}"/>
    <cellStyle name="Comma 2 3 4 3 3 3 2 2 3" xfId="28565" xr:uid="{FBF64AF0-4677-4CBE-8F66-CAB5FEA2BCD8}"/>
    <cellStyle name="Comma 2 3 4 3 3 3 2 3" xfId="14155" xr:uid="{00000000-0005-0000-0000-00001B0D0000}"/>
    <cellStyle name="Comma 2 3 4 3 3 3 2 3 2" xfId="33369" xr:uid="{C6187C59-91B8-4C77-AD29-6194364F7FF4}"/>
    <cellStyle name="Comma 2 3 4 3 3 3 2 4" xfId="23762" xr:uid="{C058FF34-4962-42C6-A753-2A6601EF0185}"/>
    <cellStyle name="Comma 2 3 4 3 3 3 3" xfId="6950" xr:uid="{00000000-0005-0000-0000-00001C0D0000}"/>
    <cellStyle name="Comma 2 3 4 3 3 3 3 2" xfId="16557" xr:uid="{00000000-0005-0000-0000-00001D0D0000}"/>
    <cellStyle name="Comma 2 3 4 3 3 3 3 2 2" xfId="35771" xr:uid="{2EEB3568-EF15-46C3-9BA3-DE66A43ACC25}"/>
    <cellStyle name="Comma 2 3 4 3 3 3 3 3" xfId="26164" xr:uid="{C90FE203-F19D-4DDE-A4D7-F941FDF00B1A}"/>
    <cellStyle name="Comma 2 3 4 3 3 3 4" xfId="11753" xr:uid="{00000000-0005-0000-0000-00001E0D0000}"/>
    <cellStyle name="Comma 2 3 4 3 3 3 4 2" xfId="30967" xr:uid="{86CF8BAB-C71D-482C-8DB6-C05B2DB2DA5E}"/>
    <cellStyle name="Comma 2 3 4 3 3 3 5" xfId="21360" xr:uid="{DC180C69-7854-48C8-82B2-EEDB014BC797}"/>
    <cellStyle name="Comma 2 3 4 3 3 4" xfId="2948" xr:uid="{00000000-0005-0000-0000-00001F0D0000}"/>
    <cellStyle name="Comma 2 3 4 3 3 4 2" xfId="7751" xr:uid="{00000000-0005-0000-0000-0000200D0000}"/>
    <cellStyle name="Comma 2 3 4 3 3 4 2 2" xfId="17358" xr:uid="{00000000-0005-0000-0000-0000210D0000}"/>
    <cellStyle name="Comma 2 3 4 3 3 4 2 2 2" xfId="36572" xr:uid="{FA51D3F9-135E-4BE6-9060-A4BD08C0FBA3}"/>
    <cellStyle name="Comma 2 3 4 3 3 4 2 3" xfId="26965" xr:uid="{D9917F34-C79C-4169-ABAB-634A1EF1DDD9}"/>
    <cellStyle name="Comma 2 3 4 3 3 4 3" xfId="12555" xr:uid="{00000000-0005-0000-0000-0000220D0000}"/>
    <cellStyle name="Comma 2 3 4 3 3 4 3 2" xfId="31769" xr:uid="{6A9E79E9-EC2D-4DB2-BB35-119E10DAB16C}"/>
    <cellStyle name="Comma 2 3 4 3 3 4 4" xfId="22162" xr:uid="{7F8C0023-7FD2-4F13-B5B0-64860763979A}"/>
    <cellStyle name="Comma 2 3 4 3 3 5" xfId="5350" xr:uid="{00000000-0005-0000-0000-0000230D0000}"/>
    <cellStyle name="Comma 2 3 4 3 3 5 2" xfId="14957" xr:uid="{00000000-0005-0000-0000-0000240D0000}"/>
    <cellStyle name="Comma 2 3 4 3 3 5 2 2" xfId="34171" xr:uid="{5DBEC02A-CC88-4724-9A5B-15063993833C}"/>
    <cellStyle name="Comma 2 3 4 3 3 5 3" xfId="24564" xr:uid="{2FF5B372-CB4D-4771-B975-87CEC46086E0}"/>
    <cellStyle name="Comma 2 3 4 3 3 6" xfId="10153" xr:uid="{00000000-0005-0000-0000-0000250D0000}"/>
    <cellStyle name="Comma 2 3 4 3 3 6 2" xfId="29367" xr:uid="{23F32451-76E7-4502-96BF-CF8A81A1AE82}"/>
    <cellStyle name="Comma 2 3 4 3 3 7" xfId="19760" xr:uid="{84667A74-6C2A-4380-BF2E-883F8900CAC2}"/>
    <cellStyle name="Comma 2 3 4 3 4" xfId="742" xr:uid="{00000000-0005-0000-0000-0000260D0000}"/>
    <cellStyle name="Comma 2 3 4 3 4 2" xfId="1543" xr:uid="{00000000-0005-0000-0000-0000270D0000}"/>
    <cellStyle name="Comma 2 3 4 3 4 2 2" xfId="3948" xr:uid="{00000000-0005-0000-0000-0000280D0000}"/>
    <cellStyle name="Comma 2 3 4 3 4 2 2 2" xfId="8751" xr:uid="{00000000-0005-0000-0000-0000290D0000}"/>
    <cellStyle name="Comma 2 3 4 3 4 2 2 2 2" xfId="18358" xr:uid="{00000000-0005-0000-0000-00002A0D0000}"/>
    <cellStyle name="Comma 2 3 4 3 4 2 2 2 2 2" xfId="37572" xr:uid="{43727D1A-1AD0-4DF5-B19B-CA037CE9A482}"/>
    <cellStyle name="Comma 2 3 4 3 4 2 2 2 3" xfId="27965" xr:uid="{F26F37D6-939D-496C-ABF0-28086F1D51C7}"/>
    <cellStyle name="Comma 2 3 4 3 4 2 2 3" xfId="13555" xr:uid="{00000000-0005-0000-0000-00002B0D0000}"/>
    <cellStyle name="Comma 2 3 4 3 4 2 2 3 2" xfId="32769" xr:uid="{CBED1F13-8C36-4032-BBFA-6D8B1EB63A0A}"/>
    <cellStyle name="Comma 2 3 4 3 4 2 2 4" xfId="23162" xr:uid="{494E9B6A-1F82-4991-BD14-CAE6BAD6762B}"/>
    <cellStyle name="Comma 2 3 4 3 4 2 3" xfId="6350" xr:uid="{00000000-0005-0000-0000-00002C0D0000}"/>
    <cellStyle name="Comma 2 3 4 3 4 2 3 2" xfId="15957" xr:uid="{00000000-0005-0000-0000-00002D0D0000}"/>
    <cellStyle name="Comma 2 3 4 3 4 2 3 2 2" xfId="35171" xr:uid="{E7B00DC8-1A4F-4023-9060-6F7B8588F80A}"/>
    <cellStyle name="Comma 2 3 4 3 4 2 3 3" xfId="25564" xr:uid="{52F374AE-EF22-4841-AECF-BD7BBF5DA260}"/>
    <cellStyle name="Comma 2 3 4 3 4 2 4" xfId="11153" xr:uid="{00000000-0005-0000-0000-00002E0D0000}"/>
    <cellStyle name="Comma 2 3 4 3 4 2 4 2" xfId="30367" xr:uid="{4C8EEB61-6C3E-4A45-9E5C-EFAA60FC0A67}"/>
    <cellStyle name="Comma 2 3 4 3 4 2 5" xfId="20760" xr:uid="{94B32669-3C43-412F-A0B8-D2AC5E6EA6BF}"/>
    <cellStyle name="Comma 2 3 4 3 4 3" xfId="2343" xr:uid="{00000000-0005-0000-0000-00002F0D0000}"/>
    <cellStyle name="Comma 2 3 4 3 4 3 2" xfId="4748" xr:uid="{00000000-0005-0000-0000-0000300D0000}"/>
    <cellStyle name="Comma 2 3 4 3 4 3 2 2" xfId="9551" xr:uid="{00000000-0005-0000-0000-0000310D0000}"/>
    <cellStyle name="Comma 2 3 4 3 4 3 2 2 2" xfId="19158" xr:uid="{00000000-0005-0000-0000-0000320D0000}"/>
    <cellStyle name="Comma 2 3 4 3 4 3 2 2 2 2" xfId="38372" xr:uid="{E55E0E12-CA64-452C-A120-4AFD1FBBDD10}"/>
    <cellStyle name="Comma 2 3 4 3 4 3 2 2 3" xfId="28765" xr:uid="{E6BF95B1-CDEE-4326-B0E8-BB97B872CF05}"/>
    <cellStyle name="Comma 2 3 4 3 4 3 2 3" xfId="14355" xr:uid="{00000000-0005-0000-0000-0000330D0000}"/>
    <cellStyle name="Comma 2 3 4 3 4 3 2 3 2" xfId="33569" xr:uid="{2E72AC2E-9EAF-4556-B238-0EA5A212D127}"/>
    <cellStyle name="Comma 2 3 4 3 4 3 2 4" xfId="23962" xr:uid="{3E2CD169-DA7B-4945-8263-BB84129F332F}"/>
    <cellStyle name="Comma 2 3 4 3 4 3 3" xfId="7150" xr:uid="{00000000-0005-0000-0000-0000340D0000}"/>
    <cellStyle name="Comma 2 3 4 3 4 3 3 2" xfId="16757" xr:uid="{00000000-0005-0000-0000-0000350D0000}"/>
    <cellStyle name="Comma 2 3 4 3 4 3 3 2 2" xfId="35971" xr:uid="{12C74F24-82CC-4C36-A35F-4DBA99C09C98}"/>
    <cellStyle name="Comma 2 3 4 3 4 3 3 3" xfId="26364" xr:uid="{3BDF0B1D-167A-4E12-B669-10DAC88F178F}"/>
    <cellStyle name="Comma 2 3 4 3 4 3 4" xfId="11953" xr:uid="{00000000-0005-0000-0000-0000360D0000}"/>
    <cellStyle name="Comma 2 3 4 3 4 3 4 2" xfId="31167" xr:uid="{FC844A9B-A66F-4475-AD66-42DF7EF69565}"/>
    <cellStyle name="Comma 2 3 4 3 4 3 5" xfId="21560" xr:uid="{B1F33202-2069-449D-B1F0-0103DAA8B351}"/>
    <cellStyle name="Comma 2 3 4 3 4 4" xfId="3148" xr:uid="{00000000-0005-0000-0000-0000370D0000}"/>
    <cellStyle name="Comma 2 3 4 3 4 4 2" xfId="7951" xr:uid="{00000000-0005-0000-0000-0000380D0000}"/>
    <cellStyle name="Comma 2 3 4 3 4 4 2 2" xfId="17558" xr:uid="{00000000-0005-0000-0000-0000390D0000}"/>
    <cellStyle name="Comma 2 3 4 3 4 4 2 2 2" xfId="36772" xr:uid="{F6F7B6E9-8189-4009-BE1A-3B14A08AE51B}"/>
    <cellStyle name="Comma 2 3 4 3 4 4 2 3" xfId="27165" xr:uid="{D97B3694-1394-4546-9E56-13F43AFCC7CF}"/>
    <cellStyle name="Comma 2 3 4 3 4 4 3" xfId="12755" xr:uid="{00000000-0005-0000-0000-00003A0D0000}"/>
    <cellStyle name="Comma 2 3 4 3 4 4 3 2" xfId="31969" xr:uid="{FAAD88FC-3002-4FA6-B9AC-8E7C2D4654AB}"/>
    <cellStyle name="Comma 2 3 4 3 4 4 4" xfId="22362" xr:uid="{96BF767C-B39A-4C98-A426-0B5C316C14DC}"/>
    <cellStyle name="Comma 2 3 4 3 4 5" xfId="5550" xr:uid="{00000000-0005-0000-0000-00003B0D0000}"/>
    <cellStyle name="Comma 2 3 4 3 4 5 2" xfId="15157" xr:uid="{00000000-0005-0000-0000-00003C0D0000}"/>
    <cellStyle name="Comma 2 3 4 3 4 5 2 2" xfId="34371" xr:uid="{83ECE3C3-0B98-4EAA-BE27-20369E8C755D}"/>
    <cellStyle name="Comma 2 3 4 3 4 5 3" xfId="24764" xr:uid="{C7248ABE-9715-4B32-9FE0-545DA19AD65F}"/>
    <cellStyle name="Comma 2 3 4 3 4 6" xfId="10353" xr:uid="{00000000-0005-0000-0000-00003D0D0000}"/>
    <cellStyle name="Comma 2 3 4 3 4 6 2" xfId="29567" xr:uid="{76283467-8467-4834-BB41-7DCC29DE9D26}"/>
    <cellStyle name="Comma 2 3 4 3 4 7" xfId="19960" xr:uid="{7176BC0C-877B-4B05-BA0A-E59C417590BA}"/>
    <cellStyle name="Comma 2 3 4 3 5" xfId="943" xr:uid="{00000000-0005-0000-0000-00003E0D0000}"/>
    <cellStyle name="Comma 2 3 4 3 5 2" xfId="3348" xr:uid="{00000000-0005-0000-0000-00003F0D0000}"/>
    <cellStyle name="Comma 2 3 4 3 5 2 2" xfId="8151" xr:uid="{00000000-0005-0000-0000-0000400D0000}"/>
    <cellStyle name="Comma 2 3 4 3 5 2 2 2" xfId="17758" xr:uid="{00000000-0005-0000-0000-0000410D0000}"/>
    <cellStyle name="Comma 2 3 4 3 5 2 2 2 2" xfId="36972" xr:uid="{238571E3-7D10-40DA-AE56-5C4EDC98C313}"/>
    <cellStyle name="Comma 2 3 4 3 5 2 2 3" xfId="27365" xr:uid="{12D2B3E5-9580-4D7A-AA69-F87E579FB7FF}"/>
    <cellStyle name="Comma 2 3 4 3 5 2 3" xfId="12955" xr:uid="{00000000-0005-0000-0000-0000420D0000}"/>
    <cellStyle name="Comma 2 3 4 3 5 2 3 2" xfId="32169" xr:uid="{3DF3E820-B172-456C-8C72-62A485D8B34D}"/>
    <cellStyle name="Comma 2 3 4 3 5 2 4" xfId="22562" xr:uid="{61472079-39C5-4D4F-9982-0439F2DF442D}"/>
    <cellStyle name="Comma 2 3 4 3 5 3" xfId="5750" xr:uid="{00000000-0005-0000-0000-0000430D0000}"/>
    <cellStyle name="Comma 2 3 4 3 5 3 2" xfId="15357" xr:uid="{00000000-0005-0000-0000-0000440D0000}"/>
    <cellStyle name="Comma 2 3 4 3 5 3 2 2" xfId="34571" xr:uid="{C830C479-AC26-43A5-916D-B66B74FAEC99}"/>
    <cellStyle name="Comma 2 3 4 3 5 3 3" xfId="24964" xr:uid="{6A2CF794-886E-48A4-84AE-22E1D027AAB3}"/>
    <cellStyle name="Comma 2 3 4 3 5 4" xfId="10553" xr:uid="{00000000-0005-0000-0000-0000450D0000}"/>
    <cellStyle name="Comma 2 3 4 3 5 4 2" xfId="29767" xr:uid="{A279D856-F2BF-43B1-81AD-7902364A2B0A}"/>
    <cellStyle name="Comma 2 3 4 3 5 5" xfId="20160" xr:uid="{9FEC7036-2FA6-4E16-BAF8-9C5556BA4DB0}"/>
    <cellStyle name="Comma 2 3 4 3 6" xfId="1743" xr:uid="{00000000-0005-0000-0000-0000460D0000}"/>
    <cellStyle name="Comma 2 3 4 3 6 2" xfId="4148" xr:uid="{00000000-0005-0000-0000-0000470D0000}"/>
    <cellStyle name="Comma 2 3 4 3 6 2 2" xfId="8951" xr:uid="{00000000-0005-0000-0000-0000480D0000}"/>
    <cellStyle name="Comma 2 3 4 3 6 2 2 2" xfId="18558" xr:uid="{00000000-0005-0000-0000-0000490D0000}"/>
    <cellStyle name="Comma 2 3 4 3 6 2 2 2 2" xfId="37772" xr:uid="{1C63F25D-6E07-43C9-AA56-CCBB9A8B58C4}"/>
    <cellStyle name="Comma 2 3 4 3 6 2 2 3" xfId="28165" xr:uid="{F6E0E38A-C8E8-4845-83E2-8EB7750C13C6}"/>
    <cellStyle name="Comma 2 3 4 3 6 2 3" xfId="13755" xr:uid="{00000000-0005-0000-0000-00004A0D0000}"/>
    <cellStyle name="Comma 2 3 4 3 6 2 3 2" xfId="32969" xr:uid="{2B912639-1A4F-4C0D-B550-B7E3FC314775}"/>
    <cellStyle name="Comma 2 3 4 3 6 2 4" xfId="23362" xr:uid="{C3B13618-7EEA-4231-93EE-90695657D744}"/>
    <cellStyle name="Comma 2 3 4 3 6 3" xfId="6550" xr:uid="{00000000-0005-0000-0000-00004B0D0000}"/>
    <cellStyle name="Comma 2 3 4 3 6 3 2" xfId="16157" xr:uid="{00000000-0005-0000-0000-00004C0D0000}"/>
    <cellStyle name="Comma 2 3 4 3 6 3 2 2" xfId="35371" xr:uid="{290D14AF-A765-4F9D-B35B-05F24059C4EF}"/>
    <cellStyle name="Comma 2 3 4 3 6 3 3" xfId="25764" xr:uid="{5A8B4BD5-2C05-42F0-8D50-88C320F98A18}"/>
    <cellStyle name="Comma 2 3 4 3 6 4" xfId="11353" xr:uid="{00000000-0005-0000-0000-00004D0D0000}"/>
    <cellStyle name="Comma 2 3 4 3 6 4 2" xfId="30567" xr:uid="{D36590E3-9CBA-4C68-9544-7E4D782F4692}"/>
    <cellStyle name="Comma 2 3 4 3 6 5" xfId="20960" xr:uid="{F4FFED5D-4D8B-4E58-8B6A-43825AB52B5F}"/>
    <cellStyle name="Comma 2 3 4 3 7" xfId="2548" xr:uid="{00000000-0005-0000-0000-00004E0D0000}"/>
    <cellStyle name="Comma 2 3 4 3 7 2" xfId="7351" xr:uid="{00000000-0005-0000-0000-00004F0D0000}"/>
    <cellStyle name="Comma 2 3 4 3 7 2 2" xfId="16958" xr:uid="{00000000-0005-0000-0000-0000500D0000}"/>
    <cellStyle name="Comma 2 3 4 3 7 2 2 2" xfId="36172" xr:uid="{0CF9019F-DFE9-4FA3-AA0E-89AF6A723422}"/>
    <cellStyle name="Comma 2 3 4 3 7 2 3" xfId="26565" xr:uid="{70C4B875-BA32-4FF9-99EB-847AB275A156}"/>
    <cellStyle name="Comma 2 3 4 3 7 3" xfId="12155" xr:uid="{00000000-0005-0000-0000-0000510D0000}"/>
    <cellStyle name="Comma 2 3 4 3 7 3 2" xfId="31369" xr:uid="{E35C8F93-197D-43EA-AE16-FADC0913DC1F}"/>
    <cellStyle name="Comma 2 3 4 3 7 4" xfId="21762" xr:uid="{68A63085-96B9-42F9-8B35-B06EC1CCDA22}"/>
    <cellStyle name="Comma 2 3 4 3 8" xfId="4950" xr:uid="{00000000-0005-0000-0000-0000520D0000}"/>
    <cellStyle name="Comma 2 3 4 3 8 2" xfId="14557" xr:uid="{00000000-0005-0000-0000-0000530D0000}"/>
    <cellStyle name="Comma 2 3 4 3 8 2 2" xfId="33771" xr:uid="{5D1CCA03-54CA-4055-9453-048C4BFF03AA}"/>
    <cellStyle name="Comma 2 3 4 3 8 3" xfId="24164" xr:uid="{84FBF098-C2C2-4496-8131-95C3C16283C4}"/>
    <cellStyle name="Comma 2 3 4 3 9" xfId="9753" xr:uid="{00000000-0005-0000-0000-0000540D0000}"/>
    <cellStyle name="Comma 2 3 4 3 9 2" xfId="28967" xr:uid="{FBE82DFA-26DC-4D80-9F47-FEA71E13D585}"/>
    <cellStyle name="Comma 2 3 4 4" xfId="242" xr:uid="{00000000-0005-0000-0000-0000550D0000}"/>
    <cellStyle name="Comma 2 3 4 4 2" xfId="1043" xr:uid="{00000000-0005-0000-0000-0000560D0000}"/>
    <cellStyle name="Comma 2 3 4 4 2 2" xfId="3448" xr:uid="{00000000-0005-0000-0000-0000570D0000}"/>
    <cellStyle name="Comma 2 3 4 4 2 2 2" xfId="8251" xr:uid="{00000000-0005-0000-0000-0000580D0000}"/>
    <cellStyle name="Comma 2 3 4 4 2 2 2 2" xfId="17858" xr:uid="{00000000-0005-0000-0000-0000590D0000}"/>
    <cellStyle name="Comma 2 3 4 4 2 2 2 2 2" xfId="37072" xr:uid="{EB2A143F-8AE4-4C26-8EF6-23DADA9319E3}"/>
    <cellStyle name="Comma 2 3 4 4 2 2 2 3" xfId="27465" xr:uid="{8C8AA713-B1F1-4375-8D83-4D8817B7E067}"/>
    <cellStyle name="Comma 2 3 4 4 2 2 3" xfId="13055" xr:uid="{00000000-0005-0000-0000-00005A0D0000}"/>
    <cellStyle name="Comma 2 3 4 4 2 2 3 2" xfId="32269" xr:uid="{8BE30447-5EF0-4A32-A735-57BA83F0BE98}"/>
    <cellStyle name="Comma 2 3 4 4 2 2 4" xfId="22662" xr:uid="{FABACA29-E450-4E8E-A354-8E3B3EFDABFC}"/>
    <cellStyle name="Comma 2 3 4 4 2 3" xfId="5850" xr:uid="{00000000-0005-0000-0000-00005B0D0000}"/>
    <cellStyle name="Comma 2 3 4 4 2 3 2" xfId="15457" xr:uid="{00000000-0005-0000-0000-00005C0D0000}"/>
    <cellStyle name="Comma 2 3 4 4 2 3 2 2" xfId="34671" xr:uid="{4F6AFF57-FA3B-4681-A455-93866D4938AF}"/>
    <cellStyle name="Comma 2 3 4 4 2 3 3" xfId="25064" xr:uid="{16B8BC9E-4443-41AB-87FB-0EFCDA5EFB1A}"/>
    <cellStyle name="Comma 2 3 4 4 2 4" xfId="10653" xr:uid="{00000000-0005-0000-0000-00005D0D0000}"/>
    <cellStyle name="Comma 2 3 4 4 2 4 2" xfId="29867" xr:uid="{54B3391E-3209-4E56-8345-28BDE8CA02E6}"/>
    <cellStyle name="Comma 2 3 4 4 2 5" xfId="20260" xr:uid="{11742F82-2A7D-49C9-AECA-B4F6F695A892}"/>
    <cellStyle name="Comma 2 3 4 4 3" xfId="1843" xr:uid="{00000000-0005-0000-0000-00005E0D0000}"/>
    <cellStyle name="Comma 2 3 4 4 3 2" xfId="4248" xr:uid="{00000000-0005-0000-0000-00005F0D0000}"/>
    <cellStyle name="Comma 2 3 4 4 3 2 2" xfId="9051" xr:uid="{00000000-0005-0000-0000-0000600D0000}"/>
    <cellStyle name="Comma 2 3 4 4 3 2 2 2" xfId="18658" xr:uid="{00000000-0005-0000-0000-0000610D0000}"/>
    <cellStyle name="Comma 2 3 4 4 3 2 2 2 2" xfId="37872" xr:uid="{D12092BE-BC68-4B87-AE87-97AE1AEAC23D}"/>
    <cellStyle name="Comma 2 3 4 4 3 2 2 3" xfId="28265" xr:uid="{09BC06E9-8B65-447E-9CA3-7377EB8089B6}"/>
    <cellStyle name="Comma 2 3 4 4 3 2 3" xfId="13855" xr:uid="{00000000-0005-0000-0000-0000620D0000}"/>
    <cellStyle name="Comma 2 3 4 4 3 2 3 2" xfId="33069" xr:uid="{7A30110D-F70A-4029-990A-7855B500CC8A}"/>
    <cellStyle name="Comma 2 3 4 4 3 2 4" xfId="23462" xr:uid="{743AC351-73C8-4863-884F-EB6E40FEE1C3}"/>
    <cellStyle name="Comma 2 3 4 4 3 3" xfId="6650" xr:uid="{00000000-0005-0000-0000-0000630D0000}"/>
    <cellStyle name="Comma 2 3 4 4 3 3 2" xfId="16257" xr:uid="{00000000-0005-0000-0000-0000640D0000}"/>
    <cellStyle name="Comma 2 3 4 4 3 3 2 2" xfId="35471" xr:uid="{0C2E59AD-9E76-42E4-A90E-E2C54A5C9A62}"/>
    <cellStyle name="Comma 2 3 4 4 3 3 3" xfId="25864" xr:uid="{C698DD7A-BF7A-42CC-A737-E0676A79FE47}"/>
    <cellStyle name="Comma 2 3 4 4 3 4" xfId="11453" xr:uid="{00000000-0005-0000-0000-0000650D0000}"/>
    <cellStyle name="Comma 2 3 4 4 3 4 2" xfId="30667" xr:uid="{D0AE7816-B0AA-4036-97B0-D2025374C534}"/>
    <cellStyle name="Comma 2 3 4 4 3 5" xfId="21060" xr:uid="{C57E6365-B46F-417B-ADE0-90FF79C4007E}"/>
    <cellStyle name="Comma 2 3 4 4 4" xfId="2648" xr:uid="{00000000-0005-0000-0000-0000660D0000}"/>
    <cellStyle name="Comma 2 3 4 4 4 2" xfId="7451" xr:uid="{00000000-0005-0000-0000-0000670D0000}"/>
    <cellStyle name="Comma 2 3 4 4 4 2 2" xfId="17058" xr:uid="{00000000-0005-0000-0000-0000680D0000}"/>
    <cellStyle name="Comma 2 3 4 4 4 2 2 2" xfId="36272" xr:uid="{4E33A894-0E5C-4B12-B54F-3A7C8C1CFA17}"/>
    <cellStyle name="Comma 2 3 4 4 4 2 3" xfId="26665" xr:uid="{E4A27CB1-9BE4-44A4-B03A-54D91CC79623}"/>
    <cellStyle name="Comma 2 3 4 4 4 3" xfId="12255" xr:uid="{00000000-0005-0000-0000-0000690D0000}"/>
    <cellStyle name="Comma 2 3 4 4 4 3 2" xfId="31469" xr:uid="{6098BBC0-2FC9-40A8-B9C1-32D241359AA3}"/>
    <cellStyle name="Comma 2 3 4 4 4 4" xfId="21862" xr:uid="{1982E577-4493-4371-A6BC-6EBD7C74D2DE}"/>
    <cellStyle name="Comma 2 3 4 4 5" xfId="5050" xr:uid="{00000000-0005-0000-0000-00006A0D0000}"/>
    <cellStyle name="Comma 2 3 4 4 5 2" xfId="14657" xr:uid="{00000000-0005-0000-0000-00006B0D0000}"/>
    <cellStyle name="Comma 2 3 4 4 5 2 2" xfId="33871" xr:uid="{9D809AA5-FD98-45FE-BCC9-5857D767146B}"/>
    <cellStyle name="Comma 2 3 4 4 5 3" xfId="24264" xr:uid="{575ECA82-6747-490B-ABA1-03AE45525C05}"/>
    <cellStyle name="Comma 2 3 4 4 6" xfId="9853" xr:uid="{00000000-0005-0000-0000-00006C0D0000}"/>
    <cellStyle name="Comma 2 3 4 4 6 2" xfId="29067" xr:uid="{048410F4-D945-42AA-8FBD-8206EDDF437E}"/>
    <cellStyle name="Comma 2 3 4 4 7" xfId="19460" xr:uid="{956D1CB9-474C-4139-8248-2AD5AE370F2B}"/>
    <cellStyle name="Comma 2 3 4 5" xfId="442" xr:uid="{00000000-0005-0000-0000-00006D0D0000}"/>
    <cellStyle name="Comma 2 3 4 5 2" xfId="1243" xr:uid="{00000000-0005-0000-0000-00006E0D0000}"/>
    <cellStyle name="Comma 2 3 4 5 2 2" xfId="3648" xr:uid="{00000000-0005-0000-0000-00006F0D0000}"/>
    <cellStyle name="Comma 2 3 4 5 2 2 2" xfId="8451" xr:uid="{00000000-0005-0000-0000-0000700D0000}"/>
    <cellStyle name="Comma 2 3 4 5 2 2 2 2" xfId="18058" xr:uid="{00000000-0005-0000-0000-0000710D0000}"/>
    <cellStyle name="Comma 2 3 4 5 2 2 2 2 2" xfId="37272" xr:uid="{EEB98A58-2427-4527-BDEC-E083311A467E}"/>
    <cellStyle name="Comma 2 3 4 5 2 2 2 3" xfId="27665" xr:uid="{07E01380-C689-4583-A100-56B9E66B3F86}"/>
    <cellStyle name="Comma 2 3 4 5 2 2 3" xfId="13255" xr:uid="{00000000-0005-0000-0000-0000720D0000}"/>
    <cellStyle name="Comma 2 3 4 5 2 2 3 2" xfId="32469" xr:uid="{5AEDC89C-18A0-4342-8431-0E67AB0A26C7}"/>
    <cellStyle name="Comma 2 3 4 5 2 2 4" xfId="22862" xr:uid="{4CB7C040-504F-4140-88B2-F97D318F8D49}"/>
    <cellStyle name="Comma 2 3 4 5 2 3" xfId="6050" xr:uid="{00000000-0005-0000-0000-0000730D0000}"/>
    <cellStyle name="Comma 2 3 4 5 2 3 2" xfId="15657" xr:uid="{00000000-0005-0000-0000-0000740D0000}"/>
    <cellStyle name="Comma 2 3 4 5 2 3 2 2" xfId="34871" xr:uid="{05D6FCEF-0808-4C29-B370-EDCDCE0E25A1}"/>
    <cellStyle name="Comma 2 3 4 5 2 3 3" xfId="25264" xr:uid="{0BAA0B14-3FBE-4CB0-A2BE-B4DED0D76515}"/>
    <cellStyle name="Comma 2 3 4 5 2 4" xfId="10853" xr:uid="{00000000-0005-0000-0000-0000750D0000}"/>
    <cellStyle name="Comma 2 3 4 5 2 4 2" xfId="30067" xr:uid="{FC6E3161-18D3-4B96-BC94-079DDE2581BB}"/>
    <cellStyle name="Comma 2 3 4 5 2 5" xfId="20460" xr:uid="{4C969536-E833-4D1A-A117-9797C0DDA769}"/>
    <cellStyle name="Comma 2 3 4 5 3" xfId="2043" xr:uid="{00000000-0005-0000-0000-0000760D0000}"/>
    <cellStyle name="Comma 2 3 4 5 3 2" xfId="4448" xr:uid="{00000000-0005-0000-0000-0000770D0000}"/>
    <cellStyle name="Comma 2 3 4 5 3 2 2" xfId="9251" xr:uid="{00000000-0005-0000-0000-0000780D0000}"/>
    <cellStyle name="Comma 2 3 4 5 3 2 2 2" xfId="18858" xr:uid="{00000000-0005-0000-0000-0000790D0000}"/>
    <cellStyle name="Comma 2 3 4 5 3 2 2 2 2" xfId="38072" xr:uid="{F95E36E4-FA5F-44BE-BDD4-555170B5D883}"/>
    <cellStyle name="Comma 2 3 4 5 3 2 2 3" xfId="28465" xr:uid="{FAD9FCED-325E-4814-8D46-EFA1A24598C2}"/>
    <cellStyle name="Comma 2 3 4 5 3 2 3" xfId="14055" xr:uid="{00000000-0005-0000-0000-00007A0D0000}"/>
    <cellStyle name="Comma 2 3 4 5 3 2 3 2" xfId="33269" xr:uid="{1041A5C7-876E-43E3-BF2C-10868C1D67DF}"/>
    <cellStyle name="Comma 2 3 4 5 3 2 4" xfId="23662" xr:uid="{A4AD4F32-73F4-4442-B342-C2148C2A4090}"/>
    <cellStyle name="Comma 2 3 4 5 3 3" xfId="6850" xr:uid="{00000000-0005-0000-0000-00007B0D0000}"/>
    <cellStyle name="Comma 2 3 4 5 3 3 2" xfId="16457" xr:uid="{00000000-0005-0000-0000-00007C0D0000}"/>
    <cellStyle name="Comma 2 3 4 5 3 3 2 2" xfId="35671" xr:uid="{3B5F2D46-644A-43B7-9383-5123A87A5AD1}"/>
    <cellStyle name="Comma 2 3 4 5 3 3 3" xfId="26064" xr:uid="{FDAA3115-A1A7-4533-B5F5-CB09F1FAFFEC}"/>
    <cellStyle name="Comma 2 3 4 5 3 4" xfId="11653" xr:uid="{00000000-0005-0000-0000-00007D0D0000}"/>
    <cellStyle name="Comma 2 3 4 5 3 4 2" xfId="30867" xr:uid="{B2FA37FF-2F48-4FC6-8E46-6815668D7E7C}"/>
    <cellStyle name="Comma 2 3 4 5 3 5" xfId="21260" xr:uid="{8EBB593B-9828-4AF9-AF55-4F4E2D744536}"/>
    <cellStyle name="Comma 2 3 4 5 4" xfId="2848" xr:uid="{00000000-0005-0000-0000-00007E0D0000}"/>
    <cellStyle name="Comma 2 3 4 5 4 2" xfId="7651" xr:uid="{00000000-0005-0000-0000-00007F0D0000}"/>
    <cellStyle name="Comma 2 3 4 5 4 2 2" xfId="17258" xr:uid="{00000000-0005-0000-0000-0000800D0000}"/>
    <cellStyle name="Comma 2 3 4 5 4 2 2 2" xfId="36472" xr:uid="{5EFC0149-D202-4884-BCAE-E9A03ED1F3E9}"/>
    <cellStyle name="Comma 2 3 4 5 4 2 3" xfId="26865" xr:uid="{78687B64-AC29-471B-ACAD-6E6107473942}"/>
    <cellStyle name="Comma 2 3 4 5 4 3" xfId="12455" xr:uid="{00000000-0005-0000-0000-0000810D0000}"/>
    <cellStyle name="Comma 2 3 4 5 4 3 2" xfId="31669" xr:uid="{597B6C45-72B3-44F3-AF7A-BF8BB6241DEA}"/>
    <cellStyle name="Comma 2 3 4 5 4 4" xfId="22062" xr:uid="{FE74BE42-DCFC-4258-B465-3BE91B730924}"/>
    <cellStyle name="Comma 2 3 4 5 5" xfId="5250" xr:uid="{00000000-0005-0000-0000-0000820D0000}"/>
    <cellStyle name="Comma 2 3 4 5 5 2" xfId="14857" xr:uid="{00000000-0005-0000-0000-0000830D0000}"/>
    <cellStyle name="Comma 2 3 4 5 5 2 2" xfId="34071" xr:uid="{1C3A0ED1-8B32-4308-8DA8-EA42F2A8D71D}"/>
    <cellStyle name="Comma 2 3 4 5 5 3" xfId="24464" xr:uid="{61FEBC5B-A49B-4228-BBB9-85D175C65F8E}"/>
    <cellStyle name="Comma 2 3 4 5 6" xfId="10053" xr:uid="{00000000-0005-0000-0000-0000840D0000}"/>
    <cellStyle name="Comma 2 3 4 5 6 2" xfId="29267" xr:uid="{683D91E0-A760-4349-B2B1-9FC702B0C739}"/>
    <cellStyle name="Comma 2 3 4 5 7" xfId="19660" xr:uid="{98274195-DD69-4689-8077-74E32ACDE392}"/>
    <cellStyle name="Comma 2 3 4 6" xfId="642" xr:uid="{00000000-0005-0000-0000-0000850D0000}"/>
    <cellStyle name="Comma 2 3 4 6 2" xfId="1443" xr:uid="{00000000-0005-0000-0000-0000860D0000}"/>
    <cellStyle name="Comma 2 3 4 6 2 2" xfId="3848" xr:uid="{00000000-0005-0000-0000-0000870D0000}"/>
    <cellStyle name="Comma 2 3 4 6 2 2 2" xfId="8651" xr:uid="{00000000-0005-0000-0000-0000880D0000}"/>
    <cellStyle name="Comma 2 3 4 6 2 2 2 2" xfId="18258" xr:uid="{00000000-0005-0000-0000-0000890D0000}"/>
    <cellStyle name="Comma 2 3 4 6 2 2 2 2 2" xfId="37472" xr:uid="{80620152-27B0-4401-B3B9-AA97AB439827}"/>
    <cellStyle name="Comma 2 3 4 6 2 2 2 3" xfId="27865" xr:uid="{F59AF131-4717-439F-A2F3-272E941EEBE9}"/>
    <cellStyle name="Comma 2 3 4 6 2 2 3" xfId="13455" xr:uid="{00000000-0005-0000-0000-00008A0D0000}"/>
    <cellStyle name="Comma 2 3 4 6 2 2 3 2" xfId="32669" xr:uid="{908778F7-CBA9-4000-B29A-0304264EE97B}"/>
    <cellStyle name="Comma 2 3 4 6 2 2 4" xfId="23062" xr:uid="{05BD5217-7356-415F-9DA7-FFFD765B0BFC}"/>
    <cellStyle name="Comma 2 3 4 6 2 3" xfId="6250" xr:uid="{00000000-0005-0000-0000-00008B0D0000}"/>
    <cellStyle name="Comma 2 3 4 6 2 3 2" xfId="15857" xr:uid="{00000000-0005-0000-0000-00008C0D0000}"/>
    <cellStyle name="Comma 2 3 4 6 2 3 2 2" xfId="35071" xr:uid="{BFA11107-2304-4D27-9800-18D9A3C7DA96}"/>
    <cellStyle name="Comma 2 3 4 6 2 3 3" xfId="25464" xr:uid="{538F3F79-AC66-4CF8-A241-CF65EA553918}"/>
    <cellStyle name="Comma 2 3 4 6 2 4" xfId="11053" xr:uid="{00000000-0005-0000-0000-00008D0D0000}"/>
    <cellStyle name="Comma 2 3 4 6 2 4 2" xfId="30267" xr:uid="{F844E577-A694-41D4-8377-76FEFE0F6AFC}"/>
    <cellStyle name="Comma 2 3 4 6 2 5" xfId="20660" xr:uid="{9AFE0188-FAFA-409F-B1A9-7AA5A8B65789}"/>
    <cellStyle name="Comma 2 3 4 6 3" xfId="2243" xr:uid="{00000000-0005-0000-0000-00008E0D0000}"/>
    <cellStyle name="Comma 2 3 4 6 3 2" xfId="4648" xr:uid="{00000000-0005-0000-0000-00008F0D0000}"/>
    <cellStyle name="Comma 2 3 4 6 3 2 2" xfId="9451" xr:uid="{00000000-0005-0000-0000-0000900D0000}"/>
    <cellStyle name="Comma 2 3 4 6 3 2 2 2" xfId="19058" xr:uid="{00000000-0005-0000-0000-0000910D0000}"/>
    <cellStyle name="Comma 2 3 4 6 3 2 2 2 2" xfId="38272" xr:uid="{A35A73C9-EFD8-4EE3-BB98-459F97B23074}"/>
    <cellStyle name="Comma 2 3 4 6 3 2 2 3" xfId="28665" xr:uid="{4ADD8154-29FD-4F1F-B4AB-40828B16C2DC}"/>
    <cellStyle name="Comma 2 3 4 6 3 2 3" xfId="14255" xr:uid="{00000000-0005-0000-0000-0000920D0000}"/>
    <cellStyle name="Comma 2 3 4 6 3 2 3 2" xfId="33469" xr:uid="{C2F312FC-7744-4B52-80FF-03DCE68DA329}"/>
    <cellStyle name="Comma 2 3 4 6 3 2 4" xfId="23862" xr:uid="{B9BEF230-5911-4DAF-ADB8-E88F97EEF758}"/>
    <cellStyle name="Comma 2 3 4 6 3 3" xfId="7050" xr:uid="{00000000-0005-0000-0000-0000930D0000}"/>
    <cellStyle name="Comma 2 3 4 6 3 3 2" xfId="16657" xr:uid="{00000000-0005-0000-0000-0000940D0000}"/>
    <cellStyle name="Comma 2 3 4 6 3 3 2 2" xfId="35871" xr:uid="{05CE4A4F-870F-4CC2-8CF0-961B51A7CF24}"/>
    <cellStyle name="Comma 2 3 4 6 3 3 3" xfId="26264" xr:uid="{7253AE0F-ED17-4881-AACD-71B8243B1CB3}"/>
    <cellStyle name="Comma 2 3 4 6 3 4" xfId="11853" xr:uid="{00000000-0005-0000-0000-0000950D0000}"/>
    <cellStyle name="Comma 2 3 4 6 3 4 2" xfId="31067" xr:uid="{F7C59CDD-9A58-41B7-AC13-5A7A55A72D85}"/>
    <cellStyle name="Comma 2 3 4 6 3 5" xfId="21460" xr:uid="{F6DE96A6-23EF-42C6-B6F8-A12FD4ECAC49}"/>
    <cellStyle name="Comma 2 3 4 6 4" xfId="3048" xr:uid="{00000000-0005-0000-0000-0000960D0000}"/>
    <cellStyle name="Comma 2 3 4 6 4 2" xfId="7851" xr:uid="{00000000-0005-0000-0000-0000970D0000}"/>
    <cellStyle name="Comma 2 3 4 6 4 2 2" xfId="17458" xr:uid="{00000000-0005-0000-0000-0000980D0000}"/>
    <cellStyle name="Comma 2 3 4 6 4 2 2 2" xfId="36672" xr:uid="{22C764D4-EBC2-4C39-BB63-3EFED9DC48A1}"/>
    <cellStyle name="Comma 2 3 4 6 4 2 3" xfId="27065" xr:uid="{3576F68A-80E2-43BA-85DF-F2D0DFBD2AB7}"/>
    <cellStyle name="Comma 2 3 4 6 4 3" xfId="12655" xr:uid="{00000000-0005-0000-0000-0000990D0000}"/>
    <cellStyle name="Comma 2 3 4 6 4 3 2" xfId="31869" xr:uid="{AADD18DF-42D6-4287-8FFB-60EAA4F6367F}"/>
    <cellStyle name="Comma 2 3 4 6 4 4" xfId="22262" xr:uid="{DE136C82-B65E-474A-8B7D-9E8E351BE428}"/>
    <cellStyle name="Comma 2 3 4 6 5" xfId="5450" xr:uid="{00000000-0005-0000-0000-00009A0D0000}"/>
    <cellStyle name="Comma 2 3 4 6 5 2" xfId="15057" xr:uid="{00000000-0005-0000-0000-00009B0D0000}"/>
    <cellStyle name="Comma 2 3 4 6 5 2 2" xfId="34271" xr:uid="{E0A9F98D-9994-46CB-8207-647F50F8F566}"/>
    <cellStyle name="Comma 2 3 4 6 5 3" xfId="24664" xr:uid="{10840C34-E284-496C-B6D2-9E705B7AB402}"/>
    <cellStyle name="Comma 2 3 4 6 6" xfId="10253" xr:uid="{00000000-0005-0000-0000-00009C0D0000}"/>
    <cellStyle name="Comma 2 3 4 6 6 2" xfId="29467" xr:uid="{BCBE55DF-B241-47DE-A2F7-B6B256DA991F}"/>
    <cellStyle name="Comma 2 3 4 6 7" xfId="19860" xr:uid="{26A6DBB4-9000-46D9-B2EA-A76465D24868}"/>
    <cellStyle name="Comma 2 3 4 7" xfId="843" xr:uid="{00000000-0005-0000-0000-00009D0D0000}"/>
    <cellStyle name="Comma 2 3 4 7 2" xfId="3248" xr:uid="{00000000-0005-0000-0000-00009E0D0000}"/>
    <cellStyle name="Comma 2 3 4 7 2 2" xfId="8051" xr:uid="{00000000-0005-0000-0000-00009F0D0000}"/>
    <cellStyle name="Comma 2 3 4 7 2 2 2" xfId="17658" xr:uid="{00000000-0005-0000-0000-0000A00D0000}"/>
    <cellStyle name="Comma 2 3 4 7 2 2 2 2" xfId="36872" xr:uid="{590D6795-2987-4467-894C-9A9B3D25A352}"/>
    <cellStyle name="Comma 2 3 4 7 2 2 3" xfId="27265" xr:uid="{98CAA3AC-6A7C-46B1-876F-406D9CEB3FA0}"/>
    <cellStyle name="Comma 2 3 4 7 2 3" xfId="12855" xr:uid="{00000000-0005-0000-0000-0000A10D0000}"/>
    <cellStyle name="Comma 2 3 4 7 2 3 2" xfId="32069" xr:uid="{DC79155D-BFC3-48A4-82B8-8AB3DCD5F0A8}"/>
    <cellStyle name="Comma 2 3 4 7 2 4" xfId="22462" xr:uid="{38ABAD6F-1F6E-431E-AF89-3FD906AEADA6}"/>
    <cellStyle name="Comma 2 3 4 7 3" xfId="5650" xr:uid="{00000000-0005-0000-0000-0000A20D0000}"/>
    <cellStyle name="Comma 2 3 4 7 3 2" xfId="15257" xr:uid="{00000000-0005-0000-0000-0000A30D0000}"/>
    <cellStyle name="Comma 2 3 4 7 3 2 2" xfId="34471" xr:uid="{36F1D274-3674-43A2-A197-B9F76BF7CA2C}"/>
    <cellStyle name="Comma 2 3 4 7 3 3" xfId="24864" xr:uid="{15B1F02B-4CF4-4001-A974-3909B3281D86}"/>
    <cellStyle name="Comma 2 3 4 7 4" xfId="10453" xr:uid="{00000000-0005-0000-0000-0000A40D0000}"/>
    <cellStyle name="Comma 2 3 4 7 4 2" xfId="29667" xr:uid="{6682700C-AFA6-4BEC-B1A4-A35097E36CE7}"/>
    <cellStyle name="Comma 2 3 4 7 5" xfId="20060" xr:uid="{492FA03C-05EF-4068-8D71-2E8AAA0FE44E}"/>
    <cellStyle name="Comma 2 3 4 8" xfId="1643" xr:uid="{00000000-0005-0000-0000-0000A50D0000}"/>
    <cellStyle name="Comma 2 3 4 8 2" xfId="4048" xr:uid="{00000000-0005-0000-0000-0000A60D0000}"/>
    <cellStyle name="Comma 2 3 4 8 2 2" xfId="8851" xr:uid="{00000000-0005-0000-0000-0000A70D0000}"/>
    <cellStyle name="Comma 2 3 4 8 2 2 2" xfId="18458" xr:uid="{00000000-0005-0000-0000-0000A80D0000}"/>
    <cellStyle name="Comma 2 3 4 8 2 2 2 2" xfId="37672" xr:uid="{913B0B6B-CF7B-4B1B-A7B5-45BADCFC7A7E}"/>
    <cellStyle name="Comma 2 3 4 8 2 2 3" xfId="28065" xr:uid="{09D87822-4FA5-436B-A92D-F24CF0827EF6}"/>
    <cellStyle name="Comma 2 3 4 8 2 3" xfId="13655" xr:uid="{00000000-0005-0000-0000-0000A90D0000}"/>
    <cellStyle name="Comma 2 3 4 8 2 3 2" xfId="32869" xr:uid="{BA5E7E15-0814-49B4-B522-24F9301384FF}"/>
    <cellStyle name="Comma 2 3 4 8 2 4" xfId="23262" xr:uid="{04DB719E-2B35-4AC8-A98E-84377CE98118}"/>
    <cellStyle name="Comma 2 3 4 8 3" xfId="6450" xr:uid="{00000000-0005-0000-0000-0000AA0D0000}"/>
    <cellStyle name="Comma 2 3 4 8 3 2" xfId="16057" xr:uid="{00000000-0005-0000-0000-0000AB0D0000}"/>
    <cellStyle name="Comma 2 3 4 8 3 2 2" xfId="35271" xr:uid="{F126101C-6C14-4E95-8023-3378BAF96F2C}"/>
    <cellStyle name="Comma 2 3 4 8 3 3" xfId="25664" xr:uid="{06EE5470-5C67-4955-A0B9-AD6EBD0404E5}"/>
    <cellStyle name="Comma 2 3 4 8 4" xfId="11253" xr:uid="{00000000-0005-0000-0000-0000AC0D0000}"/>
    <cellStyle name="Comma 2 3 4 8 4 2" xfId="30467" xr:uid="{AD3FA3DF-C0F9-497E-ADB7-24B19C9AC96A}"/>
    <cellStyle name="Comma 2 3 4 8 5" xfId="20860" xr:uid="{1EDCEF7F-0D68-40D2-B3E7-6577B3E721EF}"/>
    <cellStyle name="Comma 2 3 4 9" xfId="2448" xr:uid="{00000000-0005-0000-0000-0000AD0D0000}"/>
    <cellStyle name="Comma 2 3 4 9 2" xfId="7251" xr:uid="{00000000-0005-0000-0000-0000AE0D0000}"/>
    <cellStyle name="Comma 2 3 4 9 2 2" xfId="16858" xr:uid="{00000000-0005-0000-0000-0000AF0D0000}"/>
    <cellStyle name="Comma 2 3 4 9 2 2 2" xfId="36072" xr:uid="{BA8363AF-BBFC-4C3E-9608-42EC4D5B76D8}"/>
    <cellStyle name="Comma 2 3 4 9 2 3" xfId="26465" xr:uid="{9133B8E6-C871-4950-BF21-9ABAE5AC357D}"/>
    <cellStyle name="Comma 2 3 4 9 3" xfId="12055" xr:uid="{00000000-0005-0000-0000-0000B00D0000}"/>
    <cellStyle name="Comma 2 3 4 9 3 2" xfId="31269" xr:uid="{21B95906-EB0C-4739-9EFE-0CCE6AE3439D}"/>
    <cellStyle name="Comma 2 3 4 9 4" xfId="21662" xr:uid="{4BFB1A60-6E7F-4226-AC70-77831102585B}"/>
    <cellStyle name="Comma 2 3 5" xfId="51" xr:uid="{00000000-0005-0000-0000-0000B10D0000}"/>
    <cellStyle name="Comma 2 3 5 10" xfId="4860" xr:uid="{00000000-0005-0000-0000-0000B20D0000}"/>
    <cellStyle name="Comma 2 3 5 10 2" xfId="14467" xr:uid="{00000000-0005-0000-0000-0000B30D0000}"/>
    <cellStyle name="Comma 2 3 5 10 2 2" xfId="33681" xr:uid="{448D6C06-0E56-48A9-8EC8-9778A7CAE7C7}"/>
    <cellStyle name="Comma 2 3 5 10 3" xfId="24074" xr:uid="{E3AB1441-9C8B-45F1-BDC7-196F39333C16}"/>
    <cellStyle name="Comma 2 3 5 11" xfId="9663" xr:uid="{00000000-0005-0000-0000-0000B40D0000}"/>
    <cellStyle name="Comma 2 3 5 11 2" xfId="28877" xr:uid="{1CF8EF91-6B9E-4320-BE99-369960C29AA7}"/>
    <cellStyle name="Comma 2 3 5 12" xfId="19270" xr:uid="{B0F237C6-57A1-43C8-A9C3-788CC1E84E91}"/>
    <cellStyle name="Comma 2 3 5 2" xfId="102" xr:uid="{00000000-0005-0000-0000-0000B50D0000}"/>
    <cellStyle name="Comma 2 3 5 2 10" xfId="9713" xr:uid="{00000000-0005-0000-0000-0000B60D0000}"/>
    <cellStyle name="Comma 2 3 5 2 10 2" xfId="28927" xr:uid="{0F7EFC77-7212-4588-BCEB-DCBFFD4F13D4}"/>
    <cellStyle name="Comma 2 3 5 2 11" xfId="19320" xr:uid="{94F2DD13-BBE6-4B3D-BA33-CEDA2FCFB213}"/>
    <cellStyle name="Comma 2 3 5 2 2" xfId="202" xr:uid="{00000000-0005-0000-0000-0000B70D0000}"/>
    <cellStyle name="Comma 2 3 5 2 2 10" xfId="19420" xr:uid="{54F501B3-1DE6-4A30-8099-FC26A1FF8288}"/>
    <cellStyle name="Comma 2 3 5 2 2 2" xfId="402" xr:uid="{00000000-0005-0000-0000-0000B80D0000}"/>
    <cellStyle name="Comma 2 3 5 2 2 2 2" xfId="1203" xr:uid="{00000000-0005-0000-0000-0000B90D0000}"/>
    <cellStyle name="Comma 2 3 5 2 2 2 2 2" xfId="3608" xr:uid="{00000000-0005-0000-0000-0000BA0D0000}"/>
    <cellStyle name="Comma 2 3 5 2 2 2 2 2 2" xfId="8411" xr:uid="{00000000-0005-0000-0000-0000BB0D0000}"/>
    <cellStyle name="Comma 2 3 5 2 2 2 2 2 2 2" xfId="18018" xr:uid="{00000000-0005-0000-0000-0000BC0D0000}"/>
    <cellStyle name="Comma 2 3 5 2 2 2 2 2 2 2 2" xfId="37232" xr:uid="{FEF9A95A-1B6A-4FAD-82C0-FA07F4876397}"/>
    <cellStyle name="Comma 2 3 5 2 2 2 2 2 2 3" xfId="27625" xr:uid="{B35ADE0A-515B-4A6F-8E66-2C6793FC92E8}"/>
    <cellStyle name="Comma 2 3 5 2 2 2 2 2 3" xfId="13215" xr:uid="{00000000-0005-0000-0000-0000BD0D0000}"/>
    <cellStyle name="Comma 2 3 5 2 2 2 2 2 3 2" xfId="32429" xr:uid="{48C6A9E7-41B4-46A8-B425-64A317D0BC97}"/>
    <cellStyle name="Comma 2 3 5 2 2 2 2 2 4" xfId="22822" xr:uid="{8C9E4FD5-66A5-41AE-8479-8908EA41151B}"/>
    <cellStyle name="Comma 2 3 5 2 2 2 2 3" xfId="6010" xr:uid="{00000000-0005-0000-0000-0000BE0D0000}"/>
    <cellStyle name="Comma 2 3 5 2 2 2 2 3 2" xfId="15617" xr:uid="{00000000-0005-0000-0000-0000BF0D0000}"/>
    <cellStyle name="Comma 2 3 5 2 2 2 2 3 2 2" xfId="34831" xr:uid="{95897749-7CE7-4BE7-8D2A-95A7D1CEEC44}"/>
    <cellStyle name="Comma 2 3 5 2 2 2 2 3 3" xfId="25224" xr:uid="{D041833F-A029-408B-AB25-C8B826C66053}"/>
    <cellStyle name="Comma 2 3 5 2 2 2 2 4" xfId="10813" xr:uid="{00000000-0005-0000-0000-0000C00D0000}"/>
    <cellStyle name="Comma 2 3 5 2 2 2 2 4 2" xfId="30027" xr:uid="{42C6C6D7-83D7-4F74-B3EF-010993A8A9E6}"/>
    <cellStyle name="Comma 2 3 5 2 2 2 2 5" xfId="20420" xr:uid="{5D004BCA-E0B6-4B9F-A342-08FDF901EA84}"/>
    <cellStyle name="Comma 2 3 5 2 2 2 3" xfId="2003" xr:uid="{00000000-0005-0000-0000-0000C10D0000}"/>
    <cellStyle name="Comma 2 3 5 2 2 2 3 2" xfId="4408" xr:uid="{00000000-0005-0000-0000-0000C20D0000}"/>
    <cellStyle name="Comma 2 3 5 2 2 2 3 2 2" xfId="9211" xr:uid="{00000000-0005-0000-0000-0000C30D0000}"/>
    <cellStyle name="Comma 2 3 5 2 2 2 3 2 2 2" xfId="18818" xr:uid="{00000000-0005-0000-0000-0000C40D0000}"/>
    <cellStyle name="Comma 2 3 5 2 2 2 3 2 2 2 2" xfId="38032" xr:uid="{B97326B0-0F11-4ACF-B43F-870E50B2C135}"/>
    <cellStyle name="Comma 2 3 5 2 2 2 3 2 2 3" xfId="28425" xr:uid="{1438BBA7-7276-4506-AB6D-6F2D1331089C}"/>
    <cellStyle name="Comma 2 3 5 2 2 2 3 2 3" xfId="14015" xr:uid="{00000000-0005-0000-0000-0000C50D0000}"/>
    <cellStyle name="Comma 2 3 5 2 2 2 3 2 3 2" xfId="33229" xr:uid="{B8E429B0-860B-4B5A-B81E-155F2EC7BA63}"/>
    <cellStyle name="Comma 2 3 5 2 2 2 3 2 4" xfId="23622" xr:uid="{E87E87A4-0099-47EC-AD94-C9DF47124A14}"/>
    <cellStyle name="Comma 2 3 5 2 2 2 3 3" xfId="6810" xr:uid="{00000000-0005-0000-0000-0000C60D0000}"/>
    <cellStyle name="Comma 2 3 5 2 2 2 3 3 2" xfId="16417" xr:uid="{00000000-0005-0000-0000-0000C70D0000}"/>
    <cellStyle name="Comma 2 3 5 2 2 2 3 3 2 2" xfId="35631" xr:uid="{AF1F2F5D-A33D-4F2C-978D-09BA4CD617FA}"/>
    <cellStyle name="Comma 2 3 5 2 2 2 3 3 3" xfId="26024" xr:uid="{2C16FC90-13E4-4B03-9A4D-5CD549D8A0B0}"/>
    <cellStyle name="Comma 2 3 5 2 2 2 3 4" xfId="11613" xr:uid="{00000000-0005-0000-0000-0000C80D0000}"/>
    <cellStyle name="Comma 2 3 5 2 2 2 3 4 2" xfId="30827" xr:uid="{9DC37284-3729-413B-87DD-F8CE0443F7A5}"/>
    <cellStyle name="Comma 2 3 5 2 2 2 3 5" xfId="21220" xr:uid="{DE0A39DF-667F-4DA8-B904-DBF1DC0DDEC2}"/>
    <cellStyle name="Comma 2 3 5 2 2 2 4" xfId="2808" xr:uid="{00000000-0005-0000-0000-0000C90D0000}"/>
    <cellStyle name="Comma 2 3 5 2 2 2 4 2" xfId="7611" xr:uid="{00000000-0005-0000-0000-0000CA0D0000}"/>
    <cellStyle name="Comma 2 3 5 2 2 2 4 2 2" xfId="17218" xr:uid="{00000000-0005-0000-0000-0000CB0D0000}"/>
    <cellStyle name="Comma 2 3 5 2 2 2 4 2 2 2" xfId="36432" xr:uid="{0078149B-0059-479E-8A57-EC4CC96DFCCF}"/>
    <cellStyle name="Comma 2 3 5 2 2 2 4 2 3" xfId="26825" xr:uid="{FCE68319-86A1-4375-9061-FD048EBEAD1D}"/>
    <cellStyle name="Comma 2 3 5 2 2 2 4 3" xfId="12415" xr:uid="{00000000-0005-0000-0000-0000CC0D0000}"/>
    <cellStyle name="Comma 2 3 5 2 2 2 4 3 2" xfId="31629" xr:uid="{AD354380-7D66-42D1-A30F-73EEA5F7A58F}"/>
    <cellStyle name="Comma 2 3 5 2 2 2 4 4" xfId="22022" xr:uid="{7F4FCB76-82E0-46D1-B0AE-59CD00C26979}"/>
    <cellStyle name="Comma 2 3 5 2 2 2 5" xfId="5210" xr:uid="{00000000-0005-0000-0000-0000CD0D0000}"/>
    <cellStyle name="Comma 2 3 5 2 2 2 5 2" xfId="14817" xr:uid="{00000000-0005-0000-0000-0000CE0D0000}"/>
    <cellStyle name="Comma 2 3 5 2 2 2 5 2 2" xfId="34031" xr:uid="{3B0D4DB7-E7CD-4EA2-A7E8-9895DC8AFD6A}"/>
    <cellStyle name="Comma 2 3 5 2 2 2 5 3" xfId="24424" xr:uid="{B881302C-01BD-42B4-B62B-E8969BC5DB40}"/>
    <cellStyle name="Comma 2 3 5 2 2 2 6" xfId="10013" xr:uid="{00000000-0005-0000-0000-0000CF0D0000}"/>
    <cellStyle name="Comma 2 3 5 2 2 2 6 2" xfId="29227" xr:uid="{B75E9AC2-5F9D-4625-A1A3-9285D9539C45}"/>
    <cellStyle name="Comma 2 3 5 2 2 2 7" xfId="19620" xr:uid="{54E010CE-83A8-4A29-81D8-976DC53E567D}"/>
    <cellStyle name="Comma 2 3 5 2 2 3" xfId="602" xr:uid="{00000000-0005-0000-0000-0000D00D0000}"/>
    <cellStyle name="Comma 2 3 5 2 2 3 2" xfId="1403" xr:uid="{00000000-0005-0000-0000-0000D10D0000}"/>
    <cellStyle name="Comma 2 3 5 2 2 3 2 2" xfId="3808" xr:uid="{00000000-0005-0000-0000-0000D20D0000}"/>
    <cellStyle name="Comma 2 3 5 2 2 3 2 2 2" xfId="8611" xr:uid="{00000000-0005-0000-0000-0000D30D0000}"/>
    <cellStyle name="Comma 2 3 5 2 2 3 2 2 2 2" xfId="18218" xr:uid="{00000000-0005-0000-0000-0000D40D0000}"/>
    <cellStyle name="Comma 2 3 5 2 2 3 2 2 2 2 2" xfId="37432" xr:uid="{E7AC9791-976C-4A63-9283-2AD50D5B5B2F}"/>
    <cellStyle name="Comma 2 3 5 2 2 3 2 2 2 3" xfId="27825" xr:uid="{2721F956-1E0E-4D60-8945-41E9F48B54B2}"/>
    <cellStyle name="Comma 2 3 5 2 2 3 2 2 3" xfId="13415" xr:uid="{00000000-0005-0000-0000-0000D50D0000}"/>
    <cellStyle name="Comma 2 3 5 2 2 3 2 2 3 2" xfId="32629" xr:uid="{EC2A7FCC-4B80-4FFC-A717-F006B16CA7BE}"/>
    <cellStyle name="Comma 2 3 5 2 2 3 2 2 4" xfId="23022" xr:uid="{258240B5-7666-479E-AA59-15EB47BD9F77}"/>
    <cellStyle name="Comma 2 3 5 2 2 3 2 3" xfId="6210" xr:uid="{00000000-0005-0000-0000-0000D60D0000}"/>
    <cellStyle name="Comma 2 3 5 2 2 3 2 3 2" xfId="15817" xr:uid="{00000000-0005-0000-0000-0000D70D0000}"/>
    <cellStyle name="Comma 2 3 5 2 2 3 2 3 2 2" xfId="35031" xr:uid="{FFD85AD4-EEF1-4AB2-B12E-6F03AFAFA426}"/>
    <cellStyle name="Comma 2 3 5 2 2 3 2 3 3" xfId="25424" xr:uid="{39EFC24D-C143-4FC3-B643-FFD8C5E7FFF3}"/>
    <cellStyle name="Comma 2 3 5 2 2 3 2 4" xfId="11013" xr:uid="{00000000-0005-0000-0000-0000D80D0000}"/>
    <cellStyle name="Comma 2 3 5 2 2 3 2 4 2" xfId="30227" xr:uid="{D680A4F9-9C3F-40B2-8AC9-5D4E839E7239}"/>
    <cellStyle name="Comma 2 3 5 2 2 3 2 5" xfId="20620" xr:uid="{7D62EA43-E6DB-44DE-9BF0-20CCE9920C40}"/>
    <cellStyle name="Comma 2 3 5 2 2 3 3" xfId="2203" xr:uid="{00000000-0005-0000-0000-0000D90D0000}"/>
    <cellStyle name="Comma 2 3 5 2 2 3 3 2" xfId="4608" xr:uid="{00000000-0005-0000-0000-0000DA0D0000}"/>
    <cellStyle name="Comma 2 3 5 2 2 3 3 2 2" xfId="9411" xr:uid="{00000000-0005-0000-0000-0000DB0D0000}"/>
    <cellStyle name="Comma 2 3 5 2 2 3 3 2 2 2" xfId="19018" xr:uid="{00000000-0005-0000-0000-0000DC0D0000}"/>
    <cellStyle name="Comma 2 3 5 2 2 3 3 2 2 2 2" xfId="38232" xr:uid="{BED0AAB1-5F7B-43E0-9D6D-90BDD281EB88}"/>
    <cellStyle name="Comma 2 3 5 2 2 3 3 2 2 3" xfId="28625" xr:uid="{FDAA5E3C-F448-4E30-9D56-D8696B2E8B7D}"/>
    <cellStyle name="Comma 2 3 5 2 2 3 3 2 3" xfId="14215" xr:uid="{00000000-0005-0000-0000-0000DD0D0000}"/>
    <cellStyle name="Comma 2 3 5 2 2 3 3 2 3 2" xfId="33429" xr:uid="{CBF2C3F3-ED0E-48F2-912D-53CD5D12AAED}"/>
    <cellStyle name="Comma 2 3 5 2 2 3 3 2 4" xfId="23822" xr:uid="{4030E93F-5444-4D45-93E8-D24B7F379AB2}"/>
    <cellStyle name="Comma 2 3 5 2 2 3 3 3" xfId="7010" xr:uid="{00000000-0005-0000-0000-0000DE0D0000}"/>
    <cellStyle name="Comma 2 3 5 2 2 3 3 3 2" xfId="16617" xr:uid="{00000000-0005-0000-0000-0000DF0D0000}"/>
    <cellStyle name="Comma 2 3 5 2 2 3 3 3 2 2" xfId="35831" xr:uid="{A6913B50-A004-44A0-BE51-AE06533A27F8}"/>
    <cellStyle name="Comma 2 3 5 2 2 3 3 3 3" xfId="26224" xr:uid="{31C396E0-2881-4CFD-95A0-C773C6858895}"/>
    <cellStyle name="Comma 2 3 5 2 2 3 3 4" xfId="11813" xr:uid="{00000000-0005-0000-0000-0000E00D0000}"/>
    <cellStyle name="Comma 2 3 5 2 2 3 3 4 2" xfId="31027" xr:uid="{C4348C32-D8E0-4962-BB32-78E9B251DB83}"/>
    <cellStyle name="Comma 2 3 5 2 2 3 3 5" xfId="21420" xr:uid="{50796219-EFEF-4A12-917A-2BEEC932AA1B}"/>
    <cellStyle name="Comma 2 3 5 2 2 3 4" xfId="3008" xr:uid="{00000000-0005-0000-0000-0000E10D0000}"/>
    <cellStyle name="Comma 2 3 5 2 2 3 4 2" xfId="7811" xr:uid="{00000000-0005-0000-0000-0000E20D0000}"/>
    <cellStyle name="Comma 2 3 5 2 2 3 4 2 2" xfId="17418" xr:uid="{00000000-0005-0000-0000-0000E30D0000}"/>
    <cellStyle name="Comma 2 3 5 2 2 3 4 2 2 2" xfId="36632" xr:uid="{DEE862D8-FCFA-4B71-B674-44DCF797DB3F}"/>
    <cellStyle name="Comma 2 3 5 2 2 3 4 2 3" xfId="27025" xr:uid="{334F35BF-4EDA-4AB7-8B27-722280664434}"/>
    <cellStyle name="Comma 2 3 5 2 2 3 4 3" xfId="12615" xr:uid="{00000000-0005-0000-0000-0000E40D0000}"/>
    <cellStyle name="Comma 2 3 5 2 2 3 4 3 2" xfId="31829" xr:uid="{B068A50E-957A-4324-8010-35D47373B387}"/>
    <cellStyle name="Comma 2 3 5 2 2 3 4 4" xfId="22222" xr:uid="{FBDC2279-8BDA-490B-A50A-E604364D097A}"/>
    <cellStyle name="Comma 2 3 5 2 2 3 5" xfId="5410" xr:uid="{00000000-0005-0000-0000-0000E50D0000}"/>
    <cellStyle name="Comma 2 3 5 2 2 3 5 2" xfId="15017" xr:uid="{00000000-0005-0000-0000-0000E60D0000}"/>
    <cellStyle name="Comma 2 3 5 2 2 3 5 2 2" xfId="34231" xr:uid="{8A5618BC-7DC0-4743-9AB0-BEEDD4510887}"/>
    <cellStyle name="Comma 2 3 5 2 2 3 5 3" xfId="24624" xr:uid="{12FBB8C4-5CE3-421D-B79C-48DDFC155C44}"/>
    <cellStyle name="Comma 2 3 5 2 2 3 6" xfId="10213" xr:uid="{00000000-0005-0000-0000-0000E70D0000}"/>
    <cellStyle name="Comma 2 3 5 2 2 3 6 2" xfId="29427" xr:uid="{93AAEED0-3C08-45B5-A4AC-F2AB6F685504}"/>
    <cellStyle name="Comma 2 3 5 2 2 3 7" xfId="19820" xr:uid="{395BA99B-93BB-40BB-8996-363D2C31D5CA}"/>
    <cellStyle name="Comma 2 3 5 2 2 4" xfId="802" xr:uid="{00000000-0005-0000-0000-0000E80D0000}"/>
    <cellStyle name="Comma 2 3 5 2 2 4 2" xfId="1603" xr:uid="{00000000-0005-0000-0000-0000E90D0000}"/>
    <cellStyle name="Comma 2 3 5 2 2 4 2 2" xfId="4008" xr:uid="{00000000-0005-0000-0000-0000EA0D0000}"/>
    <cellStyle name="Comma 2 3 5 2 2 4 2 2 2" xfId="8811" xr:uid="{00000000-0005-0000-0000-0000EB0D0000}"/>
    <cellStyle name="Comma 2 3 5 2 2 4 2 2 2 2" xfId="18418" xr:uid="{00000000-0005-0000-0000-0000EC0D0000}"/>
    <cellStyle name="Comma 2 3 5 2 2 4 2 2 2 2 2" xfId="37632" xr:uid="{BEB5C9EB-F963-4C3E-B9EF-A5912D8BB89B}"/>
    <cellStyle name="Comma 2 3 5 2 2 4 2 2 2 3" xfId="28025" xr:uid="{25B56CBF-32B9-477E-87E4-6BF56057B680}"/>
    <cellStyle name="Comma 2 3 5 2 2 4 2 2 3" xfId="13615" xr:uid="{00000000-0005-0000-0000-0000ED0D0000}"/>
    <cellStyle name="Comma 2 3 5 2 2 4 2 2 3 2" xfId="32829" xr:uid="{8BFC101D-078F-4728-AA60-12BB9F3A4C8D}"/>
    <cellStyle name="Comma 2 3 5 2 2 4 2 2 4" xfId="23222" xr:uid="{AD0353A9-5C6B-464B-9040-8B8C9BCC29A0}"/>
    <cellStyle name="Comma 2 3 5 2 2 4 2 3" xfId="6410" xr:uid="{00000000-0005-0000-0000-0000EE0D0000}"/>
    <cellStyle name="Comma 2 3 5 2 2 4 2 3 2" xfId="16017" xr:uid="{00000000-0005-0000-0000-0000EF0D0000}"/>
    <cellStyle name="Comma 2 3 5 2 2 4 2 3 2 2" xfId="35231" xr:uid="{88882BEE-8215-4BD2-9679-D4F42ECC8A99}"/>
    <cellStyle name="Comma 2 3 5 2 2 4 2 3 3" xfId="25624" xr:uid="{59B2AE3E-A2CD-4BA7-B6DB-DDC75F682381}"/>
    <cellStyle name="Comma 2 3 5 2 2 4 2 4" xfId="11213" xr:uid="{00000000-0005-0000-0000-0000F00D0000}"/>
    <cellStyle name="Comma 2 3 5 2 2 4 2 4 2" xfId="30427" xr:uid="{4ED4D438-4880-4519-A33E-4E944F61BB28}"/>
    <cellStyle name="Comma 2 3 5 2 2 4 2 5" xfId="20820" xr:uid="{C80D1C13-3108-4F98-B7F9-AE0BF708CD47}"/>
    <cellStyle name="Comma 2 3 5 2 2 4 3" xfId="2403" xr:uid="{00000000-0005-0000-0000-0000F10D0000}"/>
    <cellStyle name="Comma 2 3 5 2 2 4 3 2" xfId="4808" xr:uid="{00000000-0005-0000-0000-0000F20D0000}"/>
    <cellStyle name="Comma 2 3 5 2 2 4 3 2 2" xfId="9611" xr:uid="{00000000-0005-0000-0000-0000F30D0000}"/>
    <cellStyle name="Comma 2 3 5 2 2 4 3 2 2 2" xfId="19218" xr:uid="{00000000-0005-0000-0000-0000F40D0000}"/>
    <cellStyle name="Comma 2 3 5 2 2 4 3 2 2 2 2" xfId="38432" xr:uid="{9FF9EAA7-7AE9-46EC-BAF6-9A99D39D27C1}"/>
    <cellStyle name="Comma 2 3 5 2 2 4 3 2 2 3" xfId="28825" xr:uid="{5F891D64-F570-4AC3-8FBC-47D5D19273B6}"/>
    <cellStyle name="Comma 2 3 5 2 2 4 3 2 3" xfId="14415" xr:uid="{00000000-0005-0000-0000-0000F50D0000}"/>
    <cellStyle name="Comma 2 3 5 2 2 4 3 2 3 2" xfId="33629" xr:uid="{B10FDC99-1A16-4D0B-B71F-FECE8AA4C830}"/>
    <cellStyle name="Comma 2 3 5 2 2 4 3 2 4" xfId="24022" xr:uid="{88F4332D-9980-49C5-8895-4661C237864C}"/>
    <cellStyle name="Comma 2 3 5 2 2 4 3 3" xfId="7210" xr:uid="{00000000-0005-0000-0000-0000F60D0000}"/>
    <cellStyle name="Comma 2 3 5 2 2 4 3 3 2" xfId="16817" xr:uid="{00000000-0005-0000-0000-0000F70D0000}"/>
    <cellStyle name="Comma 2 3 5 2 2 4 3 3 2 2" xfId="36031" xr:uid="{11274ED9-F212-46BC-900A-0C48C601F84C}"/>
    <cellStyle name="Comma 2 3 5 2 2 4 3 3 3" xfId="26424" xr:uid="{2E6DB339-9EFD-4EAC-90FF-E22DA4904F9F}"/>
    <cellStyle name="Comma 2 3 5 2 2 4 3 4" xfId="12013" xr:uid="{00000000-0005-0000-0000-0000F80D0000}"/>
    <cellStyle name="Comma 2 3 5 2 2 4 3 4 2" xfId="31227" xr:uid="{97ACD821-A480-4AA6-9557-5C817CBE63DC}"/>
    <cellStyle name="Comma 2 3 5 2 2 4 3 5" xfId="21620" xr:uid="{D03DA4AA-E5B3-44B7-97F8-576B1E4D7B10}"/>
    <cellStyle name="Comma 2 3 5 2 2 4 4" xfId="3208" xr:uid="{00000000-0005-0000-0000-0000F90D0000}"/>
    <cellStyle name="Comma 2 3 5 2 2 4 4 2" xfId="8011" xr:uid="{00000000-0005-0000-0000-0000FA0D0000}"/>
    <cellStyle name="Comma 2 3 5 2 2 4 4 2 2" xfId="17618" xr:uid="{00000000-0005-0000-0000-0000FB0D0000}"/>
    <cellStyle name="Comma 2 3 5 2 2 4 4 2 2 2" xfId="36832" xr:uid="{6246C6CC-D680-4E6B-A59C-BC5A7AA4E706}"/>
    <cellStyle name="Comma 2 3 5 2 2 4 4 2 3" xfId="27225" xr:uid="{2E084C87-BD6A-4E51-80E0-709B37FE48DE}"/>
    <cellStyle name="Comma 2 3 5 2 2 4 4 3" xfId="12815" xr:uid="{00000000-0005-0000-0000-0000FC0D0000}"/>
    <cellStyle name="Comma 2 3 5 2 2 4 4 3 2" xfId="32029" xr:uid="{BF247834-1D82-41ED-B3B0-8221E4C245D2}"/>
    <cellStyle name="Comma 2 3 5 2 2 4 4 4" xfId="22422" xr:uid="{3ED23D3D-D6DD-40A9-A1DA-515520907CE6}"/>
    <cellStyle name="Comma 2 3 5 2 2 4 5" xfId="5610" xr:uid="{00000000-0005-0000-0000-0000FD0D0000}"/>
    <cellStyle name="Comma 2 3 5 2 2 4 5 2" xfId="15217" xr:uid="{00000000-0005-0000-0000-0000FE0D0000}"/>
    <cellStyle name="Comma 2 3 5 2 2 4 5 2 2" xfId="34431" xr:uid="{075813A3-6D06-4985-9CA3-4B25380C7A20}"/>
    <cellStyle name="Comma 2 3 5 2 2 4 5 3" xfId="24824" xr:uid="{F8704484-C87A-48D4-A4A9-555785FC5E2B}"/>
    <cellStyle name="Comma 2 3 5 2 2 4 6" xfId="10413" xr:uid="{00000000-0005-0000-0000-0000FF0D0000}"/>
    <cellStyle name="Comma 2 3 5 2 2 4 6 2" xfId="29627" xr:uid="{0EAA5EB0-E049-4395-8840-BF8F45EA4779}"/>
    <cellStyle name="Comma 2 3 5 2 2 4 7" xfId="20020" xr:uid="{A6445C09-976D-4CAB-BC7E-A159FD339197}"/>
    <cellStyle name="Comma 2 3 5 2 2 5" xfId="1003" xr:uid="{00000000-0005-0000-0000-0000000E0000}"/>
    <cellStyle name="Comma 2 3 5 2 2 5 2" xfId="3408" xr:uid="{00000000-0005-0000-0000-0000010E0000}"/>
    <cellStyle name="Comma 2 3 5 2 2 5 2 2" xfId="8211" xr:uid="{00000000-0005-0000-0000-0000020E0000}"/>
    <cellStyle name="Comma 2 3 5 2 2 5 2 2 2" xfId="17818" xr:uid="{00000000-0005-0000-0000-0000030E0000}"/>
    <cellStyle name="Comma 2 3 5 2 2 5 2 2 2 2" xfId="37032" xr:uid="{31AC18D0-41F9-4D9C-AF0D-09A4ADD8ABE9}"/>
    <cellStyle name="Comma 2 3 5 2 2 5 2 2 3" xfId="27425" xr:uid="{FF5B2BBD-9F89-4E5F-ADDD-E91E3C332188}"/>
    <cellStyle name="Comma 2 3 5 2 2 5 2 3" xfId="13015" xr:uid="{00000000-0005-0000-0000-0000040E0000}"/>
    <cellStyle name="Comma 2 3 5 2 2 5 2 3 2" xfId="32229" xr:uid="{B3727DDF-23D9-4586-8F54-4D6C636D156F}"/>
    <cellStyle name="Comma 2 3 5 2 2 5 2 4" xfId="22622" xr:uid="{963003B4-5C6D-4DC2-B898-38BBA3C4DD4A}"/>
    <cellStyle name="Comma 2 3 5 2 2 5 3" xfId="5810" xr:uid="{00000000-0005-0000-0000-0000050E0000}"/>
    <cellStyle name="Comma 2 3 5 2 2 5 3 2" xfId="15417" xr:uid="{00000000-0005-0000-0000-0000060E0000}"/>
    <cellStyle name="Comma 2 3 5 2 2 5 3 2 2" xfId="34631" xr:uid="{7AEC1567-BC6E-4053-81BE-6416E022EFD3}"/>
    <cellStyle name="Comma 2 3 5 2 2 5 3 3" xfId="25024" xr:uid="{45C07A86-875B-4EC8-82F9-ADFA42FB5F24}"/>
    <cellStyle name="Comma 2 3 5 2 2 5 4" xfId="10613" xr:uid="{00000000-0005-0000-0000-0000070E0000}"/>
    <cellStyle name="Comma 2 3 5 2 2 5 4 2" xfId="29827" xr:uid="{5BDDB03E-2850-45AE-93B5-9842CC941140}"/>
    <cellStyle name="Comma 2 3 5 2 2 5 5" xfId="20220" xr:uid="{8C9214C2-36CA-43CD-B62F-B5D9582DB480}"/>
    <cellStyle name="Comma 2 3 5 2 2 6" xfId="1803" xr:uid="{00000000-0005-0000-0000-0000080E0000}"/>
    <cellStyle name="Comma 2 3 5 2 2 6 2" xfId="4208" xr:uid="{00000000-0005-0000-0000-0000090E0000}"/>
    <cellStyle name="Comma 2 3 5 2 2 6 2 2" xfId="9011" xr:uid="{00000000-0005-0000-0000-00000A0E0000}"/>
    <cellStyle name="Comma 2 3 5 2 2 6 2 2 2" xfId="18618" xr:uid="{00000000-0005-0000-0000-00000B0E0000}"/>
    <cellStyle name="Comma 2 3 5 2 2 6 2 2 2 2" xfId="37832" xr:uid="{1C688F97-DC43-4830-A5C2-5D3B5E86A7F3}"/>
    <cellStyle name="Comma 2 3 5 2 2 6 2 2 3" xfId="28225" xr:uid="{0250FBA3-A3F1-4F45-AAAA-647E502F7525}"/>
    <cellStyle name="Comma 2 3 5 2 2 6 2 3" xfId="13815" xr:uid="{00000000-0005-0000-0000-00000C0E0000}"/>
    <cellStyle name="Comma 2 3 5 2 2 6 2 3 2" xfId="33029" xr:uid="{0DA2030F-6769-4681-A8AE-80BD6AA2AA19}"/>
    <cellStyle name="Comma 2 3 5 2 2 6 2 4" xfId="23422" xr:uid="{D4EF72D2-1EF0-42A6-AEFE-A8C025A66EFA}"/>
    <cellStyle name="Comma 2 3 5 2 2 6 3" xfId="6610" xr:uid="{00000000-0005-0000-0000-00000D0E0000}"/>
    <cellStyle name="Comma 2 3 5 2 2 6 3 2" xfId="16217" xr:uid="{00000000-0005-0000-0000-00000E0E0000}"/>
    <cellStyle name="Comma 2 3 5 2 2 6 3 2 2" xfId="35431" xr:uid="{869A9412-3971-4A2E-A669-4F7C1A4D103F}"/>
    <cellStyle name="Comma 2 3 5 2 2 6 3 3" xfId="25824" xr:uid="{F929CAD1-D983-466E-84FE-D36A7D0B319D}"/>
    <cellStyle name="Comma 2 3 5 2 2 6 4" xfId="11413" xr:uid="{00000000-0005-0000-0000-00000F0E0000}"/>
    <cellStyle name="Comma 2 3 5 2 2 6 4 2" xfId="30627" xr:uid="{5B9608AA-1A4A-4B33-964A-D3F654E99393}"/>
    <cellStyle name="Comma 2 3 5 2 2 6 5" xfId="21020" xr:uid="{3027BD2A-3C01-49B3-8D55-552F113839AC}"/>
    <cellStyle name="Comma 2 3 5 2 2 7" xfId="2608" xr:uid="{00000000-0005-0000-0000-0000100E0000}"/>
    <cellStyle name="Comma 2 3 5 2 2 7 2" xfId="7411" xr:uid="{00000000-0005-0000-0000-0000110E0000}"/>
    <cellStyle name="Comma 2 3 5 2 2 7 2 2" xfId="17018" xr:uid="{00000000-0005-0000-0000-0000120E0000}"/>
    <cellStyle name="Comma 2 3 5 2 2 7 2 2 2" xfId="36232" xr:uid="{99F26D92-A198-456D-B1BB-0A4978470D9B}"/>
    <cellStyle name="Comma 2 3 5 2 2 7 2 3" xfId="26625" xr:uid="{F2E83813-4100-48FD-9954-71D5F6D8984C}"/>
    <cellStyle name="Comma 2 3 5 2 2 7 3" xfId="12215" xr:uid="{00000000-0005-0000-0000-0000130E0000}"/>
    <cellStyle name="Comma 2 3 5 2 2 7 3 2" xfId="31429" xr:uid="{5B5F3CBC-7AD0-49E1-8915-348560E9F98A}"/>
    <cellStyle name="Comma 2 3 5 2 2 7 4" xfId="21822" xr:uid="{85943018-B652-4AE4-BFB4-A70FE585D630}"/>
    <cellStyle name="Comma 2 3 5 2 2 8" xfId="5010" xr:uid="{00000000-0005-0000-0000-0000140E0000}"/>
    <cellStyle name="Comma 2 3 5 2 2 8 2" xfId="14617" xr:uid="{00000000-0005-0000-0000-0000150E0000}"/>
    <cellStyle name="Comma 2 3 5 2 2 8 2 2" xfId="33831" xr:uid="{68B789E4-7ACC-41A6-B16B-B835A05FD543}"/>
    <cellStyle name="Comma 2 3 5 2 2 8 3" xfId="24224" xr:uid="{B6C679CB-C1B2-4D95-9AE2-C7FA963AE16A}"/>
    <cellStyle name="Comma 2 3 5 2 2 9" xfId="9813" xr:uid="{00000000-0005-0000-0000-0000160E0000}"/>
    <cellStyle name="Comma 2 3 5 2 2 9 2" xfId="29027" xr:uid="{1861495E-D120-4BFB-B0A0-B052836D6EEC}"/>
    <cellStyle name="Comma 2 3 5 2 3" xfId="302" xr:uid="{00000000-0005-0000-0000-0000170E0000}"/>
    <cellStyle name="Comma 2 3 5 2 3 2" xfId="1103" xr:uid="{00000000-0005-0000-0000-0000180E0000}"/>
    <cellStyle name="Comma 2 3 5 2 3 2 2" xfId="3508" xr:uid="{00000000-0005-0000-0000-0000190E0000}"/>
    <cellStyle name="Comma 2 3 5 2 3 2 2 2" xfId="8311" xr:uid="{00000000-0005-0000-0000-00001A0E0000}"/>
    <cellStyle name="Comma 2 3 5 2 3 2 2 2 2" xfId="17918" xr:uid="{00000000-0005-0000-0000-00001B0E0000}"/>
    <cellStyle name="Comma 2 3 5 2 3 2 2 2 2 2" xfId="37132" xr:uid="{F9C031A9-11B3-4DAA-8803-E0F11E37E064}"/>
    <cellStyle name="Comma 2 3 5 2 3 2 2 2 3" xfId="27525" xr:uid="{AB4F24EA-7A9A-4128-938E-0E0770AC1E62}"/>
    <cellStyle name="Comma 2 3 5 2 3 2 2 3" xfId="13115" xr:uid="{00000000-0005-0000-0000-00001C0E0000}"/>
    <cellStyle name="Comma 2 3 5 2 3 2 2 3 2" xfId="32329" xr:uid="{07C9A52C-754D-40F2-BA7F-F9D3F74AD227}"/>
    <cellStyle name="Comma 2 3 5 2 3 2 2 4" xfId="22722" xr:uid="{728F1CC2-C66D-4B77-B0FC-DD01B7E44C3B}"/>
    <cellStyle name="Comma 2 3 5 2 3 2 3" xfId="5910" xr:uid="{00000000-0005-0000-0000-00001D0E0000}"/>
    <cellStyle name="Comma 2 3 5 2 3 2 3 2" xfId="15517" xr:uid="{00000000-0005-0000-0000-00001E0E0000}"/>
    <cellStyle name="Comma 2 3 5 2 3 2 3 2 2" xfId="34731" xr:uid="{2DE77196-A94F-413D-B92F-542346C91C50}"/>
    <cellStyle name="Comma 2 3 5 2 3 2 3 3" xfId="25124" xr:uid="{BD13EA32-8C22-4605-8F83-3B95B6215CB3}"/>
    <cellStyle name="Comma 2 3 5 2 3 2 4" xfId="10713" xr:uid="{00000000-0005-0000-0000-00001F0E0000}"/>
    <cellStyle name="Comma 2 3 5 2 3 2 4 2" xfId="29927" xr:uid="{EB2289F0-05D8-469C-BD4F-910690A5BC48}"/>
    <cellStyle name="Comma 2 3 5 2 3 2 5" xfId="20320" xr:uid="{B3EE9229-8A8E-4C45-B9D6-3506A108817E}"/>
    <cellStyle name="Comma 2 3 5 2 3 3" xfId="1903" xr:uid="{00000000-0005-0000-0000-0000200E0000}"/>
    <cellStyle name="Comma 2 3 5 2 3 3 2" xfId="4308" xr:uid="{00000000-0005-0000-0000-0000210E0000}"/>
    <cellStyle name="Comma 2 3 5 2 3 3 2 2" xfId="9111" xr:uid="{00000000-0005-0000-0000-0000220E0000}"/>
    <cellStyle name="Comma 2 3 5 2 3 3 2 2 2" xfId="18718" xr:uid="{00000000-0005-0000-0000-0000230E0000}"/>
    <cellStyle name="Comma 2 3 5 2 3 3 2 2 2 2" xfId="37932" xr:uid="{0A50EC64-B30C-4B62-AC5D-63DC3777EC57}"/>
    <cellStyle name="Comma 2 3 5 2 3 3 2 2 3" xfId="28325" xr:uid="{CB175F5A-5085-4536-ADE5-EBB30AF60208}"/>
    <cellStyle name="Comma 2 3 5 2 3 3 2 3" xfId="13915" xr:uid="{00000000-0005-0000-0000-0000240E0000}"/>
    <cellStyle name="Comma 2 3 5 2 3 3 2 3 2" xfId="33129" xr:uid="{2B2D7FF6-1EEB-4A27-95C3-9468E219EBDE}"/>
    <cellStyle name="Comma 2 3 5 2 3 3 2 4" xfId="23522" xr:uid="{4717F720-DD23-477A-ACA1-9210D7F8B318}"/>
    <cellStyle name="Comma 2 3 5 2 3 3 3" xfId="6710" xr:uid="{00000000-0005-0000-0000-0000250E0000}"/>
    <cellStyle name="Comma 2 3 5 2 3 3 3 2" xfId="16317" xr:uid="{00000000-0005-0000-0000-0000260E0000}"/>
    <cellStyle name="Comma 2 3 5 2 3 3 3 2 2" xfId="35531" xr:uid="{848E5EFC-F984-459C-A799-BE18D77B3019}"/>
    <cellStyle name="Comma 2 3 5 2 3 3 3 3" xfId="25924" xr:uid="{451A2B09-39D8-4A89-90E7-C6873AF1D24F}"/>
    <cellStyle name="Comma 2 3 5 2 3 3 4" xfId="11513" xr:uid="{00000000-0005-0000-0000-0000270E0000}"/>
    <cellStyle name="Comma 2 3 5 2 3 3 4 2" xfId="30727" xr:uid="{19D0E292-DA38-4D3A-9235-5746D9D9CE5A}"/>
    <cellStyle name="Comma 2 3 5 2 3 3 5" xfId="21120" xr:uid="{FD18FC2C-D6A8-484D-883D-61DDCA2C9850}"/>
    <cellStyle name="Comma 2 3 5 2 3 4" xfId="2708" xr:uid="{00000000-0005-0000-0000-0000280E0000}"/>
    <cellStyle name="Comma 2 3 5 2 3 4 2" xfId="7511" xr:uid="{00000000-0005-0000-0000-0000290E0000}"/>
    <cellStyle name="Comma 2 3 5 2 3 4 2 2" xfId="17118" xr:uid="{00000000-0005-0000-0000-00002A0E0000}"/>
    <cellStyle name="Comma 2 3 5 2 3 4 2 2 2" xfId="36332" xr:uid="{4D80D3FE-6EEB-4B5C-B8E2-300835B68684}"/>
    <cellStyle name="Comma 2 3 5 2 3 4 2 3" xfId="26725" xr:uid="{6BC5D0CB-8687-4673-BA48-54BC369ABB04}"/>
    <cellStyle name="Comma 2 3 5 2 3 4 3" xfId="12315" xr:uid="{00000000-0005-0000-0000-00002B0E0000}"/>
    <cellStyle name="Comma 2 3 5 2 3 4 3 2" xfId="31529" xr:uid="{34FF25AB-E12F-4EE6-988A-AEFE94B1EB0A}"/>
    <cellStyle name="Comma 2 3 5 2 3 4 4" xfId="21922" xr:uid="{4D33561D-E1D8-4B69-81B7-29D38F60FF74}"/>
    <cellStyle name="Comma 2 3 5 2 3 5" xfId="5110" xr:uid="{00000000-0005-0000-0000-00002C0E0000}"/>
    <cellStyle name="Comma 2 3 5 2 3 5 2" xfId="14717" xr:uid="{00000000-0005-0000-0000-00002D0E0000}"/>
    <cellStyle name="Comma 2 3 5 2 3 5 2 2" xfId="33931" xr:uid="{AFDAE14F-A781-4E0A-A61E-CDC6FCC5B7B6}"/>
    <cellStyle name="Comma 2 3 5 2 3 5 3" xfId="24324" xr:uid="{88E07591-CC66-4AFF-9991-DF7BE4A5DB8B}"/>
    <cellStyle name="Comma 2 3 5 2 3 6" xfId="9913" xr:uid="{00000000-0005-0000-0000-00002E0E0000}"/>
    <cellStyle name="Comma 2 3 5 2 3 6 2" xfId="29127" xr:uid="{FDC7D2D7-6503-4300-893B-1870A977248C}"/>
    <cellStyle name="Comma 2 3 5 2 3 7" xfId="19520" xr:uid="{56F071A6-CF4D-411A-ABC9-AF4784FE03D7}"/>
    <cellStyle name="Comma 2 3 5 2 4" xfId="502" xr:uid="{00000000-0005-0000-0000-00002F0E0000}"/>
    <cellStyle name="Comma 2 3 5 2 4 2" xfId="1303" xr:uid="{00000000-0005-0000-0000-0000300E0000}"/>
    <cellStyle name="Comma 2 3 5 2 4 2 2" xfId="3708" xr:uid="{00000000-0005-0000-0000-0000310E0000}"/>
    <cellStyle name="Comma 2 3 5 2 4 2 2 2" xfId="8511" xr:uid="{00000000-0005-0000-0000-0000320E0000}"/>
    <cellStyle name="Comma 2 3 5 2 4 2 2 2 2" xfId="18118" xr:uid="{00000000-0005-0000-0000-0000330E0000}"/>
    <cellStyle name="Comma 2 3 5 2 4 2 2 2 2 2" xfId="37332" xr:uid="{8826E1C3-C0BC-4E08-ABA1-9034CEF83939}"/>
    <cellStyle name="Comma 2 3 5 2 4 2 2 2 3" xfId="27725" xr:uid="{E4CD75CD-97D4-45D4-A996-F6AAC5076D13}"/>
    <cellStyle name="Comma 2 3 5 2 4 2 2 3" xfId="13315" xr:uid="{00000000-0005-0000-0000-0000340E0000}"/>
    <cellStyle name="Comma 2 3 5 2 4 2 2 3 2" xfId="32529" xr:uid="{23815B64-5E23-48B6-8242-5D0A1DD8B404}"/>
    <cellStyle name="Comma 2 3 5 2 4 2 2 4" xfId="22922" xr:uid="{D798D6B3-2782-4468-AD9E-1A02F5CFCDB0}"/>
    <cellStyle name="Comma 2 3 5 2 4 2 3" xfId="6110" xr:uid="{00000000-0005-0000-0000-0000350E0000}"/>
    <cellStyle name="Comma 2 3 5 2 4 2 3 2" xfId="15717" xr:uid="{00000000-0005-0000-0000-0000360E0000}"/>
    <cellStyle name="Comma 2 3 5 2 4 2 3 2 2" xfId="34931" xr:uid="{4634FF1C-299C-4104-814C-69D11D380524}"/>
    <cellStyle name="Comma 2 3 5 2 4 2 3 3" xfId="25324" xr:uid="{24B64690-46BF-477D-9F10-3E230A55E3BC}"/>
    <cellStyle name="Comma 2 3 5 2 4 2 4" xfId="10913" xr:uid="{00000000-0005-0000-0000-0000370E0000}"/>
    <cellStyle name="Comma 2 3 5 2 4 2 4 2" xfId="30127" xr:uid="{1DCF0070-1E38-46F9-A989-E41998DC138B}"/>
    <cellStyle name="Comma 2 3 5 2 4 2 5" xfId="20520" xr:uid="{46E3A92E-3472-4D68-9BA4-5635843EF21B}"/>
    <cellStyle name="Comma 2 3 5 2 4 3" xfId="2103" xr:uid="{00000000-0005-0000-0000-0000380E0000}"/>
    <cellStyle name="Comma 2 3 5 2 4 3 2" xfId="4508" xr:uid="{00000000-0005-0000-0000-0000390E0000}"/>
    <cellStyle name="Comma 2 3 5 2 4 3 2 2" xfId="9311" xr:uid="{00000000-0005-0000-0000-00003A0E0000}"/>
    <cellStyle name="Comma 2 3 5 2 4 3 2 2 2" xfId="18918" xr:uid="{00000000-0005-0000-0000-00003B0E0000}"/>
    <cellStyle name="Comma 2 3 5 2 4 3 2 2 2 2" xfId="38132" xr:uid="{C924227C-B12B-4314-8FF8-E5B3E8C27CEA}"/>
    <cellStyle name="Comma 2 3 5 2 4 3 2 2 3" xfId="28525" xr:uid="{77896BC4-8641-4A67-8F5C-723CF4A138A1}"/>
    <cellStyle name="Comma 2 3 5 2 4 3 2 3" xfId="14115" xr:uid="{00000000-0005-0000-0000-00003C0E0000}"/>
    <cellStyle name="Comma 2 3 5 2 4 3 2 3 2" xfId="33329" xr:uid="{96EFB229-E75F-441B-A16C-25877298DB37}"/>
    <cellStyle name="Comma 2 3 5 2 4 3 2 4" xfId="23722" xr:uid="{5711617F-E762-4E0B-AF59-73B1550CD958}"/>
    <cellStyle name="Comma 2 3 5 2 4 3 3" xfId="6910" xr:uid="{00000000-0005-0000-0000-00003D0E0000}"/>
    <cellStyle name="Comma 2 3 5 2 4 3 3 2" xfId="16517" xr:uid="{00000000-0005-0000-0000-00003E0E0000}"/>
    <cellStyle name="Comma 2 3 5 2 4 3 3 2 2" xfId="35731" xr:uid="{3F78FBBE-07FE-492F-999C-601967631E10}"/>
    <cellStyle name="Comma 2 3 5 2 4 3 3 3" xfId="26124" xr:uid="{B248997A-6035-47B8-8499-C95BF6AA2C8F}"/>
    <cellStyle name="Comma 2 3 5 2 4 3 4" xfId="11713" xr:uid="{00000000-0005-0000-0000-00003F0E0000}"/>
    <cellStyle name="Comma 2 3 5 2 4 3 4 2" xfId="30927" xr:uid="{6A32D695-1B70-493A-9A42-4EA10B801A4B}"/>
    <cellStyle name="Comma 2 3 5 2 4 3 5" xfId="21320" xr:uid="{E1AD3CB1-0BA4-4E13-8CFB-E2B34CC430D1}"/>
    <cellStyle name="Comma 2 3 5 2 4 4" xfId="2908" xr:uid="{00000000-0005-0000-0000-0000400E0000}"/>
    <cellStyle name="Comma 2 3 5 2 4 4 2" xfId="7711" xr:uid="{00000000-0005-0000-0000-0000410E0000}"/>
    <cellStyle name="Comma 2 3 5 2 4 4 2 2" xfId="17318" xr:uid="{00000000-0005-0000-0000-0000420E0000}"/>
    <cellStyle name="Comma 2 3 5 2 4 4 2 2 2" xfId="36532" xr:uid="{A2496CDD-0E23-446A-BC71-2074D945EE10}"/>
    <cellStyle name="Comma 2 3 5 2 4 4 2 3" xfId="26925" xr:uid="{1818F36C-237B-4997-B105-12838F836109}"/>
    <cellStyle name="Comma 2 3 5 2 4 4 3" xfId="12515" xr:uid="{00000000-0005-0000-0000-0000430E0000}"/>
    <cellStyle name="Comma 2 3 5 2 4 4 3 2" xfId="31729" xr:uid="{A774AF43-46C2-4903-BC4A-1F1AA8C0CC5F}"/>
    <cellStyle name="Comma 2 3 5 2 4 4 4" xfId="22122" xr:uid="{438E358A-1B09-49F4-9D3E-8720D80B1290}"/>
    <cellStyle name="Comma 2 3 5 2 4 5" xfId="5310" xr:uid="{00000000-0005-0000-0000-0000440E0000}"/>
    <cellStyle name="Comma 2 3 5 2 4 5 2" xfId="14917" xr:uid="{00000000-0005-0000-0000-0000450E0000}"/>
    <cellStyle name="Comma 2 3 5 2 4 5 2 2" xfId="34131" xr:uid="{E966BC90-2925-4349-B60C-4CD660D24AA0}"/>
    <cellStyle name="Comma 2 3 5 2 4 5 3" xfId="24524" xr:uid="{6158004C-3D07-4D12-A282-AD97B2B9FCCD}"/>
    <cellStyle name="Comma 2 3 5 2 4 6" xfId="10113" xr:uid="{00000000-0005-0000-0000-0000460E0000}"/>
    <cellStyle name="Comma 2 3 5 2 4 6 2" xfId="29327" xr:uid="{F8938688-C122-4739-A652-1AB533B4709D}"/>
    <cellStyle name="Comma 2 3 5 2 4 7" xfId="19720" xr:uid="{02A380C3-569B-4355-A843-2E3F6986CB98}"/>
    <cellStyle name="Comma 2 3 5 2 5" xfId="702" xr:uid="{00000000-0005-0000-0000-0000470E0000}"/>
    <cellStyle name="Comma 2 3 5 2 5 2" xfId="1503" xr:uid="{00000000-0005-0000-0000-0000480E0000}"/>
    <cellStyle name="Comma 2 3 5 2 5 2 2" xfId="3908" xr:uid="{00000000-0005-0000-0000-0000490E0000}"/>
    <cellStyle name="Comma 2 3 5 2 5 2 2 2" xfId="8711" xr:uid="{00000000-0005-0000-0000-00004A0E0000}"/>
    <cellStyle name="Comma 2 3 5 2 5 2 2 2 2" xfId="18318" xr:uid="{00000000-0005-0000-0000-00004B0E0000}"/>
    <cellStyle name="Comma 2 3 5 2 5 2 2 2 2 2" xfId="37532" xr:uid="{3A078A59-E9A5-4A17-B8E0-F35FE48560B8}"/>
    <cellStyle name="Comma 2 3 5 2 5 2 2 2 3" xfId="27925" xr:uid="{028E0CFE-9590-41A6-AD22-242A4132DFA3}"/>
    <cellStyle name="Comma 2 3 5 2 5 2 2 3" xfId="13515" xr:uid="{00000000-0005-0000-0000-00004C0E0000}"/>
    <cellStyle name="Comma 2 3 5 2 5 2 2 3 2" xfId="32729" xr:uid="{8A58A2FA-5489-43C5-BD10-D1D88CC813BF}"/>
    <cellStyle name="Comma 2 3 5 2 5 2 2 4" xfId="23122" xr:uid="{2AC5603D-FE31-4ABC-B8D9-2539D4424F26}"/>
    <cellStyle name="Comma 2 3 5 2 5 2 3" xfId="6310" xr:uid="{00000000-0005-0000-0000-00004D0E0000}"/>
    <cellStyle name="Comma 2 3 5 2 5 2 3 2" xfId="15917" xr:uid="{00000000-0005-0000-0000-00004E0E0000}"/>
    <cellStyle name="Comma 2 3 5 2 5 2 3 2 2" xfId="35131" xr:uid="{88D53C69-D5E8-46F5-B980-4906409FCD30}"/>
    <cellStyle name="Comma 2 3 5 2 5 2 3 3" xfId="25524" xr:uid="{11308639-D4C5-4B7B-ADB0-41E6F9EB475E}"/>
    <cellStyle name="Comma 2 3 5 2 5 2 4" xfId="11113" xr:uid="{00000000-0005-0000-0000-00004F0E0000}"/>
    <cellStyle name="Comma 2 3 5 2 5 2 4 2" xfId="30327" xr:uid="{FF09E618-AC00-493E-AC24-D95DDFDF9A3C}"/>
    <cellStyle name="Comma 2 3 5 2 5 2 5" xfId="20720" xr:uid="{407CAB1A-7976-4CC1-9514-BF682D26798D}"/>
    <cellStyle name="Comma 2 3 5 2 5 3" xfId="2303" xr:uid="{00000000-0005-0000-0000-0000500E0000}"/>
    <cellStyle name="Comma 2 3 5 2 5 3 2" xfId="4708" xr:uid="{00000000-0005-0000-0000-0000510E0000}"/>
    <cellStyle name="Comma 2 3 5 2 5 3 2 2" xfId="9511" xr:uid="{00000000-0005-0000-0000-0000520E0000}"/>
    <cellStyle name="Comma 2 3 5 2 5 3 2 2 2" xfId="19118" xr:uid="{00000000-0005-0000-0000-0000530E0000}"/>
    <cellStyle name="Comma 2 3 5 2 5 3 2 2 2 2" xfId="38332" xr:uid="{8C347D99-01EA-4BA5-A175-7513F9F5F72C}"/>
    <cellStyle name="Comma 2 3 5 2 5 3 2 2 3" xfId="28725" xr:uid="{F5996D9F-AB1C-42FC-81F9-086DF70593FA}"/>
    <cellStyle name="Comma 2 3 5 2 5 3 2 3" xfId="14315" xr:uid="{00000000-0005-0000-0000-0000540E0000}"/>
    <cellStyle name="Comma 2 3 5 2 5 3 2 3 2" xfId="33529" xr:uid="{CD60AFD9-CF19-4CAB-AD18-24E3D012FA3F}"/>
    <cellStyle name="Comma 2 3 5 2 5 3 2 4" xfId="23922" xr:uid="{40729BB0-1383-4EBB-933D-8AD7D02F5D39}"/>
    <cellStyle name="Comma 2 3 5 2 5 3 3" xfId="7110" xr:uid="{00000000-0005-0000-0000-0000550E0000}"/>
    <cellStyle name="Comma 2 3 5 2 5 3 3 2" xfId="16717" xr:uid="{00000000-0005-0000-0000-0000560E0000}"/>
    <cellStyle name="Comma 2 3 5 2 5 3 3 2 2" xfId="35931" xr:uid="{5B3A3C6F-B5EE-4560-8971-CA3675279044}"/>
    <cellStyle name="Comma 2 3 5 2 5 3 3 3" xfId="26324" xr:uid="{FC3EF273-0914-4B99-AE20-8EBB7C66921D}"/>
    <cellStyle name="Comma 2 3 5 2 5 3 4" xfId="11913" xr:uid="{00000000-0005-0000-0000-0000570E0000}"/>
    <cellStyle name="Comma 2 3 5 2 5 3 4 2" xfId="31127" xr:uid="{7DDD4EB3-BE41-4D7D-B88E-279381CC78AB}"/>
    <cellStyle name="Comma 2 3 5 2 5 3 5" xfId="21520" xr:uid="{7EB05348-FC03-4FCC-878A-2B88EE9EACCD}"/>
    <cellStyle name="Comma 2 3 5 2 5 4" xfId="3108" xr:uid="{00000000-0005-0000-0000-0000580E0000}"/>
    <cellStyle name="Comma 2 3 5 2 5 4 2" xfId="7911" xr:uid="{00000000-0005-0000-0000-0000590E0000}"/>
    <cellStyle name="Comma 2 3 5 2 5 4 2 2" xfId="17518" xr:uid="{00000000-0005-0000-0000-00005A0E0000}"/>
    <cellStyle name="Comma 2 3 5 2 5 4 2 2 2" xfId="36732" xr:uid="{B564E5F4-72AA-41AF-A50B-030F0BE6F46A}"/>
    <cellStyle name="Comma 2 3 5 2 5 4 2 3" xfId="27125" xr:uid="{58E945BF-BBF9-4A2B-8AA1-175CA066E556}"/>
    <cellStyle name="Comma 2 3 5 2 5 4 3" xfId="12715" xr:uid="{00000000-0005-0000-0000-00005B0E0000}"/>
    <cellStyle name="Comma 2 3 5 2 5 4 3 2" xfId="31929" xr:uid="{5D990022-CAC5-46A4-8EC9-F26B76376FA2}"/>
    <cellStyle name="Comma 2 3 5 2 5 4 4" xfId="22322" xr:uid="{A275C494-C688-4053-99C0-F86396D804FF}"/>
    <cellStyle name="Comma 2 3 5 2 5 5" xfId="5510" xr:uid="{00000000-0005-0000-0000-00005C0E0000}"/>
    <cellStyle name="Comma 2 3 5 2 5 5 2" xfId="15117" xr:uid="{00000000-0005-0000-0000-00005D0E0000}"/>
    <cellStyle name="Comma 2 3 5 2 5 5 2 2" xfId="34331" xr:uid="{72F41945-AC24-42B6-8871-89914D2F17A2}"/>
    <cellStyle name="Comma 2 3 5 2 5 5 3" xfId="24724" xr:uid="{B2E5FC66-5109-471C-8CE4-35B3F5F543CE}"/>
    <cellStyle name="Comma 2 3 5 2 5 6" xfId="10313" xr:uid="{00000000-0005-0000-0000-00005E0E0000}"/>
    <cellStyle name="Comma 2 3 5 2 5 6 2" xfId="29527" xr:uid="{8D378475-45A1-4B31-A42B-41B9C6410503}"/>
    <cellStyle name="Comma 2 3 5 2 5 7" xfId="19920" xr:uid="{9B02A42C-209B-43DB-A5C7-29BBD87DDD6D}"/>
    <cellStyle name="Comma 2 3 5 2 6" xfId="903" xr:uid="{00000000-0005-0000-0000-00005F0E0000}"/>
    <cellStyle name="Comma 2 3 5 2 6 2" xfId="3308" xr:uid="{00000000-0005-0000-0000-0000600E0000}"/>
    <cellStyle name="Comma 2 3 5 2 6 2 2" xfId="8111" xr:uid="{00000000-0005-0000-0000-0000610E0000}"/>
    <cellStyle name="Comma 2 3 5 2 6 2 2 2" xfId="17718" xr:uid="{00000000-0005-0000-0000-0000620E0000}"/>
    <cellStyle name="Comma 2 3 5 2 6 2 2 2 2" xfId="36932" xr:uid="{AEC2BDD6-4864-47E4-A696-64887A9F2682}"/>
    <cellStyle name="Comma 2 3 5 2 6 2 2 3" xfId="27325" xr:uid="{CF27FC2B-383E-40F2-A65A-0446CFAD2CF9}"/>
    <cellStyle name="Comma 2 3 5 2 6 2 3" xfId="12915" xr:uid="{00000000-0005-0000-0000-0000630E0000}"/>
    <cellStyle name="Comma 2 3 5 2 6 2 3 2" xfId="32129" xr:uid="{91F7BFC8-0032-41FF-833E-4ADA5245D683}"/>
    <cellStyle name="Comma 2 3 5 2 6 2 4" xfId="22522" xr:uid="{2687021A-C0C7-4B06-AEA5-683735904504}"/>
    <cellStyle name="Comma 2 3 5 2 6 3" xfId="5710" xr:uid="{00000000-0005-0000-0000-0000640E0000}"/>
    <cellStyle name="Comma 2 3 5 2 6 3 2" xfId="15317" xr:uid="{00000000-0005-0000-0000-0000650E0000}"/>
    <cellStyle name="Comma 2 3 5 2 6 3 2 2" xfId="34531" xr:uid="{07A3F448-D3C3-4D50-9E70-1B48A07CE581}"/>
    <cellStyle name="Comma 2 3 5 2 6 3 3" xfId="24924" xr:uid="{BF352D27-68D5-4586-A35B-A24766C7A3C0}"/>
    <cellStyle name="Comma 2 3 5 2 6 4" xfId="10513" xr:uid="{00000000-0005-0000-0000-0000660E0000}"/>
    <cellStyle name="Comma 2 3 5 2 6 4 2" xfId="29727" xr:uid="{B250827A-5BF7-4A88-8D8E-2BB5F7C912EF}"/>
    <cellStyle name="Comma 2 3 5 2 6 5" xfId="20120" xr:uid="{1959926D-CDB2-4135-90E7-46991A4A71C1}"/>
    <cellStyle name="Comma 2 3 5 2 7" xfId="1703" xr:uid="{00000000-0005-0000-0000-0000670E0000}"/>
    <cellStyle name="Comma 2 3 5 2 7 2" xfId="4108" xr:uid="{00000000-0005-0000-0000-0000680E0000}"/>
    <cellStyle name="Comma 2 3 5 2 7 2 2" xfId="8911" xr:uid="{00000000-0005-0000-0000-0000690E0000}"/>
    <cellStyle name="Comma 2 3 5 2 7 2 2 2" xfId="18518" xr:uid="{00000000-0005-0000-0000-00006A0E0000}"/>
    <cellStyle name="Comma 2 3 5 2 7 2 2 2 2" xfId="37732" xr:uid="{D6AA375D-3B76-404D-AF7E-19ADCE017975}"/>
    <cellStyle name="Comma 2 3 5 2 7 2 2 3" xfId="28125" xr:uid="{8026916F-A29C-47D0-BD2B-73476293A687}"/>
    <cellStyle name="Comma 2 3 5 2 7 2 3" xfId="13715" xr:uid="{00000000-0005-0000-0000-00006B0E0000}"/>
    <cellStyle name="Comma 2 3 5 2 7 2 3 2" xfId="32929" xr:uid="{D8220212-761F-453D-AFFF-392D55D9D6A6}"/>
    <cellStyle name="Comma 2 3 5 2 7 2 4" xfId="23322" xr:uid="{6DBB66D6-2E03-4D4B-BE92-453AFA6DC713}"/>
    <cellStyle name="Comma 2 3 5 2 7 3" xfId="6510" xr:uid="{00000000-0005-0000-0000-00006C0E0000}"/>
    <cellStyle name="Comma 2 3 5 2 7 3 2" xfId="16117" xr:uid="{00000000-0005-0000-0000-00006D0E0000}"/>
    <cellStyle name="Comma 2 3 5 2 7 3 2 2" xfId="35331" xr:uid="{B9B73C4A-E8DD-44EC-9108-567F89D238E8}"/>
    <cellStyle name="Comma 2 3 5 2 7 3 3" xfId="25724" xr:uid="{C7838529-1E5C-4F34-BA75-6D8962D750FA}"/>
    <cellStyle name="Comma 2 3 5 2 7 4" xfId="11313" xr:uid="{00000000-0005-0000-0000-00006E0E0000}"/>
    <cellStyle name="Comma 2 3 5 2 7 4 2" xfId="30527" xr:uid="{93FA4803-4273-499D-AFEC-6B510FC8F68E}"/>
    <cellStyle name="Comma 2 3 5 2 7 5" xfId="20920" xr:uid="{B276F52D-1AB3-42CD-876F-CF156F1C8E29}"/>
    <cellStyle name="Comma 2 3 5 2 8" xfId="2508" xr:uid="{00000000-0005-0000-0000-00006F0E0000}"/>
    <cellStyle name="Comma 2 3 5 2 8 2" xfId="7311" xr:uid="{00000000-0005-0000-0000-0000700E0000}"/>
    <cellStyle name="Comma 2 3 5 2 8 2 2" xfId="16918" xr:uid="{00000000-0005-0000-0000-0000710E0000}"/>
    <cellStyle name="Comma 2 3 5 2 8 2 2 2" xfId="36132" xr:uid="{E9641F03-212F-4669-BF91-6889254B6124}"/>
    <cellStyle name="Comma 2 3 5 2 8 2 3" xfId="26525" xr:uid="{86573D6B-0D4D-4DBA-970A-B3975CD75ABF}"/>
    <cellStyle name="Comma 2 3 5 2 8 3" xfId="12115" xr:uid="{00000000-0005-0000-0000-0000720E0000}"/>
    <cellStyle name="Comma 2 3 5 2 8 3 2" xfId="31329" xr:uid="{8138BD35-ADE5-4D6D-A72E-B47F8D30289E}"/>
    <cellStyle name="Comma 2 3 5 2 8 4" xfId="21722" xr:uid="{70CB40C8-701A-41A0-AA16-2FECCC108545}"/>
    <cellStyle name="Comma 2 3 5 2 9" xfId="4910" xr:uid="{00000000-0005-0000-0000-0000730E0000}"/>
    <cellStyle name="Comma 2 3 5 2 9 2" xfId="14517" xr:uid="{00000000-0005-0000-0000-0000740E0000}"/>
    <cellStyle name="Comma 2 3 5 2 9 2 2" xfId="33731" xr:uid="{6C20C930-AC73-465B-B364-A56910A99759}"/>
    <cellStyle name="Comma 2 3 5 2 9 3" xfId="24124" xr:uid="{FAB5661B-1A05-44B1-BC8F-1BC936D6DB3D}"/>
    <cellStyle name="Comma 2 3 5 3" xfId="152" xr:uid="{00000000-0005-0000-0000-0000750E0000}"/>
    <cellStyle name="Comma 2 3 5 3 10" xfId="19370" xr:uid="{2B1B78B5-2E6C-490F-9EE7-A9EA02F16A7B}"/>
    <cellStyle name="Comma 2 3 5 3 2" xfId="352" xr:uid="{00000000-0005-0000-0000-0000760E0000}"/>
    <cellStyle name="Comma 2 3 5 3 2 2" xfId="1153" xr:uid="{00000000-0005-0000-0000-0000770E0000}"/>
    <cellStyle name="Comma 2 3 5 3 2 2 2" xfId="3558" xr:uid="{00000000-0005-0000-0000-0000780E0000}"/>
    <cellStyle name="Comma 2 3 5 3 2 2 2 2" xfId="8361" xr:uid="{00000000-0005-0000-0000-0000790E0000}"/>
    <cellStyle name="Comma 2 3 5 3 2 2 2 2 2" xfId="17968" xr:uid="{00000000-0005-0000-0000-00007A0E0000}"/>
    <cellStyle name="Comma 2 3 5 3 2 2 2 2 2 2" xfId="37182" xr:uid="{769E864C-B0E2-4F3D-ADC3-7CC75E269AAC}"/>
    <cellStyle name="Comma 2 3 5 3 2 2 2 2 3" xfId="27575" xr:uid="{F0E10F51-761C-48A3-9444-8835C876FC6D}"/>
    <cellStyle name="Comma 2 3 5 3 2 2 2 3" xfId="13165" xr:uid="{00000000-0005-0000-0000-00007B0E0000}"/>
    <cellStyle name="Comma 2 3 5 3 2 2 2 3 2" xfId="32379" xr:uid="{E2582E51-D75A-47DB-A9F0-1391E9607843}"/>
    <cellStyle name="Comma 2 3 5 3 2 2 2 4" xfId="22772" xr:uid="{43C14E31-72EB-43A9-A5CE-A551E9D089EC}"/>
    <cellStyle name="Comma 2 3 5 3 2 2 3" xfId="5960" xr:uid="{00000000-0005-0000-0000-00007C0E0000}"/>
    <cellStyle name="Comma 2 3 5 3 2 2 3 2" xfId="15567" xr:uid="{00000000-0005-0000-0000-00007D0E0000}"/>
    <cellStyle name="Comma 2 3 5 3 2 2 3 2 2" xfId="34781" xr:uid="{64333327-526E-4283-B77F-4156DC9BFA36}"/>
    <cellStyle name="Comma 2 3 5 3 2 2 3 3" xfId="25174" xr:uid="{CCDED702-391D-43DC-9749-ED3A6AE66D09}"/>
    <cellStyle name="Comma 2 3 5 3 2 2 4" xfId="10763" xr:uid="{00000000-0005-0000-0000-00007E0E0000}"/>
    <cellStyle name="Comma 2 3 5 3 2 2 4 2" xfId="29977" xr:uid="{024D58F5-DD72-40E6-9716-0A2559F42890}"/>
    <cellStyle name="Comma 2 3 5 3 2 2 5" xfId="20370" xr:uid="{956E29C3-3026-4803-A541-00306C2D268A}"/>
    <cellStyle name="Comma 2 3 5 3 2 3" xfId="1953" xr:uid="{00000000-0005-0000-0000-00007F0E0000}"/>
    <cellStyle name="Comma 2 3 5 3 2 3 2" xfId="4358" xr:uid="{00000000-0005-0000-0000-0000800E0000}"/>
    <cellStyle name="Comma 2 3 5 3 2 3 2 2" xfId="9161" xr:uid="{00000000-0005-0000-0000-0000810E0000}"/>
    <cellStyle name="Comma 2 3 5 3 2 3 2 2 2" xfId="18768" xr:uid="{00000000-0005-0000-0000-0000820E0000}"/>
    <cellStyle name="Comma 2 3 5 3 2 3 2 2 2 2" xfId="37982" xr:uid="{91992A77-7833-4FF7-BDB0-A97F9FD8B1CF}"/>
    <cellStyle name="Comma 2 3 5 3 2 3 2 2 3" xfId="28375" xr:uid="{3A3027FA-E971-4DD8-9295-1B382CA2F03C}"/>
    <cellStyle name="Comma 2 3 5 3 2 3 2 3" xfId="13965" xr:uid="{00000000-0005-0000-0000-0000830E0000}"/>
    <cellStyle name="Comma 2 3 5 3 2 3 2 3 2" xfId="33179" xr:uid="{B4516F7F-C9D8-4A97-9044-6F072806449C}"/>
    <cellStyle name="Comma 2 3 5 3 2 3 2 4" xfId="23572" xr:uid="{73F23A2C-43E5-4428-AA4B-21B9292F589C}"/>
    <cellStyle name="Comma 2 3 5 3 2 3 3" xfId="6760" xr:uid="{00000000-0005-0000-0000-0000840E0000}"/>
    <cellStyle name="Comma 2 3 5 3 2 3 3 2" xfId="16367" xr:uid="{00000000-0005-0000-0000-0000850E0000}"/>
    <cellStyle name="Comma 2 3 5 3 2 3 3 2 2" xfId="35581" xr:uid="{8A2D59BC-AC45-4743-8521-C0A3AF4B80F6}"/>
    <cellStyle name="Comma 2 3 5 3 2 3 3 3" xfId="25974" xr:uid="{325E7751-8B30-4FE6-9A34-ADBCEC513C89}"/>
    <cellStyle name="Comma 2 3 5 3 2 3 4" xfId="11563" xr:uid="{00000000-0005-0000-0000-0000860E0000}"/>
    <cellStyle name="Comma 2 3 5 3 2 3 4 2" xfId="30777" xr:uid="{35B86E29-7CA0-4E18-BBAE-D8568351976B}"/>
    <cellStyle name="Comma 2 3 5 3 2 3 5" xfId="21170" xr:uid="{AD612D29-76CA-41E1-9FF7-5E84097C0ABD}"/>
    <cellStyle name="Comma 2 3 5 3 2 4" xfId="2758" xr:uid="{00000000-0005-0000-0000-0000870E0000}"/>
    <cellStyle name="Comma 2 3 5 3 2 4 2" xfId="7561" xr:uid="{00000000-0005-0000-0000-0000880E0000}"/>
    <cellStyle name="Comma 2 3 5 3 2 4 2 2" xfId="17168" xr:uid="{00000000-0005-0000-0000-0000890E0000}"/>
    <cellStyle name="Comma 2 3 5 3 2 4 2 2 2" xfId="36382" xr:uid="{D52F7E73-F918-4B77-BBD8-8A758175BBC3}"/>
    <cellStyle name="Comma 2 3 5 3 2 4 2 3" xfId="26775" xr:uid="{B01F32E1-5047-403D-B2E9-78E4FEB4FEA7}"/>
    <cellStyle name="Comma 2 3 5 3 2 4 3" xfId="12365" xr:uid="{00000000-0005-0000-0000-00008A0E0000}"/>
    <cellStyle name="Comma 2 3 5 3 2 4 3 2" xfId="31579" xr:uid="{29F8C2D5-07F4-416F-BBDC-D227BAF7F4E8}"/>
    <cellStyle name="Comma 2 3 5 3 2 4 4" xfId="21972" xr:uid="{4FAC34FA-396C-4948-8C86-5CBAD6ECA919}"/>
    <cellStyle name="Comma 2 3 5 3 2 5" xfId="5160" xr:uid="{00000000-0005-0000-0000-00008B0E0000}"/>
    <cellStyle name="Comma 2 3 5 3 2 5 2" xfId="14767" xr:uid="{00000000-0005-0000-0000-00008C0E0000}"/>
    <cellStyle name="Comma 2 3 5 3 2 5 2 2" xfId="33981" xr:uid="{269FFBB7-C3DE-4E3C-8172-F57460C84386}"/>
    <cellStyle name="Comma 2 3 5 3 2 5 3" xfId="24374" xr:uid="{1CF7E27C-29AD-4222-835D-2C7F4A08C81B}"/>
    <cellStyle name="Comma 2 3 5 3 2 6" xfId="9963" xr:uid="{00000000-0005-0000-0000-00008D0E0000}"/>
    <cellStyle name="Comma 2 3 5 3 2 6 2" xfId="29177" xr:uid="{9466CB4E-03E0-49B2-BB26-28FD0066872A}"/>
    <cellStyle name="Comma 2 3 5 3 2 7" xfId="19570" xr:uid="{604FF334-FF97-483A-869D-4B3F4E298C39}"/>
    <cellStyle name="Comma 2 3 5 3 3" xfId="552" xr:uid="{00000000-0005-0000-0000-00008E0E0000}"/>
    <cellStyle name="Comma 2 3 5 3 3 2" xfId="1353" xr:uid="{00000000-0005-0000-0000-00008F0E0000}"/>
    <cellStyle name="Comma 2 3 5 3 3 2 2" xfId="3758" xr:uid="{00000000-0005-0000-0000-0000900E0000}"/>
    <cellStyle name="Comma 2 3 5 3 3 2 2 2" xfId="8561" xr:uid="{00000000-0005-0000-0000-0000910E0000}"/>
    <cellStyle name="Comma 2 3 5 3 3 2 2 2 2" xfId="18168" xr:uid="{00000000-0005-0000-0000-0000920E0000}"/>
    <cellStyle name="Comma 2 3 5 3 3 2 2 2 2 2" xfId="37382" xr:uid="{E88971C0-ADBF-4624-A435-3819D2393C71}"/>
    <cellStyle name="Comma 2 3 5 3 3 2 2 2 3" xfId="27775" xr:uid="{4118494B-B665-477A-8E17-56EDA4D73574}"/>
    <cellStyle name="Comma 2 3 5 3 3 2 2 3" xfId="13365" xr:uid="{00000000-0005-0000-0000-0000930E0000}"/>
    <cellStyle name="Comma 2 3 5 3 3 2 2 3 2" xfId="32579" xr:uid="{BBE2FD54-7853-4506-BFC4-D0FE90F2C5BE}"/>
    <cellStyle name="Comma 2 3 5 3 3 2 2 4" xfId="22972" xr:uid="{FB9F1A04-87AB-4FFA-B3D8-4938A605F558}"/>
    <cellStyle name="Comma 2 3 5 3 3 2 3" xfId="6160" xr:uid="{00000000-0005-0000-0000-0000940E0000}"/>
    <cellStyle name="Comma 2 3 5 3 3 2 3 2" xfId="15767" xr:uid="{00000000-0005-0000-0000-0000950E0000}"/>
    <cellStyle name="Comma 2 3 5 3 3 2 3 2 2" xfId="34981" xr:uid="{7EABBB5C-3DFE-466D-991D-D7E1068FA49E}"/>
    <cellStyle name="Comma 2 3 5 3 3 2 3 3" xfId="25374" xr:uid="{E2588F06-1B2D-4B73-9F5E-96CFCC1E7962}"/>
    <cellStyle name="Comma 2 3 5 3 3 2 4" xfId="10963" xr:uid="{00000000-0005-0000-0000-0000960E0000}"/>
    <cellStyle name="Comma 2 3 5 3 3 2 4 2" xfId="30177" xr:uid="{8F3ED9F9-0A51-4104-A7D7-64D8C51D7A49}"/>
    <cellStyle name="Comma 2 3 5 3 3 2 5" xfId="20570" xr:uid="{6ABBF771-8B25-45AC-834D-A0B5755313E4}"/>
    <cellStyle name="Comma 2 3 5 3 3 3" xfId="2153" xr:uid="{00000000-0005-0000-0000-0000970E0000}"/>
    <cellStyle name="Comma 2 3 5 3 3 3 2" xfId="4558" xr:uid="{00000000-0005-0000-0000-0000980E0000}"/>
    <cellStyle name="Comma 2 3 5 3 3 3 2 2" xfId="9361" xr:uid="{00000000-0005-0000-0000-0000990E0000}"/>
    <cellStyle name="Comma 2 3 5 3 3 3 2 2 2" xfId="18968" xr:uid="{00000000-0005-0000-0000-00009A0E0000}"/>
    <cellStyle name="Comma 2 3 5 3 3 3 2 2 2 2" xfId="38182" xr:uid="{8812A5B3-AB3D-4550-8801-77CE1B24FD7A}"/>
    <cellStyle name="Comma 2 3 5 3 3 3 2 2 3" xfId="28575" xr:uid="{B8B262FD-7FF9-4C7D-ABDA-71EA9C01DFB7}"/>
    <cellStyle name="Comma 2 3 5 3 3 3 2 3" xfId="14165" xr:uid="{00000000-0005-0000-0000-00009B0E0000}"/>
    <cellStyle name="Comma 2 3 5 3 3 3 2 3 2" xfId="33379" xr:uid="{EEA60786-D5DA-45E4-9F41-710CFA55F343}"/>
    <cellStyle name="Comma 2 3 5 3 3 3 2 4" xfId="23772" xr:uid="{7007A2A9-FC46-4F31-9E18-A126939F79DC}"/>
    <cellStyle name="Comma 2 3 5 3 3 3 3" xfId="6960" xr:uid="{00000000-0005-0000-0000-00009C0E0000}"/>
    <cellStyle name="Comma 2 3 5 3 3 3 3 2" xfId="16567" xr:uid="{00000000-0005-0000-0000-00009D0E0000}"/>
    <cellStyle name="Comma 2 3 5 3 3 3 3 2 2" xfId="35781" xr:uid="{D9FCFFA5-BF61-4906-945B-8D3AA924FB18}"/>
    <cellStyle name="Comma 2 3 5 3 3 3 3 3" xfId="26174" xr:uid="{23CC2876-5E88-4ED0-9E52-6BA806422661}"/>
    <cellStyle name="Comma 2 3 5 3 3 3 4" xfId="11763" xr:uid="{00000000-0005-0000-0000-00009E0E0000}"/>
    <cellStyle name="Comma 2 3 5 3 3 3 4 2" xfId="30977" xr:uid="{099F7A2F-C3F3-4806-A031-F07887820965}"/>
    <cellStyle name="Comma 2 3 5 3 3 3 5" xfId="21370" xr:uid="{9C8592CA-F3C1-484B-8D1D-AA2CA7162DC9}"/>
    <cellStyle name="Comma 2 3 5 3 3 4" xfId="2958" xr:uid="{00000000-0005-0000-0000-00009F0E0000}"/>
    <cellStyle name="Comma 2 3 5 3 3 4 2" xfId="7761" xr:uid="{00000000-0005-0000-0000-0000A00E0000}"/>
    <cellStyle name="Comma 2 3 5 3 3 4 2 2" xfId="17368" xr:uid="{00000000-0005-0000-0000-0000A10E0000}"/>
    <cellStyle name="Comma 2 3 5 3 3 4 2 2 2" xfId="36582" xr:uid="{20EDBB58-870D-47BE-B14D-969B7B08E827}"/>
    <cellStyle name="Comma 2 3 5 3 3 4 2 3" xfId="26975" xr:uid="{70C742C1-9237-4FDD-908D-68E040A2599D}"/>
    <cellStyle name="Comma 2 3 5 3 3 4 3" xfId="12565" xr:uid="{00000000-0005-0000-0000-0000A20E0000}"/>
    <cellStyle name="Comma 2 3 5 3 3 4 3 2" xfId="31779" xr:uid="{2B696B31-9C1B-42AA-A776-31CAB74632AE}"/>
    <cellStyle name="Comma 2 3 5 3 3 4 4" xfId="22172" xr:uid="{745B2A52-E5AB-4C3E-ABF4-A58749AC13E5}"/>
    <cellStyle name="Comma 2 3 5 3 3 5" xfId="5360" xr:uid="{00000000-0005-0000-0000-0000A30E0000}"/>
    <cellStyle name="Comma 2 3 5 3 3 5 2" xfId="14967" xr:uid="{00000000-0005-0000-0000-0000A40E0000}"/>
    <cellStyle name="Comma 2 3 5 3 3 5 2 2" xfId="34181" xr:uid="{D841FEE9-9FAD-4424-B0F4-F45386D52250}"/>
    <cellStyle name="Comma 2 3 5 3 3 5 3" xfId="24574" xr:uid="{8D1CC3BB-79EF-4B76-B8A1-E04EE869DE57}"/>
    <cellStyle name="Comma 2 3 5 3 3 6" xfId="10163" xr:uid="{00000000-0005-0000-0000-0000A50E0000}"/>
    <cellStyle name="Comma 2 3 5 3 3 6 2" xfId="29377" xr:uid="{975C48A1-2702-4544-829F-A3B820810246}"/>
    <cellStyle name="Comma 2 3 5 3 3 7" xfId="19770" xr:uid="{7A60FE79-0856-4601-A329-116EE12907DA}"/>
    <cellStyle name="Comma 2 3 5 3 4" xfId="752" xr:uid="{00000000-0005-0000-0000-0000A60E0000}"/>
    <cellStyle name="Comma 2 3 5 3 4 2" xfId="1553" xr:uid="{00000000-0005-0000-0000-0000A70E0000}"/>
    <cellStyle name="Comma 2 3 5 3 4 2 2" xfId="3958" xr:uid="{00000000-0005-0000-0000-0000A80E0000}"/>
    <cellStyle name="Comma 2 3 5 3 4 2 2 2" xfId="8761" xr:uid="{00000000-0005-0000-0000-0000A90E0000}"/>
    <cellStyle name="Comma 2 3 5 3 4 2 2 2 2" xfId="18368" xr:uid="{00000000-0005-0000-0000-0000AA0E0000}"/>
    <cellStyle name="Comma 2 3 5 3 4 2 2 2 2 2" xfId="37582" xr:uid="{74B22002-82C1-497B-A0F9-D0E464366C6D}"/>
    <cellStyle name="Comma 2 3 5 3 4 2 2 2 3" xfId="27975" xr:uid="{0BF00450-EE1C-41A0-8223-83C4CB8FFF7D}"/>
    <cellStyle name="Comma 2 3 5 3 4 2 2 3" xfId="13565" xr:uid="{00000000-0005-0000-0000-0000AB0E0000}"/>
    <cellStyle name="Comma 2 3 5 3 4 2 2 3 2" xfId="32779" xr:uid="{436C108B-6A1E-4CCC-8B06-CB52342385BD}"/>
    <cellStyle name="Comma 2 3 5 3 4 2 2 4" xfId="23172" xr:uid="{8E3C5445-6494-4133-B551-DAD8EE4BA967}"/>
    <cellStyle name="Comma 2 3 5 3 4 2 3" xfId="6360" xr:uid="{00000000-0005-0000-0000-0000AC0E0000}"/>
    <cellStyle name="Comma 2 3 5 3 4 2 3 2" xfId="15967" xr:uid="{00000000-0005-0000-0000-0000AD0E0000}"/>
    <cellStyle name="Comma 2 3 5 3 4 2 3 2 2" xfId="35181" xr:uid="{F36CC56F-87A2-4614-B619-9DC1F8C9F67D}"/>
    <cellStyle name="Comma 2 3 5 3 4 2 3 3" xfId="25574" xr:uid="{08EFFEDF-7C9F-4CD3-AC6F-5265370C305F}"/>
    <cellStyle name="Comma 2 3 5 3 4 2 4" xfId="11163" xr:uid="{00000000-0005-0000-0000-0000AE0E0000}"/>
    <cellStyle name="Comma 2 3 5 3 4 2 4 2" xfId="30377" xr:uid="{051DBC23-8168-452B-BECF-84BF98FF0448}"/>
    <cellStyle name="Comma 2 3 5 3 4 2 5" xfId="20770" xr:uid="{BD900057-1DBF-4CA5-AA90-5C6F8BFD716A}"/>
    <cellStyle name="Comma 2 3 5 3 4 3" xfId="2353" xr:uid="{00000000-0005-0000-0000-0000AF0E0000}"/>
    <cellStyle name="Comma 2 3 5 3 4 3 2" xfId="4758" xr:uid="{00000000-0005-0000-0000-0000B00E0000}"/>
    <cellStyle name="Comma 2 3 5 3 4 3 2 2" xfId="9561" xr:uid="{00000000-0005-0000-0000-0000B10E0000}"/>
    <cellStyle name="Comma 2 3 5 3 4 3 2 2 2" xfId="19168" xr:uid="{00000000-0005-0000-0000-0000B20E0000}"/>
    <cellStyle name="Comma 2 3 5 3 4 3 2 2 2 2" xfId="38382" xr:uid="{4BCCAE57-2C94-43D1-A153-9A15507E777C}"/>
    <cellStyle name="Comma 2 3 5 3 4 3 2 2 3" xfId="28775" xr:uid="{31443941-8D40-4E45-92F3-8255369792EF}"/>
    <cellStyle name="Comma 2 3 5 3 4 3 2 3" xfId="14365" xr:uid="{00000000-0005-0000-0000-0000B30E0000}"/>
    <cellStyle name="Comma 2 3 5 3 4 3 2 3 2" xfId="33579" xr:uid="{748FB084-DAB4-4260-8C5D-6B562707CF22}"/>
    <cellStyle name="Comma 2 3 5 3 4 3 2 4" xfId="23972" xr:uid="{26781B91-533B-4C2C-AA51-6CF8F8FE6F03}"/>
    <cellStyle name="Comma 2 3 5 3 4 3 3" xfId="7160" xr:uid="{00000000-0005-0000-0000-0000B40E0000}"/>
    <cellStyle name="Comma 2 3 5 3 4 3 3 2" xfId="16767" xr:uid="{00000000-0005-0000-0000-0000B50E0000}"/>
    <cellStyle name="Comma 2 3 5 3 4 3 3 2 2" xfId="35981" xr:uid="{367540A9-4992-4C49-A0B3-B805C9A22F2E}"/>
    <cellStyle name="Comma 2 3 5 3 4 3 3 3" xfId="26374" xr:uid="{211E398F-3816-4DDC-BCDE-B78A01F18A63}"/>
    <cellStyle name="Comma 2 3 5 3 4 3 4" xfId="11963" xr:uid="{00000000-0005-0000-0000-0000B60E0000}"/>
    <cellStyle name="Comma 2 3 5 3 4 3 4 2" xfId="31177" xr:uid="{859D139D-D8C4-4F12-83DD-CAF82E2D8A59}"/>
    <cellStyle name="Comma 2 3 5 3 4 3 5" xfId="21570" xr:uid="{36324067-A336-4597-AE24-CBA36CE42E0D}"/>
    <cellStyle name="Comma 2 3 5 3 4 4" xfId="3158" xr:uid="{00000000-0005-0000-0000-0000B70E0000}"/>
    <cellStyle name="Comma 2 3 5 3 4 4 2" xfId="7961" xr:uid="{00000000-0005-0000-0000-0000B80E0000}"/>
    <cellStyle name="Comma 2 3 5 3 4 4 2 2" xfId="17568" xr:uid="{00000000-0005-0000-0000-0000B90E0000}"/>
    <cellStyle name="Comma 2 3 5 3 4 4 2 2 2" xfId="36782" xr:uid="{E39DBCBE-BA44-4204-9666-92205FC9A31F}"/>
    <cellStyle name="Comma 2 3 5 3 4 4 2 3" xfId="27175" xr:uid="{ACEA18EF-8EC3-417B-A144-5A9E7F3CBE72}"/>
    <cellStyle name="Comma 2 3 5 3 4 4 3" xfId="12765" xr:uid="{00000000-0005-0000-0000-0000BA0E0000}"/>
    <cellStyle name="Comma 2 3 5 3 4 4 3 2" xfId="31979" xr:uid="{6626FB16-1E9E-4860-A09C-3CC428583201}"/>
    <cellStyle name="Comma 2 3 5 3 4 4 4" xfId="22372" xr:uid="{1B561A8D-551D-4774-83B1-6ED36AA40581}"/>
    <cellStyle name="Comma 2 3 5 3 4 5" xfId="5560" xr:uid="{00000000-0005-0000-0000-0000BB0E0000}"/>
    <cellStyle name="Comma 2 3 5 3 4 5 2" xfId="15167" xr:uid="{00000000-0005-0000-0000-0000BC0E0000}"/>
    <cellStyle name="Comma 2 3 5 3 4 5 2 2" xfId="34381" xr:uid="{711707F9-68E0-40F3-B71C-88E85973323C}"/>
    <cellStyle name="Comma 2 3 5 3 4 5 3" xfId="24774" xr:uid="{5E3CAD17-E91B-4473-BBF9-92D447204FCB}"/>
    <cellStyle name="Comma 2 3 5 3 4 6" xfId="10363" xr:uid="{00000000-0005-0000-0000-0000BD0E0000}"/>
    <cellStyle name="Comma 2 3 5 3 4 6 2" xfId="29577" xr:uid="{ECE3ECD6-2D04-4006-A65A-A828F7261BF3}"/>
    <cellStyle name="Comma 2 3 5 3 4 7" xfId="19970" xr:uid="{C89EF214-2983-4BEC-A62D-CAA41B4BCA41}"/>
    <cellStyle name="Comma 2 3 5 3 5" xfId="953" xr:uid="{00000000-0005-0000-0000-0000BE0E0000}"/>
    <cellStyle name="Comma 2 3 5 3 5 2" xfId="3358" xr:uid="{00000000-0005-0000-0000-0000BF0E0000}"/>
    <cellStyle name="Comma 2 3 5 3 5 2 2" xfId="8161" xr:uid="{00000000-0005-0000-0000-0000C00E0000}"/>
    <cellStyle name="Comma 2 3 5 3 5 2 2 2" xfId="17768" xr:uid="{00000000-0005-0000-0000-0000C10E0000}"/>
    <cellStyle name="Comma 2 3 5 3 5 2 2 2 2" xfId="36982" xr:uid="{680B0CD7-40B9-4252-ADEA-44612DAC7ECD}"/>
    <cellStyle name="Comma 2 3 5 3 5 2 2 3" xfId="27375" xr:uid="{2B553B4D-2FFC-4E01-A795-528C3175880D}"/>
    <cellStyle name="Comma 2 3 5 3 5 2 3" xfId="12965" xr:uid="{00000000-0005-0000-0000-0000C20E0000}"/>
    <cellStyle name="Comma 2 3 5 3 5 2 3 2" xfId="32179" xr:uid="{B57726AC-D0E5-454A-9CA2-86C0D00E1CB9}"/>
    <cellStyle name="Comma 2 3 5 3 5 2 4" xfId="22572" xr:uid="{B8D1958E-294B-4E13-AA97-AA93F9A8E69D}"/>
    <cellStyle name="Comma 2 3 5 3 5 3" xfId="5760" xr:uid="{00000000-0005-0000-0000-0000C30E0000}"/>
    <cellStyle name="Comma 2 3 5 3 5 3 2" xfId="15367" xr:uid="{00000000-0005-0000-0000-0000C40E0000}"/>
    <cellStyle name="Comma 2 3 5 3 5 3 2 2" xfId="34581" xr:uid="{E26B6271-FFC2-4D6C-A996-89614B891A2A}"/>
    <cellStyle name="Comma 2 3 5 3 5 3 3" xfId="24974" xr:uid="{96284F9E-9C7D-4D19-AFD6-A5012C39B751}"/>
    <cellStyle name="Comma 2 3 5 3 5 4" xfId="10563" xr:uid="{00000000-0005-0000-0000-0000C50E0000}"/>
    <cellStyle name="Comma 2 3 5 3 5 4 2" xfId="29777" xr:uid="{111DB6AC-A86A-4369-9A92-62B62246C71D}"/>
    <cellStyle name="Comma 2 3 5 3 5 5" xfId="20170" xr:uid="{B8CE12D1-33B9-41EC-99E4-692A1C7FEE89}"/>
    <cellStyle name="Comma 2 3 5 3 6" xfId="1753" xr:uid="{00000000-0005-0000-0000-0000C60E0000}"/>
    <cellStyle name="Comma 2 3 5 3 6 2" xfId="4158" xr:uid="{00000000-0005-0000-0000-0000C70E0000}"/>
    <cellStyle name="Comma 2 3 5 3 6 2 2" xfId="8961" xr:uid="{00000000-0005-0000-0000-0000C80E0000}"/>
    <cellStyle name="Comma 2 3 5 3 6 2 2 2" xfId="18568" xr:uid="{00000000-0005-0000-0000-0000C90E0000}"/>
    <cellStyle name="Comma 2 3 5 3 6 2 2 2 2" xfId="37782" xr:uid="{71752F29-E20C-4436-89B7-E432263A5507}"/>
    <cellStyle name="Comma 2 3 5 3 6 2 2 3" xfId="28175" xr:uid="{7A44F680-CE61-404B-A2EA-04270812888C}"/>
    <cellStyle name="Comma 2 3 5 3 6 2 3" xfId="13765" xr:uid="{00000000-0005-0000-0000-0000CA0E0000}"/>
    <cellStyle name="Comma 2 3 5 3 6 2 3 2" xfId="32979" xr:uid="{8DA4E8E0-55A7-4A09-8C0C-126CCA750C49}"/>
    <cellStyle name="Comma 2 3 5 3 6 2 4" xfId="23372" xr:uid="{20DCB299-5F0F-4C94-94C3-C3C48E4ADFA3}"/>
    <cellStyle name="Comma 2 3 5 3 6 3" xfId="6560" xr:uid="{00000000-0005-0000-0000-0000CB0E0000}"/>
    <cellStyle name="Comma 2 3 5 3 6 3 2" xfId="16167" xr:uid="{00000000-0005-0000-0000-0000CC0E0000}"/>
    <cellStyle name="Comma 2 3 5 3 6 3 2 2" xfId="35381" xr:uid="{EE12093B-3312-4ECF-A556-69877658391A}"/>
    <cellStyle name="Comma 2 3 5 3 6 3 3" xfId="25774" xr:uid="{6E57DF62-DDE3-4D23-8457-7CFD07474F18}"/>
    <cellStyle name="Comma 2 3 5 3 6 4" xfId="11363" xr:uid="{00000000-0005-0000-0000-0000CD0E0000}"/>
    <cellStyle name="Comma 2 3 5 3 6 4 2" xfId="30577" xr:uid="{B6AED054-3F09-4546-AE14-4602980C5E85}"/>
    <cellStyle name="Comma 2 3 5 3 6 5" xfId="20970" xr:uid="{D9217BBB-6C15-4C14-AB7D-C140B7B5B983}"/>
    <cellStyle name="Comma 2 3 5 3 7" xfId="2558" xr:uid="{00000000-0005-0000-0000-0000CE0E0000}"/>
    <cellStyle name="Comma 2 3 5 3 7 2" xfId="7361" xr:uid="{00000000-0005-0000-0000-0000CF0E0000}"/>
    <cellStyle name="Comma 2 3 5 3 7 2 2" xfId="16968" xr:uid="{00000000-0005-0000-0000-0000D00E0000}"/>
    <cellStyle name="Comma 2 3 5 3 7 2 2 2" xfId="36182" xr:uid="{F285A3A6-3AFD-49E9-91DA-1B47F16C5207}"/>
    <cellStyle name="Comma 2 3 5 3 7 2 3" xfId="26575" xr:uid="{335660C2-7BD0-43A9-AF46-1A14A209C0FF}"/>
    <cellStyle name="Comma 2 3 5 3 7 3" xfId="12165" xr:uid="{00000000-0005-0000-0000-0000D10E0000}"/>
    <cellStyle name="Comma 2 3 5 3 7 3 2" xfId="31379" xr:uid="{B9B3DD78-A123-407D-B978-4751FE5590DF}"/>
    <cellStyle name="Comma 2 3 5 3 7 4" xfId="21772" xr:uid="{59FA9006-FE02-46B3-9B01-AB7BEC8C4403}"/>
    <cellStyle name="Comma 2 3 5 3 8" xfId="4960" xr:uid="{00000000-0005-0000-0000-0000D20E0000}"/>
    <cellStyle name="Comma 2 3 5 3 8 2" xfId="14567" xr:uid="{00000000-0005-0000-0000-0000D30E0000}"/>
    <cellStyle name="Comma 2 3 5 3 8 2 2" xfId="33781" xr:uid="{8E1F2EDF-D6C1-4E4B-91BC-5C24C8494162}"/>
    <cellStyle name="Comma 2 3 5 3 8 3" xfId="24174" xr:uid="{B5E20ED8-B89C-434D-9B6C-AF74A6FA7E0F}"/>
    <cellStyle name="Comma 2 3 5 3 9" xfId="9763" xr:uid="{00000000-0005-0000-0000-0000D40E0000}"/>
    <cellStyle name="Comma 2 3 5 3 9 2" xfId="28977" xr:uid="{CAB5FF87-B21A-4718-9C9E-EED278599030}"/>
    <cellStyle name="Comma 2 3 5 4" xfId="252" xr:uid="{00000000-0005-0000-0000-0000D50E0000}"/>
    <cellStyle name="Comma 2 3 5 4 2" xfId="1053" xr:uid="{00000000-0005-0000-0000-0000D60E0000}"/>
    <cellStyle name="Comma 2 3 5 4 2 2" xfId="3458" xr:uid="{00000000-0005-0000-0000-0000D70E0000}"/>
    <cellStyle name="Comma 2 3 5 4 2 2 2" xfId="8261" xr:uid="{00000000-0005-0000-0000-0000D80E0000}"/>
    <cellStyle name="Comma 2 3 5 4 2 2 2 2" xfId="17868" xr:uid="{00000000-0005-0000-0000-0000D90E0000}"/>
    <cellStyle name="Comma 2 3 5 4 2 2 2 2 2" xfId="37082" xr:uid="{D73C1063-1355-47AF-9CA5-003FCB1D01F2}"/>
    <cellStyle name="Comma 2 3 5 4 2 2 2 3" xfId="27475" xr:uid="{270CD925-BDA6-4CE5-8951-8AA0559523A8}"/>
    <cellStyle name="Comma 2 3 5 4 2 2 3" xfId="13065" xr:uid="{00000000-0005-0000-0000-0000DA0E0000}"/>
    <cellStyle name="Comma 2 3 5 4 2 2 3 2" xfId="32279" xr:uid="{A41AF679-5D3B-43CE-8189-02B10151814B}"/>
    <cellStyle name="Comma 2 3 5 4 2 2 4" xfId="22672" xr:uid="{8C913853-9A0E-4F69-82A6-57DC272ED29D}"/>
    <cellStyle name="Comma 2 3 5 4 2 3" xfId="5860" xr:uid="{00000000-0005-0000-0000-0000DB0E0000}"/>
    <cellStyle name="Comma 2 3 5 4 2 3 2" xfId="15467" xr:uid="{00000000-0005-0000-0000-0000DC0E0000}"/>
    <cellStyle name="Comma 2 3 5 4 2 3 2 2" xfId="34681" xr:uid="{29DFD582-7AAC-49D5-B3A1-BE27A3BB2B67}"/>
    <cellStyle name="Comma 2 3 5 4 2 3 3" xfId="25074" xr:uid="{3D8A930F-E4E7-4BA4-9C10-D51E21842195}"/>
    <cellStyle name="Comma 2 3 5 4 2 4" xfId="10663" xr:uid="{00000000-0005-0000-0000-0000DD0E0000}"/>
    <cellStyle name="Comma 2 3 5 4 2 4 2" xfId="29877" xr:uid="{45C7ABC5-2A09-44AA-B8EF-7FAC2E3D7CB6}"/>
    <cellStyle name="Comma 2 3 5 4 2 5" xfId="20270" xr:uid="{37A4F240-A3E4-4A9A-B3B5-F82CECB5CE41}"/>
    <cellStyle name="Comma 2 3 5 4 3" xfId="1853" xr:uid="{00000000-0005-0000-0000-0000DE0E0000}"/>
    <cellStyle name="Comma 2 3 5 4 3 2" xfId="4258" xr:uid="{00000000-0005-0000-0000-0000DF0E0000}"/>
    <cellStyle name="Comma 2 3 5 4 3 2 2" xfId="9061" xr:uid="{00000000-0005-0000-0000-0000E00E0000}"/>
    <cellStyle name="Comma 2 3 5 4 3 2 2 2" xfId="18668" xr:uid="{00000000-0005-0000-0000-0000E10E0000}"/>
    <cellStyle name="Comma 2 3 5 4 3 2 2 2 2" xfId="37882" xr:uid="{AADE7B80-F163-4345-9A56-5BCBB44395BB}"/>
    <cellStyle name="Comma 2 3 5 4 3 2 2 3" xfId="28275" xr:uid="{7FDC6E5A-861E-4EC2-9F7E-129CDCA550AB}"/>
    <cellStyle name="Comma 2 3 5 4 3 2 3" xfId="13865" xr:uid="{00000000-0005-0000-0000-0000E20E0000}"/>
    <cellStyle name="Comma 2 3 5 4 3 2 3 2" xfId="33079" xr:uid="{F678084A-3789-49C1-BB62-B305739219AE}"/>
    <cellStyle name="Comma 2 3 5 4 3 2 4" xfId="23472" xr:uid="{85154186-B8BB-4642-BFE3-7896F55ACCE7}"/>
    <cellStyle name="Comma 2 3 5 4 3 3" xfId="6660" xr:uid="{00000000-0005-0000-0000-0000E30E0000}"/>
    <cellStyle name="Comma 2 3 5 4 3 3 2" xfId="16267" xr:uid="{00000000-0005-0000-0000-0000E40E0000}"/>
    <cellStyle name="Comma 2 3 5 4 3 3 2 2" xfId="35481" xr:uid="{F0B6EAA9-A9F5-4CD4-B063-06A2325769AC}"/>
    <cellStyle name="Comma 2 3 5 4 3 3 3" xfId="25874" xr:uid="{B46E3D20-B640-4B45-AE17-A6F1F82CECD0}"/>
    <cellStyle name="Comma 2 3 5 4 3 4" xfId="11463" xr:uid="{00000000-0005-0000-0000-0000E50E0000}"/>
    <cellStyle name="Comma 2 3 5 4 3 4 2" xfId="30677" xr:uid="{357625C3-97F8-4CE2-8B08-5DF1DEF4A76A}"/>
    <cellStyle name="Comma 2 3 5 4 3 5" xfId="21070" xr:uid="{22BFBCBB-06B4-4EED-BDCA-C56D06B49232}"/>
    <cellStyle name="Comma 2 3 5 4 4" xfId="2658" xr:uid="{00000000-0005-0000-0000-0000E60E0000}"/>
    <cellStyle name="Comma 2 3 5 4 4 2" xfId="7461" xr:uid="{00000000-0005-0000-0000-0000E70E0000}"/>
    <cellStyle name="Comma 2 3 5 4 4 2 2" xfId="17068" xr:uid="{00000000-0005-0000-0000-0000E80E0000}"/>
    <cellStyle name="Comma 2 3 5 4 4 2 2 2" xfId="36282" xr:uid="{B1AEE3B8-E496-4663-B0CB-DC7CFD9BEB3B}"/>
    <cellStyle name="Comma 2 3 5 4 4 2 3" xfId="26675" xr:uid="{8C3D88DB-ADB7-4C4F-A3AC-3F0739164E79}"/>
    <cellStyle name="Comma 2 3 5 4 4 3" xfId="12265" xr:uid="{00000000-0005-0000-0000-0000E90E0000}"/>
    <cellStyle name="Comma 2 3 5 4 4 3 2" xfId="31479" xr:uid="{6B99A99E-BBA4-4E97-ABD8-48FFE564DC65}"/>
    <cellStyle name="Comma 2 3 5 4 4 4" xfId="21872" xr:uid="{38453B94-A743-409A-BE32-11902B362C5B}"/>
    <cellStyle name="Comma 2 3 5 4 5" xfId="5060" xr:uid="{00000000-0005-0000-0000-0000EA0E0000}"/>
    <cellStyle name="Comma 2 3 5 4 5 2" xfId="14667" xr:uid="{00000000-0005-0000-0000-0000EB0E0000}"/>
    <cellStyle name="Comma 2 3 5 4 5 2 2" xfId="33881" xr:uid="{A7BC32E4-C828-4376-B1FD-20AFBF996FFC}"/>
    <cellStyle name="Comma 2 3 5 4 5 3" xfId="24274" xr:uid="{FCCD63F5-498D-4AF5-8BC4-EB7E138B1CFF}"/>
    <cellStyle name="Comma 2 3 5 4 6" xfId="9863" xr:uid="{00000000-0005-0000-0000-0000EC0E0000}"/>
    <cellStyle name="Comma 2 3 5 4 6 2" xfId="29077" xr:uid="{46B8BDBC-81DF-4266-A211-92FCC1625C0C}"/>
    <cellStyle name="Comma 2 3 5 4 7" xfId="19470" xr:uid="{D168539A-19D9-4054-BC77-A205495F53DF}"/>
    <cellStyle name="Comma 2 3 5 5" xfId="452" xr:uid="{00000000-0005-0000-0000-0000ED0E0000}"/>
    <cellStyle name="Comma 2 3 5 5 2" xfId="1253" xr:uid="{00000000-0005-0000-0000-0000EE0E0000}"/>
    <cellStyle name="Comma 2 3 5 5 2 2" xfId="3658" xr:uid="{00000000-0005-0000-0000-0000EF0E0000}"/>
    <cellStyle name="Comma 2 3 5 5 2 2 2" xfId="8461" xr:uid="{00000000-0005-0000-0000-0000F00E0000}"/>
    <cellStyle name="Comma 2 3 5 5 2 2 2 2" xfId="18068" xr:uid="{00000000-0005-0000-0000-0000F10E0000}"/>
    <cellStyle name="Comma 2 3 5 5 2 2 2 2 2" xfId="37282" xr:uid="{DC22664B-929E-4919-A89B-725371EC1C65}"/>
    <cellStyle name="Comma 2 3 5 5 2 2 2 3" xfId="27675" xr:uid="{EE911C0A-63B4-4A2F-AD11-870FA35B29F2}"/>
    <cellStyle name="Comma 2 3 5 5 2 2 3" xfId="13265" xr:uid="{00000000-0005-0000-0000-0000F20E0000}"/>
    <cellStyle name="Comma 2 3 5 5 2 2 3 2" xfId="32479" xr:uid="{30389908-2550-4770-AC16-44A4C693B1B0}"/>
    <cellStyle name="Comma 2 3 5 5 2 2 4" xfId="22872" xr:uid="{64CE2EBD-7752-4427-AAB8-2261F804C4AD}"/>
    <cellStyle name="Comma 2 3 5 5 2 3" xfId="6060" xr:uid="{00000000-0005-0000-0000-0000F30E0000}"/>
    <cellStyle name="Comma 2 3 5 5 2 3 2" xfId="15667" xr:uid="{00000000-0005-0000-0000-0000F40E0000}"/>
    <cellStyle name="Comma 2 3 5 5 2 3 2 2" xfId="34881" xr:uid="{FA150259-347F-4412-B6FD-3F71260B2EF7}"/>
    <cellStyle name="Comma 2 3 5 5 2 3 3" xfId="25274" xr:uid="{71C2BC52-77CD-4D6D-BD0F-6334FE50B511}"/>
    <cellStyle name="Comma 2 3 5 5 2 4" xfId="10863" xr:uid="{00000000-0005-0000-0000-0000F50E0000}"/>
    <cellStyle name="Comma 2 3 5 5 2 4 2" xfId="30077" xr:uid="{A6F48CA2-24F9-4312-881A-8CEF36A0E772}"/>
    <cellStyle name="Comma 2 3 5 5 2 5" xfId="20470" xr:uid="{B7C04FED-40BD-4EBC-A89B-A63F87EBC3F6}"/>
    <cellStyle name="Comma 2 3 5 5 3" xfId="2053" xr:uid="{00000000-0005-0000-0000-0000F60E0000}"/>
    <cellStyle name="Comma 2 3 5 5 3 2" xfId="4458" xr:uid="{00000000-0005-0000-0000-0000F70E0000}"/>
    <cellStyle name="Comma 2 3 5 5 3 2 2" xfId="9261" xr:uid="{00000000-0005-0000-0000-0000F80E0000}"/>
    <cellStyle name="Comma 2 3 5 5 3 2 2 2" xfId="18868" xr:uid="{00000000-0005-0000-0000-0000F90E0000}"/>
    <cellStyle name="Comma 2 3 5 5 3 2 2 2 2" xfId="38082" xr:uid="{6C804A04-3F4D-4D6A-822E-4A6891A0DA37}"/>
    <cellStyle name="Comma 2 3 5 5 3 2 2 3" xfId="28475" xr:uid="{93647153-2ECF-4F98-A2C9-4B11DEB5356B}"/>
    <cellStyle name="Comma 2 3 5 5 3 2 3" xfId="14065" xr:uid="{00000000-0005-0000-0000-0000FA0E0000}"/>
    <cellStyle name="Comma 2 3 5 5 3 2 3 2" xfId="33279" xr:uid="{682C544C-34F7-4209-9762-36C6F7764EE7}"/>
    <cellStyle name="Comma 2 3 5 5 3 2 4" xfId="23672" xr:uid="{30010C2D-1C73-41A7-802C-0EE2915F844C}"/>
    <cellStyle name="Comma 2 3 5 5 3 3" xfId="6860" xr:uid="{00000000-0005-0000-0000-0000FB0E0000}"/>
    <cellStyle name="Comma 2 3 5 5 3 3 2" xfId="16467" xr:uid="{00000000-0005-0000-0000-0000FC0E0000}"/>
    <cellStyle name="Comma 2 3 5 5 3 3 2 2" xfId="35681" xr:uid="{CF5F6274-09B9-4F01-BD0C-318247A31EBF}"/>
    <cellStyle name="Comma 2 3 5 5 3 3 3" xfId="26074" xr:uid="{FA36E77A-3BED-4704-A457-FEF4535EB48B}"/>
    <cellStyle name="Comma 2 3 5 5 3 4" xfId="11663" xr:uid="{00000000-0005-0000-0000-0000FD0E0000}"/>
    <cellStyle name="Comma 2 3 5 5 3 4 2" xfId="30877" xr:uid="{65DB35ED-A657-4EE4-8EA2-994D81210721}"/>
    <cellStyle name="Comma 2 3 5 5 3 5" xfId="21270" xr:uid="{BB957839-AEF9-47BB-B5EF-6D48323785CD}"/>
    <cellStyle name="Comma 2 3 5 5 4" xfId="2858" xr:uid="{00000000-0005-0000-0000-0000FE0E0000}"/>
    <cellStyle name="Comma 2 3 5 5 4 2" xfId="7661" xr:uid="{00000000-0005-0000-0000-0000FF0E0000}"/>
    <cellStyle name="Comma 2 3 5 5 4 2 2" xfId="17268" xr:uid="{00000000-0005-0000-0000-0000000F0000}"/>
    <cellStyle name="Comma 2 3 5 5 4 2 2 2" xfId="36482" xr:uid="{8FEE0CB8-F5BB-402E-BABA-AE18F4950AE1}"/>
    <cellStyle name="Comma 2 3 5 5 4 2 3" xfId="26875" xr:uid="{8DBA5A36-E04E-42F3-AFAD-75775904C7E9}"/>
    <cellStyle name="Comma 2 3 5 5 4 3" xfId="12465" xr:uid="{00000000-0005-0000-0000-0000010F0000}"/>
    <cellStyle name="Comma 2 3 5 5 4 3 2" xfId="31679" xr:uid="{5291A7ED-D840-4335-BB4A-371034F4DC5B}"/>
    <cellStyle name="Comma 2 3 5 5 4 4" xfId="22072" xr:uid="{FBD7D5E3-1476-4E98-A3AA-5B8DD18BCC16}"/>
    <cellStyle name="Comma 2 3 5 5 5" xfId="5260" xr:uid="{00000000-0005-0000-0000-0000020F0000}"/>
    <cellStyle name="Comma 2 3 5 5 5 2" xfId="14867" xr:uid="{00000000-0005-0000-0000-0000030F0000}"/>
    <cellStyle name="Comma 2 3 5 5 5 2 2" xfId="34081" xr:uid="{1767FA6F-71E9-4C47-BF46-D1C2EA6DDBE8}"/>
    <cellStyle name="Comma 2 3 5 5 5 3" xfId="24474" xr:uid="{9FFE8695-737A-4E75-811D-8C2993D45B47}"/>
    <cellStyle name="Comma 2 3 5 5 6" xfId="10063" xr:uid="{00000000-0005-0000-0000-0000040F0000}"/>
    <cellStyle name="Comma 2 3 5 5 6 2" xfId="29277" xr:uid="{11BD5B30-A409-4B5E-B79D-D50B13AAB28A}"/>
    <cellStyle name="Comma 2 3 5 5 7" xfId="19670" xr:uid="{06E9981D-5A05-467C-95DC-BB90AA66F1B9}"/>
    <cellStyle name="Comma 2 3 5 6" xfId="652" xr:uid="{00000000-0005-0000-0000-0000050F0000}"/>
    <cellStyle name="Comma 2 3 5 6 2" xfId="1453" xr:uid="{00000000-0005-0000-0000-0000060F0000}"/>
    <cellStyle name="Comma 2 3 5 6 2 2" xfId="3858" xr:uid="{00000000-0005-0000-0000-0000070F0000}"/>
    <cellStyle name="Comma 2 3 5 6 2 2 2" xfId="8661" xr:uid="{00000000-0005-0000-0000-0000080F0000}"/>
    <cellStyle name="Comma 2 3 5 6 2 2 2 2" xfId="18268" xr:uid="{00000000-0005-0000-0000-0000090F0000}"/>
    <cellStyle name="Comma 2 3 5 6 2 2 2 2 2" xfId="37482" xr:uid="{D6B17FC5-5C3D-485D-B0C2-76DCE292B3F4}"/>
    <cellStyle name="Comma 2 3 5 6 2 2 2 3" xfId="27875" xr:uid="{15F0649C-3F34-4957-A2DC-13616344DF54}"/>
    <cellStyle name="Comma 2 3 5 6 2 2 3" xfId="13465" xr:uid="{00000000-0005-0000-0000-00000A0F0000}"/>
    <cellStyle name="Comma 2 3 5 6 2 2 3 2" xfId="32679" xr:uid="{680423A5-6386-410C-8A86-55211CB5ED84}"/>
    <cellStyle name="Comma 2 3 5 6 2 2 4" xfId="23072" xr:uid="{6227C762-93C1-4E59-A721-253A1E419407}"/>
    <cellStyle name="Comma 2 3 5 6 2 3" xfId="6260" xr:uid="{00000000-0005-0000-0000-00000B0F0000}"/>
    <cellStyle name="Comma 2 3 5 6 2 3 2" xfId="15867" xr:uid="{00000000-0005-0000-0000-00000C0F0000}"/>
    <cellStyle name="Comma 2 3 5 6 2 3 2 2" xfId="35081" xr:uid="{0A77E3CA-3B47-4976-ADFA-862191FA9E21}"/>
    <cellStyle name="Comma 2 3 5 6 2 3 3" xfId="25474" xr:uid="{5D510B90-A005-446E-9D09-7EFD2817C051}"/>
    <cellStyle name="Comma 2 3 5 6 2 4" xfId="11063" xr:uid="{00000000-0005-0000-0000-00000D0F0000}"/>
    <cellStyle name="Comma 2 3 5 6 2 4 2" xfId="30277" xr:uid="{55168AB1-1F72-4064-ABA3-81E28FEFE3AA}"/>
    <cellStyle name="Comma 2 3 5 6 2 5" xfId="20670" xr:uid="{6ADB811C-1BA2-45CB-8025-511E4B0DDBA8}"/>
    <cellStyle name="Comma 2 3 5 6 3" xfId="2253" xr:uid="{00000000-0005-0000-0000-00000E0F0000}"/>
    <cellStyle name="Comma 2 3 5 6 3 2" xfId="4658" xr:uid="{00000000-0005-0000-0000-00000F0F0000}"/>
    <cellStyle name="Comma 2 3 5 6 3 2 2" xfId="9461" xr:uid="{00000000-0005-0000-0000-0000100F0000}"/>
    <cellStyle name="Comma 2 3 5 6 3 2 2 2" xfId="19068" xr:uid="{00000000-0005-0000-0000-0000110F0000}"/>
    <cellStyle name="Comma 2 3 5 6 3 2 2 2 2" xfId="38282" xr:uid="{540F83FE-2B28-4F98-B588-84381EF53B33}"/>
    <cellStyle name="Comma 2 3 5 6 3 2 2 3" xfId="28675" xr:uid="{A2F80414-B819-462A-96F7-8C8BE75242BF}"/>
    <cellStyle name="Comma 2 3 5 6 3 2 3" xfId="14265" xr:uid="{00000000-0005-0000-0000-0000120F0000}"/>
    <cellStyle name="Comma 2 3 5 6 3 2 3 2" xfId="33479" xr:uid="{D69E4944-026A-4D12-89BA-B23E6686D743}"/>
    <cellStyle name="Comma 2 3 5 6 3 2 4" xfId="23872" xr:uid="{A17FDC47-A397-4737-8EA4-4892FA13F806}"/>
    <cellStyle name="Comma 2 3 5 6 3 3" xfId="7060" xr:uid="{00000000-0005-0000-0000-0000130F0000}"/>
    <cellStyle name="Comma 2 3 5 6 3 3 2" xfId="16667" xr:uid="{00000000-0005-0000-0000-0000140F0000}"/>
    <cellStyle name="Comma 2 3 5 6 3 3 2 2" xfId="35881" xr:uid="{88AF5847-6169-4EE1-83A7-2F5B119D7F5F}"/>
    <cellStyle name="Comma 2 3 5 6 3 3 3" xfId="26274" xr:uid="{87223DF1-A756-4FC3-996C-D50F89BEE8FB}"/>
    <cellStyle name="Comma 2 3 5 6 3 4" xfId="11863" xr:uid="{00000000-0005-0000-0000-0000150F0000}"/>
    <cellStyle name="Comma 2 3 5 6 3 4 2" xfId="31077" xr:uid="{A22EA8E8-AB14-4D59-B99E-C668596121F9}"/>
    <cellStyle name="Comma 2 3 5 6 3 5" xfId="21470" xr:uid="{EF0A6109-EC9B-463A-9F7E-8C69F486CEA1}"/>
    <cellStyle name="Comma 2 3 5 6 4" xfId="3058" xr:uid="{00000000-0005-0000-0000-0000160F0000}"/>
    <cellStyle name="Comma 2 3 5 6 4 2" xfId="7861" xr:uid="{00000000-0005-0000-0000-0000170F0000}"/>
    <cellStyle name="Comma 2 3 5 6 4 2 2" xfId="17468" xr:uid="{00000000-0005-0000-0000-0000180F0000}"/>
    <cellStyle name="Comma 2 3 5 6 4 2 2 2" xfId="36682" xr:uid="{095C7D7F-0085-4B15-9563-2CFF5DA17686}"/>
    <cellStyle name="Comma 2 3 5 6 4 2 3" xfId="27075" xr:uid="{2EAD0985-707A-44A4-8273-967A9EA86244}"/>
    <cellStyle name="Comma 2 3 5 6 4 3" xfId="12665" xr:uid="{00000000-0005-0000-0000-0000190F0000}"/>
    <cellStyle name="Comma 2 3 5 6 4 3 2" xfId="31879" xr:uid="{58D277A7-AB44-4C9F-BDD4-7235CFC16021}"/>
    <cellStyle name="Comma 2 3 5 6 4 4" xfId="22272" xr:uid="{472A7FEE-0CC2-417A-8FC4-FFA3A9BB6789}"/>
    <cellStyle name="Comma 2 3 5 6 5" xfId="5460" xr:uid="{00000000-0005-0000-0000-00001A0F0000}"/>
    <cellStyle name="Comma 2 3 5 6 5 2" xfId="15067" xr:uid="{00000000-0005-0000-0000-00001B0F0000}"/>
    <cellStyle name="Comma 2 3 5 6 5 2 2" xfId="34281" xr:uid="{975C882A-51B3-4052-9457-FF62F1E38B3A}"/>
    <cellStyle name="Comma 2 3 5 6 5 3" xfId="24674" xr:uid="{CF01F908-7199-43F2-A9D0-29C5F4E93CCD}"/>
    <cellStyle name="Comma 2 3 5 6 6" xfId="10263" xr:uid="{00000000-0005-0000-0000-00001C0F0000}"/>
    <cellStyle name="Comma 2 3 5 6 6 2" xfId="29477" xr:uid="{684870C2-AA71-4C0D-B3FF-18E0CC2AA885}"/>
    <cellStyle name="Comma 2 3 5 6 7" xfId="19870" xr:uid="{FAE39BF6-E642-413C-BE8C-6F95CD3076C5}"/>
    <cellStyle name="Comma 2 3 5 7" xfId="853" xr:uid="{00000000-0005-0000-0000-00001D0F0000}"/>
    <cellStyle name="Comma 2 3 5 7 2" xfId="3258" xr:uid="{00000000-0005-0000-0000-00001E0F0000}"/>
    <cellStyle name="Comma 2 3 5 7 2 2" xfId="8061" xr:uid="{00000000-0005-0000-0000-00001F0F0000}"/>
    <cellStyle name="Comma 2 3 5 7 2 2 2" xfId="17668" xr:uid="{00000000-0005-0000-0000-0000200F0000}"/>
    <cellStyle name="Comma 2 3 5 7 2 2 2 2" xfId="36882" xr:uid="{29069E2B-BFD9-4F8D-A386-76520056903A}"/>
    <cellStyle name="Comma 2 3 5 7 2 2 3" xfId="27275" xr:uid="{75099813-431D-4681-B0DA-77AD500CB737}"/>
    <cellStyle name="Comma 2 3 5 7 2 3" xfId="12865" xr:uid="{00000000-0005-0000-0000-0000210F0000}"/>
    <cellStyle name="Comma 2 3 5 7 2 3 2" xfId="32079" xr:uid="{4C13D9CC-6775-4C16-9A4B-903DC89B2E41}"/>
    <cellStyle name="Comma 2 3 5 7 2 4" xfId="22472" xr:uid="{7D60F64D-54C7-416A-9674-F8A2D815FDC2}"/>
    <cellStyle name="Comma 2 3 5 7 3" xfId="5660" xr:uid="{00000000-0005-0000-0000-0000220F0000}"/>
    <cellStyle name="Comma 2 3 5 7 3 2" xfId="15267" xr:uid="{00000000-0005-0000-0000-0000230F0000}"/>
    <cellStyle name="Comma 2 3 5 7 3 2 2" xfId="34481" xr:uid="{3131A72E-92FE-4465-9BF9-3FB4E104B031}"/>
    <cellStyle name="Comma 2 3 5 7 3 3" xfId="24874" xr:uid="{914FC160-16CB-4B46-9C26-729AAAA19702}"/>
    <cellStyle name="Comma 2 3 5 7 4" xfId="10463" xr:uid="{00000000-0005-0000-0000-0000240F0000}"/>
    <cellStyle name="Comma 2 3 5 7 4 2" xfId="29677" xr:uid="{14A0C31B-A001-4865-888F-108C65C7603B}"/>
    <cellStyle name="Comma 2 3 5 7 5" xfId="20070" xr:uid="{1CF29958-2FAF-4920-A927-C30F60E14A6C}"/>
    <cellStyle name="Comma 2 3 5 8" xfId="1653" xr:uid="{00000000-0005-0000-0000-0000250F0000}"/>
    <cellStyle name="Comma 2 3 5 8 2" xfId="4058" xr:uid="{00000000-0005-0000-0000-0000260F0000}"/>
    <cellStyle name="Comma 2 3 5 8 2 2" xfId="8861" xr:uid="{00000000-0005-0000-0000-0000270F0000}"/>
    <cellStyle name="Comma 2 3 5 8 2 2 2" xfId="18468" xr:uid="{00000000-0005-0000-0000-0000280F0000}"/>
    <cellStyle name="Comma 2 3 5 8 2 2 2 2" xfId="37682" xr:uid="{F56BA80C-9703-4748-9648-287C694CC9C3}"/>
    <cellStyle name="Comma 2 3 5 8 2 2 3" xfId="28075" xr:uid="{9F684A16-98DF-4E61-9C4E-0FC135D766C9}"/>
    <cellStyle name="Comma 2 3 5 8 2 3" xfId="13665" xr:uid="{00000000-0005-0000-0000-0000290F0000}"/>
    <cellStyle name="Comma 2 3 5 8 2 3 2" xfId="32879" xr:uid="{C103FB2E-18E3-4EF0-A23D-227E2A9BAF7D}"/>
    <cellStyle name="Comma 2 3 5 8 2 4" xfId="23272" xr:uid="{E1658632-4AA0-4763-B594-DAB290A31859}"/>
    <cellStyle name="Comma 2 3 5 8 3" xfId="6460" xr:uid="{00000000-0005-0000-0000-00002A0F0000}"/>
    <cellStyle name="Comma 2 3 5 8 3 2" xfId="16067" xr:uid="{00000000-0005-0000-0000-00002B0F0000}"/>
    <cellStyle name="Comma 2 3 5 8 3 2 2" xfId="35281" xr:uid="{215C1E67-6231-495A-BB87-5408186D9999}"/>
    <cellStyle name="Comma 2 3 5 8 3 3" xfId="25674" xr:uid="{80E6C7DA-FB2E-488A-B375-C1A1959832B9}"/>
    <cellStyle name="Comma 2 3 5 8 4" xfId="11263" xr:uid="{00000000-0005-0000-0000-00002C0F0000}"/>
    <cellStyle name="Comma 2 3 5 8 4 2" xfId="30477" xr:uid="{8EF43998-17F3-4048-81D8-5F2475D95B80}"/>
    <cellStyle name="Comma 2 3 5 8 5" xfId="20870" xr:uid="{A0C7231F-43A1-4FF8-9543-6BB2FE68F406}"/>
    <cellStyle name="Comma 2 3 5 9" xfId="2458" xr:uid="{00000000-0005-0000-0000-00002D0F0000}"/>
    <cellStyle name="Comma 2 3 5 9 2" xfId="7261" xr:uid="{00000000-0005-0000-0000-00002E0F0000}"/>
    <cellStyle name="Comma 2 3 5 9 2 2" xfId="16868" xr:uid="{00000000-0005-0000-0000-00002F0F0000}"/>
    <cellStyle name="Comma 2 3 5 9 2 2 2" xfId="36082" xr:uid="{544FD2FE-FA77-4507-83FD-2BE63ECB12C6}"/>
    <cellStyle name="Comma 2 3 5 9 2 3" xfId="26475" xr:uid="{0E92F902-7EBC-4A2D-ABE5-296A37A530BB}"/>
    <cellStyle name="Comma 2 3 5 9 3" xfId="12065" xr:uid="{00000000-0005-0000-0000-0000300F0000}"/>
    <cellStyle name="Comma 2 3 5 9 3 2" xfId="31279" xr:uid="{5F371B5D-6F39-48AE-B628-7B73CDA37FDF}"/>
    <cellStyle name="Comma 2 3 5 9 4" xfId="21672" xr:uid="{AA42EED6-03F7-454A-852C-167474172102}"/>
    <cellStyle name="Comma 2 3 6" xfId="62" xr:uid="{00000000-0005-0000-0000-0000310F0000}"/>
    <cellStyle name="Comma 2 3 6 10" xfId="9673" xr:uid="{00000000-0005-0000-0000-0000320F0000}"/>
    <cellStyle name="Comma 2 3 6 10 2" xfId="28887" xr:uid="{49CD0EC3-6E42-4951-9559-79EFB9FF80FA}"/>
    <cellStyle name="Comma 2 3 6 11" xfId="19280" xr:uid="{D4187211-A092-4387-A6BF-5658D0D5AFF3}"/>
    <cellStyle name="Comma 2 3 6 2" xfId="162" xr:uid="{00000000-0005-0000-0000-0000330F0000}"/>
    <cellStyle name="Comma 2 3 6 2 10" xfId="19380" xr:uid="{AEFDCAC1-4CE8-4348-A7F8-CF67EFD26C4F}"/>
    <cellStyle name="Comma 2 3 6 2 2" xfId="362" xr:uid="{00000000-0005-0000-0000-0000340F0000}"/>
    <cellStyle name="Comma 2 3 6 2 2 2" xfId="1163" xr:uid="{00000000-0005-0000-0000-0000350F0000}"/>
    <cellStyle name="Comma 2 3 6 2 2 2 2" xfId="3568" xr:uid="{00000000-0005-0000-0000-0000360F0000}"/>
    <cellStyle name="Comma 2 3 6 2 2 2 2 2" xfId="8371" xr:uid="{00000000-0005-0000-0000-0000370F0000}"/>
    <cellStyle name="Comma 2 3 6 2 2 2 2 2 2" xfId="17978" xr:uid="{00000000-0005-0000-0000-0000380F0000}"/>
    <cellStyle name="Comma 2 3 6 2 2 2 2 2 2 2" xfId="37192" xr:uid="{3CFA6CEF-C204-427D-A3B3-953E6532BCB4}"/>
    <cellStyle name="Comma 2 3 6 2 2 2 2 2 3" xfId="27585" xr:uid="{C2324C57-6778-4E6D-A776-805B1C78A587}"/>
    <cellStyle name="Comma 2 3 6 2 2 2 2 3" xfId="13175" xr:uid="{00000000-0005-0000-0000-0000390F0000}"/>
    <cellStyle name="Comma 2 3 6 2 2 2 2 3 2" xfId="32389" xr:uid="{A39322F9-DEA1-4473-A572-D747364A615E}"/>
    <cellStyle name="Comma 2 3 6 2 2 2 2 4" xfId="22782" xr:uid="{48F686FE-1FE5-494D-BA36-1D9D846F3731}"/>
    <cellStyle name="Comma 2 3 6 2 2 2 3" xfId="5970" xr:uid="{00000000-0005-0000-0000-00003A0F0000}"/>
    <cellStyle name="Comma 2 3 6 2 2 2 3 2" xfId="15577" xr:uid="{00000000-0005-0000-0000-00003B0F0000}"/>
    <cellStyle name="Comma 2 3 6 2 2 2 3 2 2" xfId="34791" xr:uid="{2D773848-92AD-4E04-9AE9-BBAF37239E5D}"/>
    <cellStyle name="Comma 2 3 6 2 2 2 3 3" xfId="25184" xr:uid="{B78B6BFF-EBE1-41A5-931F-9F8C703C2603}"/>
    <cellStyle name="Comma 2 3 6 2 2 2 4" xfId="10773" xr:uid="{00000000-0005-0000-0000-00003C0F0000}"/>
    <cellStyle name="Comma 2 3 6 2 2 2 4 2" xfId="29987" xr:uid="{AA209D90-EE07-4377-A60F-D12AA962C62E}"/>
    <cellStyle name="Comma 2 3 6 2 2 2 5" xfId="20380" xr:uid="{7EB9B8C2-2349-4B05-A148-6CA76C907970}"/>
    <cellStyle name="Comma 2 3 6 2 2 3" xfId="1963" xr:uid="{00000000-0005-0000-0000-00003D0F0000}"/>
    <cellStyle name="Comma 2 3 6 2 2 3 2" xfId="4368" xr:uid="{00000000-0005-0000-0000-00003E0F0000}"/>
    <cellStyle name="Comma 2 3 6 2 2 3 2 2" xfId="9171" xr:uid="{00000000-0005-0000-0000-00003F0F0000}"/>
    <cellStyle name="Comma 2 3 6 2 2 3 2 2 2" xfId="18778" xr:uid="{00000000-0005-0000-0000-0000400F0000}"/>
    <cellStyle name="Comma 2 3 6 2 2 3 2 2 2 2" xfId="37992" xr:uid="{40AB5007-C2FE-4AAA-8E6D-3C04C28A512A}"/>
    <cellStyle name="Comma 2 3 6 2 2 3 2 2 3" xfId="28385" xr:uid="{F5F397F1-1B0B-42F1-9028-7DB874383EBB}"/>
    <cellStyle name="Comma 2 3 6 2 2 3 2 3" xfId="13975" xr:uid="{00000000-0005-0000-0000-0000410F0000}"/>
    <cellStyle name="Comma 2 3 6 2 2 3 2 3 2" xfId="33189" xr:uid="{CE49D5CF-699E-49A9-AC95-5C15E2C310BA}"/>
    <cellStyle name="Comma 2 3 6 2 2 3 2 4" xfId="23582" xr:uid="{09A8A36E-5706-44B9-B75A-6A1FABD4769D}"/>
    <cellStyle name="Comma 2 3 6 2 2 3 3" xfId="6770" xr:uid="{00000000-0005-0000-0000-0000420F0000}"/>
    <cellStyle name="Comma 2 3 6 2 2 3 3 2" xfId="16377" xr:uid="{00000000-0005-0000-0000-0000430F0000}"/>
    <cellStyle name="Comma 2 3 6 2 2 3 3 2 2" xfId="35591" xr:uid="{423CB246-86C7-4CC5-B02B-71BD7C4AD37F}"/>
    <cellStyle name="Comma 2 3 6 2 2 3 3 3" xfId="25984" xr:uid="{F97F84BB-CDDE-499A-ADC8-4C70899CA0CA}"/>
    <cellStyle name="Comma 2 3 6 2 2 3 4" xfId="11573" xr:uid="{00000000-0005-0000-0000-0000440F0000}"/>
    <cellStyle name="Comma 2 3 6 2 2 3 4 2" xfId="30787" xr:uid="{8A9F8B48-6B2E-4B0B-BC29-BB4CF42DCE77}"/>
    <cellStyle name="Comma 2 3 6 2 2 3 5" xfId="21180" xr:uid="{31A42643-903E-4C29-942A-C7501BF074D2}"/>
    <cellStyle name="Comma 2 3 6 2 2 4" xfId="2768" xr:uid="{00000000-0005-0000-0000-0000450F0000}"/>
    <cellStyle name="Comma 2 3 6 2 2 4 2" xfId="7571" xr:uid="{00000000-0005-0000-0000-0000460F0000}"/>
    <cellStyle name="Comma 2 3 6 2 2 4 2 2" xfId="17178" xr:uid="{00000000-0005-0000-0000-0000470F0000}"/>
    <cellStyle name="Comma 2 3 6 2 2 4 2 2 2" xfId="36392" xr:uid="{9505A7B6-955E-4C80-BFC9-374A7738B19C}"/>
    <cellStyle name="Comma 2 3 6 2 2 4 2 3" xfId="26785" xr:uid="{70281F17-E747-47DE-B64F-E22E02594BC4}"/>
    <cellStyle name="Comma 2 3 6 2 2 4 3" xfId="12375" xr:uid="{00000000-0005-0000-0000-0000480F0000}"/>
    <cellStyle name="Comma 2 3 6 2 2 4 3 2" xfId="31589" xr:uid="{74CC09D4-A767-42AA-B12B-59373F1E0C84}"/>
    <cellStyle name="Comma 2 3 6 2 2 4 4" xfId="21982" xr:uid="{2A6DAAB9-21AB-492A-B935-6DC3308367F0}"/>
    <cellStyle name="Comma 2 3 6 2 2 5" xfId="5170" xr:uid="{00000000-0005-0000-0000-0000490F0000}"/>
    <cellStyle name="Comma 2 3 6 2 2 5 2" xfId="14777" xr:uid="{00000000-0005-0000-0000-00004A0F0000}"/>
    <cellStyle name="Comma 2 3 6 2 2 5 2 2" xfId="33991" xr:uid="{A614F6A0-16BC-4140-B23D-1AFA4A8036BD}"/>
    <cellStyle name="Comma 2 3 6 2 2 5 3" xfId="24384" xr:uid="{7B537129-56D4-47AC-94BD-23C4D8842D05}"/>
    <cellStyle name="Comma 2 3 6 2 2 6" xfId="9973" xr:uid="{00000000-0005-0000-0000-00004B0F0000}"/>
    <cellStyle name="Comma 2 3 6 2 2 6 2" xfId="29187" xr:uid="{7CB0094B-659A-44DF-BF08-EC0514D5DF74}"/>
    <cellStyle name="Comma 2 3 6 2 2 7" xfId="19580" xr:uid="{5D2B11CD-8BEA-403F-83FC-928F5BF2D170}"/>
    <cellStyle name="Comma 2 3 6 2 3" xfId="562" xr:uid="{00000000-0005-0000-0000-00004C0F0000}"/>
    <cellStyle name="Comma 2 3 6 2 3 2" xfId="1363" xr:uid="{00000000-0005-0000-0000-00004D0F0000}"/>
    <cellStyle name="Comma 2 3 6 2 3 2 2" xfId="3768" xr:uid="{00000000-0005-0000-0000-00004E0F0000}"/>
    <cellStyle name="Comma 2 3 6 2 3 2 2 2" xfId="8571" xr:uid="{00000000-0005-0000-0000-00004F0F0000}"/>
    <cellStyle name="Comma 2 3 6 2 3 2 2 2 2" xfId="18178" xr:uid="{00000000-0005-0000-0000-0000500F0000}"/>
    <cellStyle name="Comma 2 3 6 2 3 2 2 2 2 2" xfId="37392" xr:uid="{C60290D2-D13A-4702-BF13-29FE6BA76E9B}"/>
    <cellStyle name="Comma 2 3 6 2 3 2 2 2 3" xfId="27785" xr:uid="{F47C69F0-60FA-49EE-998E-ED9F4D37DFAE}"/>
    <cellStyle name="Comma 2 3 6 2 3 2 2 3" xfId="13375" xr:uid="{00000000-0005-0000-0000-0000510F0000}"/>
    <cellStyle name="Comma 2 3 6 2 3 2 2 3 2" xfId="32589" xr:uid="{BC1EFCFC-A76B-405A-9AC0-5AD019EAA1D8}"/>
    <cellStyle name="Comma 2 3 6 2 3 2 2 4" xfId="22982" xr:uid="{77CDA630-3451-4FAE-B4C5-EF29346E043C}"/>
    <cellStyle name="Comma 2 3 6 2 3 2 3" xfId="6170" xr:uid="{00000000-0005-0000-0000-0000520F0000}"/>
    <cellStyle name="Comma 2 3 6 2 3 2 3 2" xfId="15777" xr:uid="{00000000-0005-0000-0000-0000530F0000}"/>
    <cellStyle name="Comma 2 3 6 2 3 2 3 2 2" xfId="34991" xr:uid="{F01B494D-935E-43F1-9818-4780A7D13A5B}"/>
    <cellStyle name="Comma 2 3 6 2 3 2 3 3" xfId="25384" xr:uid="{99535F73-0797-4163-AB0F-718779B652D4}"/>
    <cellStyle name="Comma 2 3 6 2 3 2 4" xfId="10973" xr:uid="{00000000-0005-0000-0000-0000540F0000}"/>
    <cellStyle name="Comma 2 3 6 2 3 2 4 2" xfId="30187" xr:uid="{898CB46C-D856-4257-AB68-2E669B7C5F89}"/>
    <cellStyle name="Comma 2 3 6 2 3 2 5" xfId="20580" xr:uid="{F47F9D11-F272-4019-BDF1-DD936DAC03ED}"/>
    <cellStyle name="Comma 2 3 6 2 3 3" xfId="2163" xr:uid="{00000000-0005-0000-0000-0000550F0000}"/>
    <cellStyle name="Comma 2 3 6 2 3 3 2" xfId="4568" xr:uid="{00000000-0005-0000-0000-0000560F0000}"/>
    <cellStyle name="Comma 2 3 6 2 3 3 2 2" xfId="9371" xr:uid="{00000000-0005-0000-0000-0000570F0000}"/>
    <cellStyle name="Comma 2 3 6 2 3 3 2 2 2" xfId="18978" xr:uid="{00000000-0005-0000-0000-0000580F0000}"/>
    <cellStyle name="Comma 2 3 6 2 3 3 2 2 2 2" xfId="38192" xr:uid="{43C50225-D132-4809-86E8-677F6B7A8D6C}"/>
    <cellStyle name="Comma 2 3 6 2 3 3 2 2 3" xfId="28585" xr:uid="{4285DB65-61D9-453B-BC5F-27DCF53D313F}"/>
    <cellStyle name="Comma 2 3 6 2 3 3 2 3" xfId="14175" xr:uid="{00000000-0005-0000-0000-0000590F0000}"/>
    <cellStyle name="Comma 2 3 6 2 3 3 2 3 2" xfId="33389" xr:uid="{94F0AB49-F40F-49F0-8E4E-BA9FD6B9CE48}"/>
    <cellStyle name="Comma 2 3 6 2 3 3 2 4" xfId="23782" xr:uid="{463C76FD-3041-41B5-84B6-500F0F3EF840}"/>
    <cellStyle name="Comma 2 3 6 2 3 3 3" xfId="6970" xr:uid="{00000000-0005-0000-0000-00005A0F0000}"/>
    <cellStyle name="Comma 2 3 6 2 3 3 3 2" xfId="16577" xr:uid="{00000000-0005-0000-0000-00005B0F0000}"/>
    <cellStyle name="Comma 2 3 6 2 3 3 3 2 2" xfId="35791" xr:uid="{368C4415-5F4F-4D3C-8FE5-209AEEEA2B88}"/>
    <cellStyle name="Comma 2 3 6 2 3 3 3 3" xfId="26184" xr:uid="{C40941DA-60DD-4591-8ED0-A54DF4D55C65}"/>
    <cellStyle name="Comma 2 3 6 2 3 3 4" xfId="11773" xr:uid="{00000000-0005-0000-0000-00005C0F0000}"/>
    <cellStyle name="Comma 2 3 6 2 3 3 4 2" xfId="30987" xr:uid="{5690CA99-32B1-4737-AC6F-33C7C691A938}"/>
    <cellStyle name="Comma 2 3 6 2 3 3 5" xfId="21380" xr:uid="{D9EDCFAA-B7A3-4783-81A2-754ECCA012FE}"/>
    <cellStyle name="Comma 2 3 6 2 3 4" xfId="2968" xr:uid="{00000000-0005-0000-0000-00005D0F0000}"/>
    <cellStyle name="Comma 2 3 6 2 3 4 2" xfId="7771" xr:uid="{00000000-0005-0000-0000-00005E0F0000}"/>
    <cellStyle name="Comma 2 3 6 2 3 4 2 2" xfId="17378" xr:uid="{00000000-0005-0000-0000-00005F0F0000}"/>
    <cellStyle name="Comma 2 3 6 2 3 4 2 2 2" xfId="36592" xr:uid="{2EE48141-508E-4F3D-87A2-CCC17C9A6534}"/>
    <cellStyle name="Comma 2 3 6 2 3 4 2 3" xfId="26985" xr:uid="{32F0D596-2FB3-486C-AB8B-F693A0AC99CE}"/>
    <cellStyle name="Comma 2 3 6 2 3 4 3" xfId="12575" xr:uid="{00000000-0005-0000-0000-0000600F0000}"/>
    <cellStyle name="Comma 2 3 6 2 3 4 3 2" xfId="31789" xr:uid="{5A3ED46D-9BFB-4240-92B9-EB15A6078278}"/>
    <cellStyle name="Comma 2 3 6 2 3 4 4" xfId="22182" xr:uid="{3B8A0896-5C4A-4820-A927-6399E50A4E8F}"/>
    <cellStyle name="Comma 2 3 6 2 3 5" xfId="5370" xr:uid="{00000000-0005-0000-0000-0000610F0000}"/>
    <cellStyle name="Comma 2 3 6 2 3 5 2" xfId="14977" xr:uid="{00000000-0005-0000-0000-0000620F0000}"/>
    <cellStyle name="Comma 2 3 6 2 3 5 2 2" xfId="34191" xr:uid="{1BE1912B-954B-4174-91DF-CE06B5159DCB}"/>
    <cellStyle name="Comma 2 3 6 2 3 5 3" xfId="24584" xr:uid="{791BC80F-B0CE-42A2-84EF-8E7C6DF25730}"/>
    <cellStyle name="Comma 2 3 6 2 3 6" xfId="10173" xr:uid="{00000000-0005-0000-0000-0000630F0000}"/>
    <cellStyle name="Comma 2 3 6 2 3 6 2" xfId="29387" xr:uid="{E224A67F-3788-4465-9A77-246972B1320D}"/>
    <cellStyle name="Comma 2 3 6 2 3 7" xfId="19780" xr:uid="{868F6297-C8F4-44BF-87F8-2F962FC10002}"/>
    <cellStyle name="Comma 2 3 6 2 4" xfId="762" xr:uid="{00000000-0005-0000-0000-0000640F0000}"/>
    <cellStyle name="Comma 2 3 6 2 4 2" xfId="1563" xr:uid="{00000000-0005-0000-0000-0000650F0000}"/>
    <cellStyle name="Comma 2 3 6 2 4 2 2" xfId="3968" xr:uid="{00000000-0005-0000-0000-0000660F0000}"/>
    <cellStyle name="Comma 2 3 6 2 4 2 2 2" xfId="8771" xr:uid="{00000000-0005-0000-0000-0000670F0000}"/>
    <cellStyle name="Comma 2 3 6 2 4 2 2 2 2" xfId="18378" xr:uid="{00000000-0005-0000-0000-0000680F0000}"/>
    <cellStyle name="Comma 2 3 6 2 4 2 2 2 2 2" xfId="37592" xr:uid="{05A75B2B-3DE4-43EB-AD3C-83EA688C8F20}"/>
    <cellStyle name="Comma 2 3 6 2 4 2 2 2 3" xfId="27985" xr:uid="{E464C322-5E5B-4D0A-B83C-9179D20E3AF2}"/>
    <cellStyle name="Comma 2 3 6 2 4 2 2 3" xfId="13575" xr:uid="{00000000-0005-0000-0000-0000690F0000}"/>
    <cellStyle name="Comma 2 3 6 2 4 2 2 3 2" xfId="32789" xr:uid="{354DDAA6-7534-4F27-9581-CCB718C7116D}"/>
    <cellStyle name="Comma 2 3 6 2 4 2 2 4" xfId="23182" xr:uid="{4DB79923-EE31-40A0-BFE9-0A031EAB35F2}"/>
    <cellStyle name="Comma 2 3 6 2 4 2 3" xfId="6370" xr:uid="{00000000-0005-0000-0000-00006A0F0000}"/>
    <cellStyle name="Comma 2 3 6 2 4 2 3 2" xfId="15977" xr:uid="{00000000-0005-0000-0000-00006B0F0000}"/>
    <cellStyle name="Comma 2 3 6 2 4 2 3 2 2" xfId="35191" xr:uid="{ED5D94FA-C2DF-4CE8-AEE4-089A4322D0CE}"/>
    <cellStyle name="Comma 2 3 6 2 4 2 3 3" xfId="25584" xr:uid="{73DAD2E2-83DA-4B7F-AA48-9E0B0D63BA33}"/>
    <cellStyle name="Comma 2 3 6 2 4 2 4" xfId="11173" xr:uid="{00000000-0005-0000-0000-00006C0F0000}"/>
    <cellStyle name="Comma 2 3 6 2 4 2 4 2" xfId="30387" xr:uid="{B3FFB5E2-9A74-4214-B929-B8B85DFC1C97}"/>
    <cellStyle name="Comma 2 3 6 2 4 2 5" xfId="20780" xr:uid="{50F1780B-C3E6-421A-90AE-309A06601E49}"/>
    <cellStyle name="Comma 2 3 6 2 4 3" xfId="2363" xr:uid="{00000000-0005-0000-0000-00006D0F0000}"/>
    <cellStyle name="Comma 2 3 6 2 4 3 2" xfId="4768" xr:uid="{00000000-0005-0000-0000-00006E0F0000}"/>
    <cellStyle name="Comma 2 3 6 2 4 3 2 2" xfId="9571" xr:uid="{00000000-0005-0000-0000-00006F0F0000}"/>
    <cellStyle name="Comma 2 3 6 2 4 3 2 2 2" xfId="19178" xr:uid="{00000000-0005-0000-0000-0000700F0000}"/>
    <cellStyle name="Comma 2 3 6 2 4 3 2 2 2 2" xfId="38392" xr:uid="{8C4B900A-BFEB-43B2-8FA6-B606517755E5}"/>
    <cellStyle name="Comma 2 3 6 2 4 3 2 2 3" xfId="28785" xr:uid="{41B33AC4-C67F-4EF2-AA53-81120FCFEDE3}"/>
    <cellStyle name="Comma 2 3 6 2 4 3 2 3" xfId="14375" xr:uid="{00000000-0005-0000-0000-0000710F0000}"/>
    <cellStyle name="Comma 2 3 6 2 4 3 2 3 2" xfId="33589" xr:uid="{242D15CC-B192-4191-80B4-8762886C90F7}"/>
    <cellStyle name="Comma 2 3 6 2 4 3 2 4" xfId="23982" xr:uid="{91C952B5-3DA6-4EA1-A148-1D097EACBF46}"/>
    <cellStyle name="Comma 2 3 6 2 4 3 3" xfId="7170" xr:uid="{00000000-0005-0000-0000-0000720F0000}"/>
    <cellStyle name="Comma 2 3 6 2 4 3 3 2" xfId="16777" xr:uid="{00000000-0005-0000-0000-0000730F0000}"/>
    <cellStyle name="Comma 2 3 6 2 4 3 3 2 2" xfId="35991" xr:uid="{7BAF5647-F361-43AD-973C-8CE116FD4AA7}"/>
    <cellStyle name="Comma 2 3 6 2 4 3 3 3" xfId="26384" xr:uid="{D8A91A46-D225-438E-A631-A41288118B8F}"/>
    <cellStyle name="Comma 2 3 6 2 4 3 4" xfId="11973" xr:uid="{00000000-0005-0000-0000-0000740F0000}"/>
    <cellStyle name="Comma 2 3 6 2 4 3 4 2" xfId="31187" xr:uid="{44AA7A04-252B-49A9-99EC-D108E10551DF}"/>
    <cellStyle name="Comma 2 3 6 2 4 3 5" xfId="21580" xr:uid="{85157722-6200-4580-A5D4-5A3AE028B676}"/>
    <cellStyle name="Comma 2 3 6 2 4 4" xfId="3168" xr:uid="{00000000-0005-0000-0000-0000750F0000}"/>
    <cellStyle name="Comma 2 3 6 2 4 4 2" xfId="7971" xr:uid="{00000000-0005-0000-0000-0000760F0000}"/>
    <cellStyle name="Comma 2 3 6 2 4 4 2 2" xfId="17578" xr:uid="{00000000-0005-0000-0000-0000770F0000}"/>
    <cellStyle name="Comma 2 3 6 2 4 4 2 2 2" xfId="36792" xr:uid="{E48CB94E-7EAC-4E7A-B021-83B7E3C8D9C8}"/>
    <cellStyle name="Comma 2 3 6 2 4 4 2 3" xfId="27185" xr:uid="{46AA9306-15D5-4C07-88E8-EC70B97B7CE5}"/>
    <cellStyle name="Comma 2 3 6 2 4 4 3" xfId="12775" xr:uid="{00000000-0005-0000-0000-0000780F0000}"/>
    <cellStyle name="Comma 2 3 6 2 4 4 3 2" xfId="31989" xr:uid="{EFF0C516-06A4-44D1-AE7E-2420EA9E03F1}"/>
    <cellStyle name="Comma 2 3 6 2 4 4 4" xfId="22382" xr:uid="{BEAAFEDC-A653-4F4F-B1D0-411B20D503C6}"/>
    <cellStyle name="Comma 2 3 6 2 4 5" xfId="5570" xr:uid="{00000000-0005-0000-0000-0000790F0000}"/>
    <cellStyle name="Comma 2 3 6 2 4 5 2" xfId="15177" xr:uid="{00000000-0005-0000-0000-00007A0F0000}"/>
    <cellStyle name="Comma 2 3 6 2 4 5 2 2" xfId="34391" xr:uid="{362AE1F9-BB59-4CB5-8946-7B97533F0DA4}"/>
    <cellStyle name="Comma 2 3 6 2 4 5 3" xfId="24784" xr:uid="{64BE3B9B-A9A9-4D8C-85A5-CA21E46612B3}"/>
    <cellStyle name="Comma 2 3 6 2 4 6" xfId="10373" xr:uid="{00000000-0005-0000-0000-00007B0F0000}"/>
    <cellStyle name="Comma 2 3 6 2 4 6 2" xfId="29587" xr:uid="{F6F1A4C8-0FAF-4467-A65D-A4E7FECF09F2}"/>
    <cellStyle name="Comma 2 3 6 2 4 7" xfId="19980" xr:uid="{35AFF1CD-0780-426A-951D-8F3C868A7F61}"/>
    <cellStyle name="Comma 2 3 6 2 5" xfId="963" xr:uid="{00000000-0005-0000-0000-00007C0F0000}"/>
    <cellStyle name="Comma 2 3 6 2 5 2" xfId="3368" xr:uid="{00000000-0005-0000-0000-00007D0F0000}"/>
    <cellStyle name="Comma 2 3 6 2 5 2 2" xfId="8171" xr:uid="{00000000-0005-0000-0000-00007E0F0000}"/>
    <cellStyle name="Comma 2 3 6 2 5 2 2 2" xfId="17778" xr:uid="{00000000-0005-0000-0000-00007F0F0000}"/>
    <cellStyle name="Comma 2 3 6 2 5 2 2 2 2" xfId="36992" xr:uid="{E7DB207B-22DA-4184-97F8-2F47AEC9A01F}"/>
    <cellStyle name="Comma 2 3 6 2 5 2 2 3" xfId="27385" xr:uid="{7BF158C4-3401-4CC4-BCC6-EDCA8660EC80}"/>
    <cellStyle name="Comma 2 3 6 2 5 2 3" xfId="12975" xr:uid="{00000000-0005-0000-0000-0000800F0000}"/>
    <cellStyle name="Comma 2 3 6 2 5 2 3 2" xfId="32189" xr:uid="{7098D39D-B654-4E20-B758-D88BE0C15DD8}"/>
    <cellStyle name="Comma 2 3 6 2 5 2 4" xfId="22582" xr:uid="{D9C94AE1-9656-4EEE-B615-16BFAC7DFED3}"/>
    <cellStyle name="Comma 2 3 6 2 5 3" xfId="5770" xr:uid="{00000000-0005-0000-0000-0000810F0000}"/>
    <cellStyle name="Comma 2 3 6 2 5 3 2" xfId="15377" xr:uid="{00000000-0005-0000-0000-0000820F0000}"/>
    <cellStyle name="Comma 2 3 6 2 5 3 2 2" xfId="34591" xr:uid="{454224E7-4B17-4B08-ABE9-FC472E25585F}"/>
    <cellStyle name="Comma 2 3 6 2 5 3 3" xfId="24984" xr:uid="{90B42D33-EE61-4AC5-B817-B52412CF4FC6}"/>
    <cellStyle name="Comma 2 3 6 2 5 4" xfId="10573" xr:uid="{00000000-0005-0000-0000-0000830F0000}"/>
    <cellStyle name="Comma 2 3 6 2 5 4 2" xfId="29787" xr:uid="{FC54BD3B-A23B-47C1-9AD6-9C41F5D45EC4}"/>
    <cellStyle name="Comma 2 3 6 2 5 5" xfId="20180" xr:uid="{0C2BAF77-A28A-4491-B068-739AFD57723A}"/>
    <cellStyle name="Comma 2 3 6 2 6" xfId="1763" xr:uid="{00000000-0005-0000-0000-0000840F0000}"/>
    <cellStyle name="Comma 2 3 6 2 6 2" xfId="4168" xr:uid="{00000000-0005-0000-0000-0000850F0000}"/>
    <cellStyle name="Comma 2 3 6 2 6 2 2" xfId="8971" xr:uid="{00000000-0005-0000-0000-0000860F0000}"/>
    <cellStyle name="Comma 2 3 6 2 6 2 2 2" xfId="18578" xr:uid="{00000000-0005-0000-0000-0000870F0000}"/>
    <cellStyle name="Comma 2 3 6 2 6 2 2 2 2" xfId="37792" xr:uid="{15B671C1-64E1-4404-9694-C349B455BA45}"/>
    <cellStyle name="Comma 2 3 6 2 6 2 2 3" xfId="28185" xr:uid="{9FA06D3E-A226-461D-88B0-372E167257B3}"/>
    <cellStyle name="Comma 2 3 6 2 6 2 3" xfId="13775" xr:uid="{00000000-0005-0000-0000-0000880F0000}"/>
    <cellStyle name="Comma 2 3 6 2 6 2 3 2" xfId="32989" xr:uid="{D742ED5A-A189-4F17-B545-2459272F807A}"/>
    <cellStyle name="Comma 2 3 6 2 6 2 4" xfId="23382" xr:uid="{E02C5B54-D864-4ED0-A3BC-23DC51E822FE}"/>
    <cellStyle name="Comma 2 3 6 2 6 3" xfId="6570" xr:uid="{00000000-0005-0000-0000-0000890F0000}"/>
    <cellStyle name="Comma 2 3 6 2 6 3 2" xfId="16177" xr:uid="{00000000-0005-0000-0000-00008A0F0000}"/>
    <cellStyle name="Comma 2 3 6 2 6 3 2 2" xfId="35391" xr:uid="{81F5AABA-EF23-49E6-8BAB-764CF350E070}"/>
    <cellStyle name="Comma 2 3 6 2 6 3 3" xfId="25784" xr:uid="{5D3D080E-A821-4E45-8076-D7D60173D9B7}"/>
    <cellStyle name="Comma 2 3 6 2 6 4" xfId="11373" xr:uid="{00000000-0005-0000-0000-00008B0F0000}"/>
    <cellStyle name="Comma 2 3 6 2 6 4 2" xfId="30587" xr:uid="{8CFB643E-79BB-4ACE-B875-A6A90339EDBE}"/>
    <cellStyle name="Comma 2 3 6 2 6 5" xfId="20980" xr:uid="{E281BADD-D2DB-4FDF-B908-AF0EFBD715EC}"/>
    <cellStyle name="Comma 2 3 6 2 7" xfId="2568" xr:uid="{00000000-0005-0000-0000-00008C0F0000}"/>
    <cellStyle name="Comma 2 3 6 2 7 2" xfId="7371" xr:uid="{00000000-0005-0000-0000-00008D0F0000}"/>
    <cellStyle name="Comma 2 3 6 2 7 2 2" xfId="16978" xr:uid="{00000000-0005-0000-0000-00008E0F0000}"/>
    <cellStyle name="Comma 2 3 6 2 7 2 2 2" xfId="36192" xr:uid="{541508BB-92B7-4A91-B44C-8D5B8CB21C74}"/>
    <cellStyle name="Comma 2 3 6 2 7 2 3" xfId="26585" xr:uid="{BC7CBA98-8C9E-4C71-BC59-3A064DCB5035}"/>
    <cellStyle name="Comma 2 3 6 2 7 3" xfId="12175" xr:uid="{00000000-0005-0000-0000-00008F0F0000}"/>
    <cellStyle name="Comma 2 3 6 2 7 3 2" xfId="31389" xr:uid="{2C6B3DC9-0CCA-4774-B6D9-8E3B949C28C1}"/>
    <cellStyle name="Comma 2 3 6 2 7 4" xfId="21782" xr:uid="{BA60A312-CF2F-46EE-8BEF-7A664454CFF5}"/>
    <cellStyle name="Comma 2 3 6 2 8" xfId="4970" xr:uid="{00000000-0005-0000-0000-0000900F0000}"/>
    <cellStyle name="Comma 2 3 6 2 8 2" xfId="14577" xr:uid="{00000000-0005-0000-0000-0000910F0000}"/>
    <cellStyle name="Comma 2 3 6 2 8 2 2" xfId="33791" xr:uid="{E7F03353-C517-4A3D-B777-23B3D9F5F271}"/>
    <cellStyle name="Comma 2 3 6 2 8 3" xfId="24184" xr:uid="{1D125CFE-CC4A-471F-A068-4DDA1471DDB7}"/>
    <cellStyle name="Comma 2 3 6 2 9" xfId="9773" xr:uid="{00000000-0005-0000-0000-0000920F0000}"/>
    <cellStyle name="Comma 2 3 6 2 9 2" xfId="28987" xr:uid="{CD4B814A-F7B3-4007-88E6-60DFF15FEC3E}"/>
    <cellStyle name="Comma 2 3 6 3" xfId="262" xr:uid="{00000000-0005-0000-0000-0000930F0000}"/>
    <cellStyle name="Comma 2 3 6 3 2" xfId="1063" xr:uid="{00000000-0005-0000-0000-0000940F0000}"/>
    <cellStyle name="Comma 2 3 6 3 2 2" xfId="3468" xr:uid="{00000000-0005-0000-0000-0000950F0000}"/>
    <cellStyle name="Comma 2 3 6 3 2 2 2" xfId="8271" xr:uid="{00000000-0005-0000-0000-0000960F0000}"/>
    <cellStyle name="Comma 2 3 6 3 2 2 2 2" xfId="17878" xr:uid="{00000000-0005-0000-0000-0000970F0000}"/>
    <cellStyle name="Comma 2 3 6 3 2 2 2 2 2" xfId="37092" xr:uid="{1633E42D-E718-40FA-98CE-D26319B586F0}"/>
    <cellStyle name="Comma 2 3 6 3 2 2 2 3" xfId="27485" xr:uid="{F3EBE016-5AC6-4DF1-9072-449194B77530}"/>
    <cellStyle name="Comma 2 3 6 3 2 2 3" xfId="13075" xr:uid="{00000000-0005-0000-0000-0000980F0000}"/>
    <cellStyle name="Comma 2 3 6 3 2 2 3 2" xfId="32289" xr:uid="{FEEB2D77-0E0C-471D-A217-418720CA4323}"/>
    <cellStyle name="Comma 2 3 6 3 2 2 4" xfId="22682" xr:uid="{D95B47CD-EB64-491D-AB00-8A92BD05AE58}"/>
    <cellStyle name="Comma 2 3 6 3 2 3" xfId="5870" xr:uid="{00000000-0005-0000-0000-0000990F0000}"/>
    <cellStyle name="Comma 2 3 6 3 2 3 2" xfId="15477" xr:uid="{00000000-0005-0000-0000-00009A0F0000}"/>
    <cellStyle name="Comma 2 3 6 3 2 3 2 2" xfId="34691" xr:uid="{7AEBB99C-1C4F-4CB4-B66F-701EAB5ACDC6}"/>
    <cellStyle name="Comma 2 3 6 3 2 3 3" xfId="25084" xr:uid="{8BBF3517-56A1-4AB0-A0FE-FC6AFFD1C5A9}"/>
    <cellStyle name="Comma 2 3 6 3 2 4" xfId="10673" xr:uid="{00000000-0005-0000-0000-00009B0F0000}"/>
    <cellStyle name="Comma 2 3 6 3 2 4 2" xfId="29887" xr:uid="{31196100-3AA5-43E6-AFA3-7D167FEB410F}"/>
    <cellStyle name="Comma 2 3 6 3 2 5" xfId="20280" xr:uid="{821009C6-5129-410F-9B79-8C6964F74E0C}"/>
    <cellStyle name="Comma 2 3 6 3 3" xfId="1863" xr:uid="{00000000-0005-0000-0000-00009C0F0000}"/>
    <cellStyle name="Comma 2 3 6 3 3 2" xfId="4268" xr:uid="{00000000-0005-0000-0000-00009D0F0000}"/>
    <cellStyle name="Comma 2 3 6 3 3 2 2" xfId="9071" xr:uid="{00000000-0005-0000-0000-00009E0F0000}"/>
    <cellStyle name="Comma 2 3 6 3 3 2 2 2" xfId="18678" xr:uid="{00000000-0005-0000-0000-00009F0F0000}"/>
    <cellStyle name="Comma 2 3 6 3 3 2 2 2 2" xfId="37892" xr:uid="{2FDB4BA1-0A94-44BD-A1A7-CFE56C910D46}"/>
    <cellStyle name="Comma 2 3 6 3 3 2 2 3" xfId="28285" xr:uid="{0F9464A9-6B0F-45D6-B8D0-79BB9EC801E4}"/>
    <cellStyle name="Comma 2 3 6 3 3 2 3" xfId="13875" xr:uid="{00000000-0005-0000-0000-0000A00F0000}"/>
    <cellStyle name="Comma 2 3 6 3 3 2 3 2" xfId="33089" xr:uid="{6A3CC4AD-5221-4565-9DD9-A2386B5C627E}"/>
    <cellStyle name="Comma 2 3 6 3 3 2 4" xfId="23482" xr:uid="{97E807A2-1100-4EDF-8310-F8D6B13FB0AD}"/>
    <cellStyle name="Comma 2 3 6 3 3 3" xfId="6670" xr:uid="{00000000-0005-0000-0000-0000A10F0000}"/>
    <cellStyle name="Comma 2 3 6 3 3 3 2" xfId="16277" xr:uid="{00000000-0005-0000-0000-0000A20F0000}"/>
    <cellStyle name="Comma 2 3 6 3 3 3 2 2" xfId="35491" xr:uid="{DD51568C-4F14-4270-ADFC-2989D20E48CC}"/>
    <cellStyle name="Comma 2 3 6 3 3 3 3" xfId="25884" xr:uid="{11845C02-6D36-4D2A-B5BD-7906CF88620E}"/>
    <cellStyle name="Comma 2 3 6 3 3 4" xfId="11473" xr:uid="{00000000-0005-0000-0000-0000A30F0000}"/>
    <cellStyle name="Comma 2 3 6 3 3 4 2" xfId="30687" xr:uid="{0347500E-D3AE-4E18-994E-BB1F27A477D7}"/>
    <cellStyle name="Comma 2 3 6 3 3 5" xfId="21080" xr:uid="{147F1F45-9FF1-4FC7-8B38-FA9E3A8677B7}"/>
    <cellStyle name="Comma 2 3 6 3 4" xfId="2668" xr:uid="{00000000-0005-0000-0000-0000A40F0000}"/>
    <cellStyle name="Comma 2 3 6 3 4 2" xfId="7471" xr:uid="{00000000-0005-0000-0000-0000A50F0000}"/>
    <cellStyle name="Comma 2 3 6 3 4 2 2" xfId="17078" xr:uid="{00000000-0005-0000-0000-0000A60F0000}"/>
    <cellStyle name="Comma 2 3 6 3 4 2 2 2" xfId="36292" xr:uid="{24CEB9AB-D489-49AA-8A01-38D7563D4028}"/>
    <cellStyle name="Comma 2 3 6 3 4 2 3" xfId="26685" xr:uid="{5C7BAFB1-0200-471D-A0AF-4B46D1C6DF20}"/>
    <cellStyle name="Comma 2 3 6 3 4 3" xfId="12275" xr:uid="{00000000-0005-0000-0000-0000A70F0000}"/>
    <cellStyle name="Comma 2 3 6 3 4 3 2" xfId="31489" xr:uid="{53E16D1F-AFAC-4B23-AFB8-CEBA92B03854}"/>
    <cellStyle name="Comma 2 3 6 3 4 4" xfId="21882" xr:uid="{A2F011CD-1661-4372-A2C9-6DB7BCA8C4AA}"/>
    <cellStyle name="Comma 2 3 6 3 5" xfId="5070" xr:uid="{00000000-0005-0000-0000-0000A80F0000}"/>
    <cellStyle name="Comma 2 3 6 3 5 2" xfId="14677" xr:uid="{00000000-0005-0000-0000-0000A90F0000}"/>
    <cellStyle name="Comma 2 3 6 3 5 2 2" xfId="33891" xr:uid="{2B1BB998-99B9-443D-A0B7-8FAAD3CE5D81}"/>
    <cellStyle name="Comma 2 3 6 3 5 3" xfId="24284" xr:uid="{49482E2D-793F-4B95-9978-B123310D4417}"/>
    <cellStyle name="Comma 2 3 6 3 6" xfId="9873" xr:uid="{00000000-0005-0000-0000-0000AA0F0000}"/>
    <cellStyle name="Comma 2 3 6 3 6 2" xfId="29087" xr:uid="{DE1D4CA7-F373-4181-B9E6-C452C3F75B18}"/>
    <cellStyle name="Comma 2 3 6 3 7" xfId="19480" xr:uid="{86AEE586-7EF7-4CD7-ACAA-93D116BBFC21}"/>
    <cellStyle name="Comma 2 3 6 4" xfId="462" xr:uid="{00000000-0005-0000-0000-0000AB0F0000}"/>
    <cellStyle name="Comma 2 3 6 4 2" xfId="1263" xr:uid="{00000000-0005-0000-0000-0000AC0F0000}"/>
    <cellStyle name="Comma 2 3 6 4 2 2" xfId="3668" xr:uid="{00000000-0005-0000-0000-0000AD0F0000}"/>
    <cellStyle name="Comma 2 3 6 4 2 2 2" xfId="8471" xr:uid="{00000000-0005-0000-0000-0000AE0F0000}"/>
    <cellStyle name="Comma 2 3 6 4 2 2 2 2" xfId="18078" xr:uid="{00000000-0005-0000-0000-0000AF0F0000}"/>
    <cellStyle name="Comma 2 3 6 4 2 2 2 2 2" xfId="37292" xr:uid="{075EAF5F-E0F7-46DA-9D92-4A30EB3AB454}"/>
    <cellStyle name="Comma 2 3 6 4 2 2 2 3" xfId="27685" xr:uid="{55AB5FE4-BA8F-44F8-B45F-A95E88CB6CA1}"/>
    <cellStyle name="Comma 2 3 6 4 2 2 3" xfId="13275" xr:uid="{00000000-0005-0000-0000-0000B00F0000}"/>
    <cellStyle name="Comma 2 3 6 4 2 2 3 2" xfId="32489" xr:uid="{D2C2F880-A68B-4C89-A62C-8FE4E6425DC0}"/>
    <cellStyle name="Comma 2 3 6 4 2 2 4" xfId="22882" xr:uid="{EF2ABD5B-A02D-4238-8ED7-59AAC2CC8EB8}"/>
    <cellStyle name="Comma 2 3 6 4 2 3" xfId="6070" xr:uid="{00000000-0005-0000-0000-0000B10F0000}"/>
    <cellStyle name="Comma 2 3 6 4 2 3 2" xfId="15677" xr:uid="{00000000-0005-0000-0000-0000B20F0000}"/>
    <cellStyle name="Comma 2 3 6 4 2 3 2 2" xfId="34891" xr:uid="{FDCCFFFA-8F67-4659-96BC-FFCE194B7685}"/>
    <cellStyle name="Comma 2 3 6 4 2 3 3" xfId="25284" xr:uid="{0F5151C3-8A85-4D54-8A0E-617756B22E51}"/>
    <cellStyle name="Comma 2 3 6 4 2 4" xfId="10873" xr:uid="{00000000-0005-0000-0000-0000B30F0000}"/>
    <cellStyle name="Comma 2 3 6 4 2 4 2" xfId="30087" xr:uid="{936D70F1-B6E6-40C1-9C4E-205790115ACC}"/>
    <cellStyle name="Comma 2 3 6 4 2 5" xfId="20480" xr:uid="{059D9924-28F3-4EF9-99D1-020AED07DB60}"/>
    <cellStyle name="Comma 2 3 6 4 3" xfId="2063" xr:uid="{00000000-0005-0000-0000-0000B40F0000}"/>
    <cellStyle name="Comma 2 3 6 4 3 2" xfId="4468" xr:uid="{00000000-0005-0000-0000-0000B50F0000}"/>
    <cellStyle name="Comma 2 3 6 4 3 2 2" xfId="9271" xr:uid="{00000000-0005-0000-0000-0000B60F0000}"/>
    <cellStyle name="Comma 2 3 6 4 3 2 2 2" xfId="18878" xr:uid="{00000000-0005-0000-0000-0000B70F0000}"/>
    <cellStyle name="Comma 2 3 6 4 3 2 2 2 2" xfId="38092" xr:uid="{44D55720-2618-42E5-9665-35EC47D23C35}"/>
    <cellStyle name="Comma 2 3 6 4 3 2 2 3" xfId="28485" xr:uid="{394A799C-27CC-4B80-8CB1-84D68EA4663A}"/>
    <cellStyle name="Comma 2 3 6 4 3 2 3" xfId="14075" xr:uid="{00000000-0005-0000-0000-0000B80F0000}"/>
    <cellStyle name="Comma 2 3 6 4 3 2 3 2" xfId="33289" xr:uid="{894E2A65-80DE-4B41-8409-C5C33FD4BBBE}"/>
    <cellStyle name="Comma 2 3 6 4 3 2 4" xfId="23682" xr:uid="{D8EDECF2-2CBE-439B-BF20-B51D1F2A6942}"/>
    <cellStyle name="Comma 2 3 6 4 3 3" xfId="6870" xr:uid="{00000000-0005-0000-0000-0000B90F0000}"/>
    <cellStyle name="Comma 2 3 6 4 3 3 2" xfId="16477" xr:uid="{00000000-0005-0000-0000-0000BA0F0000}"/>
    <cellStyle name="Comma 2 3 6 4 3 3 2 2" xfId="35691" xr:uid="{D2847459-93A3-41AF-ABD8-DE31F8AA4343}"/>
    <cellStyle name="Comma 2 3 6 4 3 3 3" xfId="26084" xr:uid="{A99C9869-EA45-48CA-A2A3-369699F0FAEC}"/>
    <cellStyle name="Comma 2 3 6 4 3 4" xfId="11673" xr:uid="{00000000-0005-0000-0000-0000BB0F0000}"/>
    <cellStyle name="Comma 2 3 6 4 3 4 2" xfId="30887" xr:uid="{D29E42CB-0010-433D-ADBE-4E4BA9E95950}"/>
    <cellStyle name="Comma 2 3 6 4 3 5" xfId="21280" xr:uid="{E85E4048-841F-45A2-BC8C-BF6BE6E3EDD8}"/>
    <cellStyle name="Comma 2 3 6 4 4" xfId="2868" xr:uid="{00000000-0005-0000-0000-0000BC0F0000}"/>
    <cellStyle name="Comma 2 3 6 4 4 2" xfId="7671" xr:uid="{00000000-0005-0000-0000-0000BD0F0000}"/>
    <cellStyle name="Comma 2 3 6 4 4 2 2" xfId="17278" xr:uid="{00000000-0005-0000-0000-0000BE0F0000}"/>
    <cellStyle name="Comma 2 3 6 4 4 2 2 2" xfId="36492" xr:uid="{19B4CF09-2A5F-4C2D-AD72-CD902CB0326F}"/>
    <cellStyle name="Comma 2 3 6 4 4 2 3" xfId="26885" xr:uid="{202CA2A0-B519-4C00-89F9-B087029A3141}"/>
    <cellStyle name="Comma 2 3 6 4 4 3" xfId="12475" xr:uid="{00000000-0005-0000-0000-0000BF0F0000}"/>
    <cellStyle name="Comma 2 3 6 4 4 3 2" xfId="31689" xr:uid="{A14BE2D2-5BDF-47A7-A2B1-F52939172A76}"/>
    <cellStyle name="Comma 2 3 6 4 4 4" xfId="22082" xr:uid="{494AF83C-E412-4F76-B764-BE1EC3B5E08C}"/>
    <cellStyle name="Comma 2 3 6 4 5" xfId="5270" xr:uid="{00000000-0005-0000-0000-0000C00F0000}"/>
    <cellStyle name="Comma 2 3 6 4 5 2" xfId="14877" xr:uid="{00000000-0005-0000-0000-0000C10F0000}"/>
    <cellStyle name="Comma 2 3 6 4 5 2 2" xfId="34091" xr:uid="{88D5E574-F969-460A-AC5A-0DE9372A24A6}"/>
    <cellStyle name="Comma 2 3 6 4 5 3" xfId="24484" xr:uid="{1801AC30-B430-4420-AB75-4DE77039BA73}"/>
    <cellStyle name="Comma 2 3 6 4 6" xfId="10073" xr:uid="{00000000-0005-0000-0000-0000C20F0000}"/>
    <cellStyle name="Comma 2 3 6 4 6 2" xfId="29287" xr:uid="{964A17CD-EEBC-468A-92F6-260A570A741A}"/>
    <cellStyle name="Comma 2 3 6 4 7" xfId="19680" xr:uid="{10B3C756-926F-49DE-A45B-46E8563FAF33}"/>
    <cellStyle name="Comma 2 3 6 5" xfId="662" xr:uid="{00000000-0005-0000-0000-0000C30F0000}"/>
    <cellStyle name="Comma 2 3 6 5 2" xfId="1463" xr:uid="{00000000-0005-0000-0000-0000C40F0000}"/>
    <cellStyle name="Comma 2 3 6 5 2 2" xfId="3868" xr:uid="{00000000-0005-0000-0000-0000C50F0000}"/>
    <cellStyle name="Comma 2 3 6 5 2 2 2" xfId="8671" xr:uid="{00000000-0005-0000-0000-0000C60F0000}"/>
    <cellStyle name="Comma 2 3 6 5 2 2 2 2" xfId="18278" xr:uid="{00000000-0005-0000-0000-0000C70F0000}"/>
    <cellStyle name="Comma 2 3 6 5 2 2 2 2 2" xfId="37492" xr:uid="{3732861C-C2AD-4408-84F6-97A77B39F602}"/>
    <cellStyle name="Comma 2 3 6 5 2 2 2 3" xfId="27885" xr:uid="{6CFE2F4E-7BBF-4189-B301-DE46284485C0}"/>
    <cellStyle name="Comma 2 3 6 5 2 2 3" xfId="13475" xr:uid="{00000000-0005-0000-0000-0000C80F0000}"/>
    <cellStyle name="Comma 2 3 6 5 2 2 3 2" xfId="32689" xr:uid="{672A16C7-24AE-4398-BFAB-00E6C7725846}"/>
    <cellStyle name="Comma 2 3 6 5 2 2 4" xfId="23082" xr:uid="{69ACA805-93DB-46CC-8309-24BC75A47B49}"/>
    <cellStyle name="Comma 2 3 6 5 2 3" xfId="6270" xr:uid="{00000000-0005-0000-0000-0000C90F0000}"/>
    <cellStyle name="Comma 2 3 6 5 2 3 2" xfId="15877" xr:uid="{00000000-0005-0000-0000-0000CA0F0000}"/>
    <cellStyle name="Comma 2 3 6 5 2 3 2 2" xfId="35091" xr:uid="{BB108526-774E-4F59-AA85-8A1EA6B6F4FA}"/>
    <cellStyle name="Comma 2 3 6 5 2 3 3" xfId="25484" xr:uid="{3447DEEA-7267-4C42-A690-548ACE1066D5}"/>
    <cellStyle name="Comma 2 3 6 5 2 4" xfId="11073" xr:uid="{00000000-0005-0000-0000-0000CB0F0000}"/>
    <cellStyle name="Comma 2 3 6 5 2 4 2" xfId="30287" xr:uid="{F403EE97-BF5E-4D98-B5AF-D9647351B770}"/>
    <cellStyle name="Comma 2 3 6 5 2 5" xfId="20680" xr:uid="{9D4B18FE-0190-4764-BC33-BF1182E04989}"/>
    <cellStyle name="Comma 2 3 6 5 3" xfId="2263" xr:uid="{00000000-0005-0000-0000-0000CC0F0000}"/>
    <cellStyle name="Comma 2 3 6 5 3 2" xfId="4668" xr:uid="{00000000-0005-0000-0000-0000CD0F0000}"/>
    <cellStyle name="Comma 2 3 6 5 3 2 2" xfId="9471" xr:uid="{00000000-0005-0000-0000-0000CE0F0000}"/>
    <cellStyle name="Comma 2 3 6 5 3 2 2 2" xfId="19078" xr:uid="{00000000-0005-0000-0000-0000CF0F0000}"/>
    <cellStyle name="Comma 2 3 6 5 3 2 2 2 2" xfId="38292" xr:uid="{F5A07893-A483-4ADF-8C69-C220F975F1A3}"/>
    <cellStyle name="Comma 2 3 6 5 3 2 2 3" xfId="28685" xr:uid="{0C9FAD98-F507-4C63-82BA-06E123C85B19}"/>
    <cellStyle name="Comma 2 3 6 5 3 2 3" xfId="14275" xr:uid="{00000000-0005-0000-0000-0000D00F0000}"/>
    <cellStyle name="Comma 2 3 6 5 3 2 3 2" xfId="33489" xr:uid="{7F80F935-68D7-4718-94EB-E9BB4D11DD74}"/>
    <cellStyle name="Comma 2 3 6 5 3 2 4" xfId="23882" xr:uid="{04DC24DC-5479-47BF-8797-EBCAC0E325D0}"/>
    <cellStyle name="Comma 2 3 6 5 3 3" xfId="7070" xr:uid="{00000000-0005-0000-0000-0000D10F0000}"/>
    <cellStyle name="Comma 2 3 6 5 3 3 2" xfId="16677" xr:uid="{00000000-0005-0000-0000-0000D20F0000}"/>
    <cellStyle name="Comma 2 3 6 5 3 3 2 2" xfId="35891" xr:uid="{93A05BFB-CE4C-48E2-98FC-FC264F7C8C98}"/>
    <cellStyle name="Comma 2 3 6 5 3 3 3" xfId="26284" xr:uid="{8D2DB759-7F1F-4364-869A-FE961E2F4F6D}"/>
    <cellStyle name="Comma 2 3 6 5 3 4" xfId="11873" xr:uid="{00000000-0005-0000-0000-0000D30F0000}"/>
    <cellStyle name="Comma 2 3 6 5 3 4 2" xfId="31087" xr:uid="{B86DC8AC-B4D8-45BF-ACD4-AF7834642791}"/>
    <cellStyle name="Comma 2 3 6 5 3 5" xfId="21480" xr:uid="{22737FF1-91D7-444E-9304-67FDFECBEA72}"/>
    <cellStyle name="Comma 2 3 6 5 4" xfId="3068" xr:uid="{00000000-0005-0000-0000-0000D40F0000}"/>
    <cellStyle name="Comma 2 3 6 5 4 2" xfId="7871" xr:uid="{00000000-0005-0000-0000-0000D50F0000}"/>
    <cellStyle name="Comma 2 3 6 5 4 2 2" xfId="17478" xr:uid="{00000000-0005-0000-0000-0000D60F0000}"/>
    <cellStyle name="Comma 2 3 6 5 4 2 2 2" xfId="36692" xr:uid="{76915091-1B56-400D-8F47-1182D3193060}"/>
    <cellStyle name="Comma 2 3 6 5 4 2 3" xfId="27085" xr:uid="{01030E2C-70E7-42DF-BE13-6998D78597F5}"/>
    <cellStyle name="Comma 2 3 6 5 4 3" xfId="12675" xr:uid="{00000000-0005-0000-0000-0000D70F0000}"/>
    <cellStyle name="Comma 2 3 6 5 4 3 2" xfId="31889" xr:uid="{52DA6C44-71DF-4CED-9BE9-4C42A0C49CF9}"/>
    <cellStyle name="Comma 2 3 6 5 4 4" xfId="22282" xr:uid="{9FEF9063-03EE-44E2-AF83-8FA1735D9215}"/>
    <cellStyle name="Comma 2 3 6 5 5" xfId="5470" xr:uid="{00000000-0005-0000-0000-0000D80F0000}"/>
    <cellStyle name="Comma 2 3 6 5 5 2" xfId="15077" xr:uid="{00000000-0005-0000-0000-0000D90F0000}"/>
    <cellStyle name="Comma 2 3 6 5 5 2 2" xfId="34291" xr:uid="{2113E330-6E8C-4097-B6D3-D692222C180F}"/>
    <cellStyle name="Comma 2 3 6 5 5 3" xfId="24684" xr:uid="{2E2F3205-15EE-49B9-8EB0-BDB4398EEA17}"/>
    <cellStyle name="Comma 2 3 6 5 6" xfId="10273" xr:uid="{00000000-0005-0000-0000-0000DA0F0000}"/>
    <cellStyle name="Comma 2 3 6 5 6 2" xfId="29487" xr:uid="{39068F12-99DC-4CBE-B414-3FD0CC6CF21A}"/>
    <cellStyle name="Comma 2 3 6 5 7" xfId="19880" xr:uid="{A5E989CB-BD77-4D4C-A824-F7B9C088DCE3}"/>
    <cellStyle name="Comma 2 3 6 6" xfId="863" xr:uid="{00000000-0005-0000-0000-0000DB0F0000}"/>
    <cellStyle name="Comma 2 3 6 6 2" xfId="3268" xr:uid="{00000000-0005-0000-0000-0000DC0F0000}"/>
    <cellStyle name="Comma 2 3 6 6 2 2" xfId="8071" xr:uid="{00000000-0005-0000-0000-0000DD0F0000}"/>
    <cellStyle name="Comma 2 3 6 6 2 2 2" xfId="17678" xr:uid="{00000000-0005-0000-0000-0000DE0F0000}"/>
    <cellStyle name="Comma 2 3 6 6 2 2 2 2" xfId="36892" xr:uid="{E78EA706-FE1F-496D-9379-1481CEF04078}"/>
    <cellStyle name="Comma 2 3 6 6 2 2 3" xfId="27285" xr:uid="{0563115E-DB13-4CC3-B694-EF0344B630E8}"/>
    <cellStyle name="Comma 2 3 6 6 2 3" xfId="12875" xr:uid="{00000000-0005-0000-0000-0000DF0F0000}"/>
    <cellStyle name="Comma 2 3 6 6 2 3 2" xfId="32089" xr:uid="{6A2D630E-C1C1-4611-85EF-A3BDB99F27FE}"/>
    <cellStyle name="Comma 2 3 6 6 2 4" xfId="22482" xr:uid="{9917EA69-217B-4321-8543-9BA9E2485EC9}"/>
    <cellStyle name="Comma 2 3 6 6 3" xfId="5670" xr:uid="{00000000-0005-0000-0000-0000E00F0000}"/>
    <cellStyle name="Comma 2 3 6 6 3 2" xfId="15277" xr:uid="{00000000-0005-0000-0000-0000E10F0000}"/>
    <cellStyle name="Comma 2 3 6 6 3 2 2" xfId="34491" xr:uid="{16296A8D-F78B-442E-8711-91F1FCCBC5F4}"/>
    <cellStyle name="Comma 2 3 6 6 3 3" xfId="24884" xr:uid="{ED09A1FA-5D4A-423F-AC15-EAD2ADC5382B}"/>
    <cellStyle name="Comma 2 3 6 6 4" xfId="10473" xr:uid="{00000000-0005-0000-0000-0000E20F0000}"/>
    <cellStyle name="Comma 2 3 6 6 4 2" xfId="29687" xr:uid="{EE631705-B0C3-45FE-8E2B-754AB87E5A8F}"/>
    <cellStyle name="Comma 2 3 6 6 5" xfId="20080" xr:uid="{DB975904-D5BB-448A-B22C-6F2C12C0430C}"/>
    <cellStyle name="Comma 2 3 6 7" xfId="1663" xr:uid="{00000000-0005-0000-0000-0000E30F0000}"/>
    <cellStyle name="Comma 2 3 6 7 2" xfId="4068" xr:uid="{00000000-0005-0000-0000-0000E40F0000}"/>
    <cellStyle name="Comma 2 3 6 7 2 2" xfId="8871" xr:uid="{00000000-0005-0000-0000-0000E50F0000}"/>
    <cellStyle name="Comma 2 3 6 7 2 2 2" xfId="18478" xr:uid="{00000000-0005-0000-0000-0000E60F0000}"/>
    <cellStyle name="Comma 2 3 6 7 2 2 2 2" xfId="37692" xr:uid="{563CC3BB-3119-4786-98F2-BD67073CF033}"/>
    <cellStyle name="Comma 2 3 6 7 2 2 3" xfId="28085" xr:uid="{ADA95298-06AF-473F-8224-3F06B425E8B7}"/>
    <cellStyle name="Comma 2 3 6 7 2 3" xfId="13675" xr:uid="{00000000-0005-0000-0000-0000E70F0000}"/>
    <cellStyle name="Comma 2 3 6 7 2 3 2" xfId="32889" xr:uid="{667E0F4E-12F0-485D-8BCF-113DD1C9CCC3}"/>
    <cellStyle name="Comma 2 3 6 7 2 4" xfId="23282" xr:uid="{57D859AD-85F9-471A-819B-3B1D67D29A8E}"/>
    <cellStyle name="Comma 2 3 6 7 3" xfId="6470" xr:uid="{00000000-0005-0000-0000-0000E80F0000}"/>
    <cellStyle name="Comma 2 3 6 7 3 2" xfId="16077" xr:uid="{00000000-0005-0000-0000-0000E90F0000}"/>
    <cellStyle name="Comma 2 3 6 7 3 2 2" xfId="35291" xr:uid="{1E8D2C52-76E9-4F0C-AB7D-00CA752B7E61}"/>
    <cellStyle name="Comma 2 3 6 7 3 3" xfId="25684" xr:uid="{1FFD6C38-2FEC-4140-850E-FAD3E27D947D}"/>
    <cellStyle name="Comma 2 3 6 7 4" xfId="11273" xr:uid="{00000000-0005-0000-0000-0000EA0F0000}"/>
    <cellStyle name="Comma 2 3 6 7 4 2" xfId="30487" xr:uid="{939A317B-1A5C-46A3-83AD-2368923DCC96}"/>
    <cellStyle name="Comma 2 3 6 7 5" xfId="20880" xr:uid="{A04887F9-008F-4326-966D-4E611F1B82C6}"/>
    <cellStyle name="Comma 2 3 6 8" xfId="2468" xr:uid="{00000000-0005-0000-0000-0000EB0F0000}"/>
    <cellStyle name="Comma 2 3 6 8 2" xfId="7271" xr:uid="{00000000-0005-0000-0000-0000EC0F0000}"/>
    <cellStyle name="Comma 2 3 6 8 2 2" xfId="16878" xr:uid="{00000000-0005-0000-0000-0000ED0F0000}"/>
    <cellStyle name="Comma 2 3 6 8 2 2 2" xfId="36092" xr:uid="{6A2C51B0-ABE2-4C84-9DC3-0963DE828958}"/>
    <cellStyle name="Comma 2 3 6 8 2 3" xfId="26485" xr:uid="{84DF0025-8DDA-426E-9CD1-2447C825F691}"/>
    <cellStyle name="Comma 2 3 6 8 3" xfId="12075" xr:uid="{00000000-0005-0000-0000-0000EE0F0000}"/>
    <cellStyle name="Comma 2 3 6 8 3 2" xfId="31289" xr:uid="{D58062DF-151F-47E4-A3DC-80ECE544FFF2}"/>
    <cellStyle name="Comma 2 3 6 8 4" xfId="21682" xr:uid="{EE935CC5-F785-4FFE-8311-FBCC6B860B60}"/>
    <cellStyle name="Comma 2 3 6 9" xfId="4870" xr:uid="{00000000-0005-0000-0000-0000EF0F0000}"/>
    <cellStyle name="Comma 2 3 6 9 2" xfId="14477" xr:uid="{00000000-0005-0000-0000-0000F00F0000}"/>
    <cellStyle name="Comma 2 3 6 9 2 2" xfId="33691" xr:uid="{07F74DE8-193D-48ED-936E-BD727E7DE416}"/>
    <cellStyle name="Comma 2 3 6 9 3" xfId="24084" xr:uid="{3EFBA0A0-909F-4E80-ACB6-727F6632B829}"/>
    <cellStyle name="Comma 2 3 7" xfId="112" xr:uid="{00000000-0005-0000-0000-0000F10F0000}"/>
    <cellStyle name="Comma 2 3 7 10" xfId="19330" xr:uid="{0124E34A-7B59-4CFF-A821-1C5E3BFBF496}"/>
    <cellStyle name="Comma 2 3 7 2" xfId="312" xr:uid="{00000000-0005-0000-0000-0000F20F0000}"/>
    <cellStyle name="Comma 2 3 7 2 2" xfId="1113" xr:uid="{00000000-0005-0000-0000-0000F30F0000}"/>
    <cellStyle name="Comma 2 3 7 2 2 2" xfId="3518" xr:uid="{00000000-0005-0000-0000-0000F40F0000}"/>
    <cellStyle name="Comma 2 3 7 2 2 2 2" xfId="8321" xr:uid="{00000000-0005-0000-0000-0000F50F0000}"/>
    <cellStyle name="Comma 2 3 7 2 2 2 2 2" xfId="17928" xr:uid="{00000000-0005-0000-0000-0000F60F0000}"/>
    <cellStyle name="Comma 2 3 7 2 2 2 2 2 2" xfId="37142" xr:uid="{85FB3A61-28C2-472A-B5C4-FC6183DADA11}"/>
    <cellStyle name="Comma 2 3 7 2 2 2 2 3" xfId="27535" xr:uid="{74B97C20-2522-431E-A9D8-B666770C6139}"/>
    <cellStyle name="Comma 2 3 7 2 2 2 3" xfId="13125" xr:uid="{00000000-0005-0000-0000-0000F70F0000}"/>
    <cellStyle name="Comma 2 3 7 2 2 2 3 2" xfId="32339" xr:uid="{C16C6DFC-29D0-46EA-8842-62C52706DEBF}"/>
    <cellStyle name="Comma 2 3 7 2 2 2 4" xfId="22732" xr:uid="{CDCBB485-4B12-446A-81DA-BE0F6C9C7803}"/>
    <cellStyle name="Comma 2 3 7 2 2 3" xfId="5920" xr:uid="{00000000-0005-0000-0000-0000F80F0000}"/>
    <cellStyle name="Comma 2 3 7 2 2 3 2" xfId="15527" xr:uid="{00000000-0005-0000-0000-0000F90F0000}"/>
    <cellStyle name="Comma 2 3 7 2 2 3 2 2" xfId="34741" xr:uid="{51D457F2-7F1C-44DD-A163-8E44F25B4E8B}"/>
    <cellStyle name="Comma 2 3 7 2 2 3 3" xfId="25134" xr:uid="{D30ECF1B-F71E-4ADB-926A-675B51ACD4AE}"/>
    <cellStyle name="Comma 2 3 7 2 2 4" xfId="10723" xr:uid="{00000000-0005-0000-0000-0000FA0F0000}"/>
    <cellStyle name="Comma 2 3 7 2 2 4 2" xfId="29937" xr:uid="{47261D3C-59B7-498D-BEDA-1751D66BC79E}"/>
    <cellStyle name="Comma 2 3 7 2 2 5" xfId="20330" xr:uid="{87FB9A87-E123-4834-8BBA-A057B6D5258E}"/>
    <cellStyle name="Comma 2 3 7 2 3" xfId="1913" xr:uid="{00000000-0005-0000-0000-0000FB0F0000}"/>
    <cellStyle name="Comma 2 3 7 2 3 2" xfId="4318" xr:uid="{00000000-0005-0000-0000-0000FC0F0000}"/>
    <cellStyle name="Comma 2 3 7 2 3 2 2" xfId="9121" xr:uid="{00000000-0005-0000-0000-0000FD0F0000}"/>
    <cellStyle name="Comma 2 3 7 2 3 2 2 2" xfId="18728" xr:uid="{00000000-0005-0000-0000-0000FE0F0000}"/>
    <cellStyle name="Comma 2 3 7 2 3 2 2 2 2" xfId="37942" xr:uid="{675464BB-93D4-4AB8-A725-892296D46AE2}"/>
    <cellStyle name="Comma 2 3 7 2 3 2 2 3" xfId="28335" xr:uid="{7EF354DD-E9B4-4BB8-B3BB-DEA406C9BD7B}"/>
    <cellStyle name="Comma 2 3 7 2 3 2 3" xfId="13925" xr:uid="{00000000-0005-0000-0000-0000FF0F0000}"/>
    <cellStyle name="Comma 2 3 7 2 3 2 3 2" xfId="33139" xr:uid="{8996B1F0-9FFC-4D6F-ACB0-7B2F11376E3E}"/>
    <cellStyle name="Comma 2 3 7 2 3 2 4" xfId="23532" xr:uid="{FB18A369-ED03-462C-9543-677C9792CA7E}"/>
    <cellStyle name="Comma 2 3 7 2 3 3" xfId="6720" xr:uid="{00000000-0005-0000-0000-000000100000}"/>
    <cellStyle name="Comma 2 3 7 2 3 3 2" xfId="16327" xr:uid="{00000000-0005-0000-0000-000001100000}"/>
    <cellStyle name="Comma 2 3 7 2 3 3 2 2" xfId="35541" xr:uid="{DB3FAA90-A34D-4C07-8A5E-6D1B5C307DE0}"/>
    <cellStyle name="Comma 2 3 7 2 3 3 3" xfId="25934" xr:uid="{F267AF8B-A391-4498-84BC-2798A4D113D3}"/>
    <cellStyle name="Comma 2 3 7 2 3 4" xfId="11523" xr:uid="{00000000-0005-0000-0000-000002100000}"/>
    <cellStyle name="Comma 2 3 7 2 3 4 2" xfId="30737" xr:uid="{7D392D16-AC48-4A62-9FA5-315C423EA349}"/>
    <cellStyle name="Comma 2 3 7 2 3 5" xfId="21130" xr:uid="{3EB62A1E-1767-4CD8-B6F1-153E01332C08}"/>
    <cellStyle name="Comma 2 3 7 2 4" xfId="2718" xr:uid="{00000000-0005-0000-0000-000003100000}"/>
    <cellStyle name="Comma 2 3 7 2 4 2" xfId="7521" xr:uid="{00000000-0005-0000-0000-000004100000}"/>
    <cellStyle name="Comma 2 3 7 2 4 2 2" xfId="17128" xr:uid="{00000000-0005-0000-0000-000005100000}"/>
    <cellStyle name="Comma 2 3 7 2 4 2 2 2" xfId="36342" xr:uid="{7FC33DAC-1752-41EB-928D-DCF3D70C1373}"/>
    <cellStyle name="Comma 2 3 7 2 4 2 3" xfId="26735" xr:uid="{A76E48AA-65B6-4D5A-A86C-3F8F4418B942}"/>
    <cellStyle name="Comma 2 3 7 2 4 3" xfId="12325" xr:uid="{00000000-0005-0000-0000-000006100000}"/>
    <cellStyle name="Comma 2 3 7 2 4 3 2" xfId="31539" xr:uid="{93FEB842-AE00-4534-B31C-3F10847147E6}"/>
    <cellStyle name="Comma 2 3 7 2 4 4" xfId="21932" xr:uid="{702F57F0-4EE2-43FD-A4F9-49D42CA38F55}"/>
    <cellStyle name="Comma 2 3 7 2 5" xfId="5120" xr:uid="{00000000-0005-0000-0000-000007100000}"/>
    <cellStyle name="Comma 2 3 7 2 5 2" xfId="14727" xr:uid="{00000000-0005-0000-0000-000008100000}"/>
    <cellStyle name="Comma 2 3 7 2 5 2 2" xfId="33941" xr:uid="{4B05FA34-C54D-429A-A8E1-FAA3F0856ED0}"/>
    <cellStyle name="Comma 2 3 7 2 5 3" xfId="24334" xr:uid="{0A83BF8F-4E52-4869-A77B-24AD29B1082D}"/>
    <cellStyle name="Comma 2 3 7 2 6" xfId="9923" xr:uid="{00000000-0005-0000-0000-000009100000}"/>
    <cellStyle name="Comma 2 3 7 2 6 2" xfId="29137" xr:uid="{F80CB290-102F-406E-B869-75C7EFF52B86}"/>
    <cellStyle name="Comma 2 3 7 2 7" xfId="19530" xr:uid="{3514C6FF-B399-4D72-B7AD-38521758F3A2}"/>
    <cellStyle name="Comma 2 3 7 3" xfId="512" xr:uid="{00000000-0005-0000-0000-00000A100000}"/>
    <cellStyle name="Comma 2 3 7 3 2" xfId="1313" xr:uid="{00000000-0005-0000-0000-00000B100000}"/>
    <cellStyle name="Comma 2 3 7 3 2 2" xfId="3718" xr:uid="{00000000-0005-0000-0000-00000C100000}"/>
    <cellStyle name="Comma 2 3 7 3 2 2 2" xfId="8521" xr:uid="{00000000-0005-0000-0000-00000D100000}"/>
    <cellStyle name="Comma 2 3 7 3 2 2 2 2" xfId="18128" xr:uid="{00000000-0005-0000-0000-00000E100000}"/>
    <cellStyle name="Comma 2 3 7 3 2 2 2 2 2" xfId="37342" xr:uid="{157B178D-8A94-4308-AF50-D822A867A511}"/>
    <cellStyle name="Comma 2 3 7 3 2 2 2 3" xfId="27735" xr:uid="{2A66A16A-B47A-46CB-B045-B5691A83F49F}"/>
    <cellStyle name="Comma 2 3 7 3 2 2 3" xfId="13325" xr:uid="{00000000-0005-0000-0000-00000F100000}"/>
    <cellStyle name="Comma 2 3 7 3 2 2 3 2" xfId="32539" xr:uid="{7B14DB07-95EA-47AD-B321-71CCCE54C254}"/>
    <cellStyle name="Comma 2 3 7 3 2 2 4" xfId="22932" xr:uid="{57607522-E4AF-4D9C-89AF-2D1ED2B72DE6}"/>
    <cellStyle name="Comma 2 3 7 3 2 3" xfId="6120" xr:uid="{00000000-0005-0000-0000-000010100000}"/>
    <cellStyle name="Comma 2 3 7 3 2 3 2" xfId="15727" xr:uid="{00000000-0005-0000-0000-000011100000}"/>
    <cellStyle name="Comma 2 3 7 3 2 3 2 2" xfId="34941" xr:uid="{D2EF83E3-2E43-477C-8D82-7E864272BDE5}"/>
    <cellStyle name="Comma 2 3 7 3 2 3 3" xfId="25334" xr:uid="{F5E3ACF2-1FC5-49BB-AD47-C5EACF89D5A0}"/>
    <cellStyle name="Comma 2 3 7 3 2 4" xfId="10923" xr:uid="{00000000-0005-0000-0000-000012100000}"/>
    <cellStyle name="Comma 2 3 7 3 2 4 2" xfId="30137" xr:uid="{4EC78657-ED24-484F-9D94-828AF5B3EAF5}"/>
    <cellStyle name="Comma 2 3 7 3 2 5" xfId="20530" xr:uid="{4E13E440-D45C-49DA-8C48-53A6A0654450}"/>
    <cellStyle name="Comma 2 3 7 3 3" xfId="2113" xr:uid="{00000000-0005-0000-0000-000013100000}"/>
    <cellStyle name="Comma 2 3 7 3 3 2" xfId="4518" xr:uid="{00000000-0005-0000-0000-000014100000}"/>
    <cellStyle name="Comma 2 3 7 3 3 2 2" xfId="9321" xr:uid="{00000000-0005-0000-0000-000015100000}"/>
    <cellStyle name="Comma 2 3 7 3 3 2 2 2" xfId="18928" xr:uid="{00000000-0005-0000-0000-000016100000}"/>
    <cellStyle name="Comma 2 3 7 3 3 2 2 2 2" xfId="38142" xr:uid="{02AE62B4-AA82-4EDE-9564-AAC389715691}"/>
    <cellStyle name="Comma 2 3 7 3 3 2 2 3" xfId="28535" xr:uid="{F4F4287B-67E9-4FF8-9B44-27C4DD5C2356}"/>
    <cellStyle name="Comma 2 3 7 3 3 2 3" xfId="14125" xr:uid="{00000000-0005-0000-0000-000017100000}"/>
    <cellStyle name="Comma 2 3 7 3 3 2 3 2" xfId="33339" xr:uid="{4049D073-EBC5-45B6-B015-C7E20E56FEA2}"/>
    <cellStyle name="Comma 2 3 7 3 3 2 4" xfId="23732" xr:uid="{833DDD0D-C519-455D-8C6E-5B903EDFBAB9}"/>
    <cellStyle name="Comma 2 3 7 3 3 3" xfId="6920" xr:uid="{00000000-0005-0000-0000-000018100000}"/>
    <cellStyle name="Comma 2 3 7 3 3 3 2" xfId="16527" xr:uid="{00000000-0005-0000-0000-000019100000}"/>
    <cellStyle name="Comma 2 3 7 3 3 3 2 2" xfId="35741" xr:uid="{D9622326-9275-40FF-80A8-35994F041521}"/>
    <cellStyle name="Comma 2 3 7 3 3 3 3" xfId="26134" xr:uid="{AC84C922-CEF9-4358-929B-EAECE610A855}"/>
    <cellStyle name="Comma 2 3 7 3 3 4" xfId="11723" xr:uid="{00000000-0005-0000-0000-00001A100000}"/>
    <cellStyle name="Comma 2 3 7 3 3 4 2" xfId="30937" xr:uid="{04FA76F2-60AC-4E73-A452-D747CD155CBF}"/>
    <cellStyle name="Comma 2 3 7 3 3 5" xfId="21330" xr:uid="{9101A1A9-058D-45E5-A697-EBD1F580481B}"/>
    <cellStyle name="Comma 2 3 7 3 4" xfId="2918" xr:uid="{00000000-0005-0000-0000-00001B100000}"/>
    <cellStyle name="Comma 2 3 7 3 4 2" xfId="7721" xr:uid="{00000000-0005-0000-0000-00001C100000}"/>
    <cellStyle name="Comma 2 3 7 3 4 2 2" xfId="17328" xr:uid="{00000000-0005-0000-0000-00001D100000}"/>
    <cellStyle name="Comma 2 3 7 3 4 2 2 2" xfId="36542" xr:uid="{D54EA056-50E7-412D-87EB-7E2BB6490EFB}"/>
    <cellStyle name="Comma 2 3 7 3 4 2 3" xfId="26935" xr:uid="{8509F11A-5B40-47D6-AAF3-C567B5FFA1BC}"/>
    <cellStyle name="Comma 2 3 7 3 4 3" xfId="12525" xr:uid="{00000000-0005-0000-0000-00001E100000}"/>
    <cellStyle name="Comma 2 3 7 3 4 3 2" xfId="31739" xr:uid="{350D4C38-5734-4A0E-AA9F-2C5FC579850E}"/>
    <cellStyle name="Comma 2 3 7 3 4 4" xfId="22132" xr:uid="{5314B51B-B4E4-418A-B712-2650292C24CD}"/>
    <cellStyle name="Comma 2 3 7 3 5" xfId="5320" xr:uid="{00000000-0005-0000-0000-00001F100000}"/>
    <cellStyle name="Comma 2 3 7 3 5 2" xfId="14927" xr:uid="{00000000-0005-0000-0000-000020100000}"/>
    <cellStyle name="Comma 2 3 7 3 5 2 2" xfId="34141" xr:uid="{6D07863C-C522-489D-8F00-66450859401F}"/>
    <cellStyle name="Comma 2 3 7 3 5 3" xfId="24534" xr:uid="{3DC160F2-48D8-44FE-8B23-C0990376AB3E}"/>
    <cellStyle name="Comma 2 3 7 3 6" xfId="10123" xr:uid="{00000000-0005-0000-0000-000021100000}"/>
    <cellStyle name="Comma 2 3 7 3 6 2" xfId="29337" xr:uid="{D6B313CA-F776-4169-978B-BD5B64321F14}"/>
    <cellStyle name="Comma 2 3 7 3 7" xfId="19730" xr:uid="{206A04A4-B94B-42B5-A1AA-267359669D32}"/>
    <cellStyle name="Comma 2 3 7 4" xfId="712" xr:uid="{00000000-0005-0000-0000-000022100000}"/>
    <cellStyle name="Comma 2 3 7 4 2" xfId="1513" xr:uid="{00000000-0005-0000-0000-000023100000}"/>
    <cellStyle name="Comma 2 3 7 4 2 2" xfId="3918" xr:uid="{00000000-0005-0000-0000-000024100000}"/>
    <cellStyle name="Comma 2 3 7 4 2 2 2" xfId="8721" xr:uid="{00000000-0005-0000-0000-000025100000}"/>
    <cellStyle name="Comma 2 3 7 4 2 2 2 2" xfId="18328" xr:uid="{00000000-0005-0000-0000-000026100000}"/>
    <cellStyle name="Comma 2 3 7 4 2 2 2 2 2" xfId="37542" xr:uid="{B40CFA65-17A8-40C7-A101-9E9AAEC0152C}"/>
    <cellStyle name="Comma 2 3 7 4 2 2 2 3" xfId="27935" xr:uid="{1374399F-EC56-4A75-8936-46450444A447}"/>
    <cellStyle name="Comma 2 3 7 4 2 2 3" xfId="13525" xr:uid="{00000000-0005-0000-0000-000027100000}"/>
    <cellStyle name="Comma 2 3 7 4 2 2 3 2" xfId="32739" xr:uid="{D78A63E2-D2F8-4B31-B3D1-640C9ECBFC2F}"/>
    <cellStyle name="Comma 2 3 7 4 2 2 4" xfId="23132" xr:uid="{CC784CDC-5C62-47A5-86DD-920690238AA5}"/>
    <cellStyle name="Comma 2 3 7 4 2 3" xfId="6320" xr:uid="{00000000-0005-0000-0000-000028100000}"/>
    <cellStyle name="Comma 2 3 7 4 2 3 2" xfId="15927" xr:uid="{00000000-0005-0000-0000-000029100000}"/>
    <cellStyle name="Comma 2 3 7 4 2 3 2 2" xfId="35141" xr:uid="{6580903F-ECAC-4EAE-8995-3FAAA71DCF77}"/>
    <cellStyle name="Comma 2 3 7 4 2 3 3" xfId="25534" xr:uid="{9BBD5077-5A76-4985-A579-DAC492938C62}"/>
    <cellStyle name="Comma 2 3 7 4 2 4" xfId="11123" xr:uid="{00000000-0005-0000-0000-00002A100000}"/>
    <cellStyle name="Comma 2 3 7 4 2 4 2" xfId="30337" xr:uid="{B50A479E-58A6-4E8C-B3FF-333FB4E7EE9A}"/>
    <cellStyle name="Comma 2 3 7 4 2 5" xfId="20730" xr:uid="{8D16AF39-991F-4C30-B1FF-6EF0E4910B64}"/>
    <cellStyle name="Comma 2 3 7 4 3" xfId="2313" xr:uid="{00000000-0005-0000-0000-00002B100000}"/>
    <cellStyle name="Comma 2 3 7 4 3 2" xfId="4718" xr:uid="{00000000-0005-0000-0000-00002C100000}"/>
    <cellStyle name="Comma 2 3 7 4 3 2 2" xfId="9521" xr:uid="{00000000-0005-0000-0000-00002D100000}"/>
    <cellStyle name="Comma 2 3 7 4 3 2 2 2" xfId="19128" xr:uid="{00000000-0005-0000-0000-00002E100000}"/>
    <cellStyle name="Comma 2 3 7 4 3 2 2 2 2" xfId="38342" xr:uid="{798E96C7-F232-45E7-AB14-F39CD96B9CFB}"/>
    <cellStyle name="Comma 2 3 7 4 3 2 2 3" xfId="28735" xr:uid="{FB097218-EA8B-402F-9525-578BAF156948}"/>
    <cellStyle name="Comma 2 3 7 4 3 2 3" xfId="14325" xr:uid="{00000000-0005-0000-0000-00002F100000}"/>
    <cellStyle name="Comma 2 3 7 4 3 2 3 2" xfId="33539" xr:uid="{5B968E17-A0B0-424A-9A49-8ACBE9F5CC8A}"/>
    <cellStyle name="Comma 2 3 7 4 3 2 4" xfId="23932" xr:uid="{17022E70-5A33-4A6B-B325-00DD9F49A187}"/>
    <cellStyle name="Comma 2 3 7 4 3 3" xfId="7120" xr:uid="{00000000-0005-0000-0000-000030100000}"/>
    <cellStyle name="Comma 2 3 7 4 3 3 2" xfId="16727" xr:uid="{00000000-0005-0000-0000-000031100000}"/>
    <cellStyle name="Comma 2 3 7 4 3 3 2 2" xfId="35941" xr:uid="{C3E2E819-5CE1-4FEC-80F5-226FBF0A7293}"/>
    <cellStyle name="Comma 2 3 7 4 3 3 3" xfId="26334" xr:uid="{B11A1B00-8EC8-48A4-A1C0-D8A6C8AE99CE}"/>
    <cellStyle name="Comma 2 3 7 4 3 4" xfId="11923" xr:uid="{00000000-0005-0000-0000-000032100000}"/>
    <cellStyle name="Comma 2 3 7 4 3 4 2" xfId="31137" xr:uid="{14584A54-3AB5-4D40-80F7-8D6314B302C7}"/>
    <cellStyle name="Comma 2 3 7 4 3 5" xfId="21530" xr:uid="{2B783574-D059-4AB2-8ABE-B7B48FA4F653}"/>
    <cellStyle name="Comma 2 3 7 4 4" xfId="3118" xr:uid="{00000000-0005-0000-0000-000033100000}"/>
    <cellStyle name="Comma 2 3 7 4 4 2" xfId="7921" xr:uid="{00000000-0005-0000-0000-000034100000}"/>
    <cellStyle name="Comma 2 3 7 4 4 2 2" xfId="17528" xr:uid="{00000000-0005-0000-0000-000035100000}"/>
    <cellStyle name="Comma 2 3 7 4 4 2 2 2" xfId="36742" xr:uid="{DBDE20B6-96B0-4E23-9B99-5779954F6CA6}"/>
    <cellStyle name="Comma 2 3 7 4 4 2 3" xfId="27135" xr:uid="{9D1CAB29-DC09-4D93-AB59-BED7E190F90A}"/>
    <cellStyle name="Comma 2 3 7 4 4 3" xfId="12725" xr:uid="{00000000-0005-0000-0000-000036100000}"/>
    <cellStyle name="Comma 2 3 7 4 4 3 2" xfId="31939" xr:uid="{8D3CC766-136D-4E2C-965E-F36ED14E70E3}"/>
    <cellStyle name="Comma 2 3 7 4 4 4" xfId="22332" xr:uid="{C8F021DC-4B4A-4DF6-8A6F-0FF178DDDE98}"/>
    <cellStyle name="Comma 2 3 7 4 5" xfId="5520" xr:uid="{00000000-0005-0000-0000-000037100000}"/>
    <cellStyle name="Comma 2 3 7 4 5 2" xfId="15127" xr:uid="{00000000-0005-0000-0000-000038100000}"/>
    <cellStyle name="Comma 2 3 7 4 5 2 2" xfId="34341" xr:uid="{66680F07-99EC-48E6-8D93-6EAC066F63C2}"/>
    <cellStyle name="Comma 2 3 7 4 5 3" xfId="24734" xr:uid="{0E29ABB0-9B0D-48C1-9CEC-3552E3D93D52}"/>
    <cellStyle name="Comma 2 3 7 4 6" xfId="10323" xr:uid="{00000000-0005-0000-0000-000039100000}"/>
    <cellStyle name="Comma 2 3 7 4 6 2" xfId="29537" xr:uid="{E57456A3-28A7-45AC-8CB3-9D59603DA36E}"/>
    <cellStyle name="Comma 2 3 7 4 7" xfId="19930" xr:uid="{E4BCEA97-72AE-408B-90B5-A8A39B6CB5E7}"/>
    <cellStyle name="Comma 2 3 7 5" xfId="913" xr:uid="{00000000-0005-0000-0000-00003A100000}"/>
    <cellStyle name="Comma 2 3 7 5 2" xfId="3318" xr:uid="{00000000-0005-0000-0000-00003B100000}"/>
    <cellStyle name="Comma 2 3 7 5 2 2" xfId="8121" xr:uid="{00000000-0005-0000-0000-00003C100000}"/>
    <cellStyle name="Comma 2 3 7 5 2 2 2" xfId="17728" xr:uid="{00000000-0005-0000-0000-00003D100000}"/>
    <cellStyle name="Comma 2 3 7 5 2 2 2 2" xfId="36942" xr:uid="{5C3AB528-B9BC-4BE0-B654-3050FA7F50AC}"/>
    <cellStyle name="Comma 2 3 7 5 2 2 3" xfId="27335" xr:uid="{2704E64E-5B3F-4517-B679-D7FD25AB444B}"/>
    <cellStyle name="Comma 2 3 7 5 2 3" xfId="12925" xr:uid="{00000000-0005-0000-0000-00003E100000}"/>
    <cellStyle name="Comma 2 3 7 5 2 3 2" xfId="32139" xr:uid="{07FE057E-F019-4E66-8DBE-52A3A6F3B74F}"/>
    <cellStyle name="Comma 2 3 7 5 2 4" xfId="22532" xr:uid="{51B0E3DA-C5E3-4CD8-9221-C45F64070737}"/>
    <cellStyle name="Comma 2 3 7 5 3" xfId="5720" xr:uid="{00000000-0005-0000-0000-00003F100000}"/>
    <cellStyle name="Comma 2 3 7 5 3 2" xfId="15327" xr:uid="{00000000-0005-0000-0000-000040100000}"/>
    <cellStyle name="Comma 2 3 7 5 3 2 2" xfId="34541" xr:uid="{7995CF23-F05F-4AA9-A26F-462066C24B7C}"/>
    <cellStyle name="Comma 2 3 7 5 3 3" xfId="24934" xr:uid="{40878E6C-DF83-4A6C-A881-09FC8610C9B3}"/>
    <cellStyle name="Comma 2 3 7 5 4" xfId="10523" xr:uid="{00000000-0005-0000-0000-000041100000}"/>
    <cellStyle name="Comma 2 3 7 5 4 2" xfId="29737" xr:uid="{ABD90EF0-0DF0-4202-A040-EDB9092DE66C}"/>
    <cellStyle name="Comma 2 3 7 5 5" xfId="20130" xr:uid="{843ACCB5-A2DA-4BDE-91B0-C3EFECED6A4A}"/>
    <cellStyle name="Comma 2 3 7 6" xfId="1713" xr:uid="{00000000-0005-0000-0000-000042100000}"/>
    <cellStyle name="Comma 2 3 7 6 2" xfId="4118" xr:uid="{00000000-0005-0000-0000-000043100000}"/>
    <cellStyle name="Comma 2 3 7 6 2 2" xfId="8921" xr:uid="{00000000-0005-0000-0000-000044100000}"/>
    <cellStyle name="Comma 2 3 7 6 2 2 2" xfId="18528" xr:uid="{00000000-0005-0000-0000-000045100000}"/>
    <cellStyle name="Comma 2 3 7 6 2 2 2 2" xfId="37742" xr:uid="{71A9A3FF-6AE7-4D1C-8EC8-8BA8A8B3F18E}"/>
    <cellStyle name="Comma 2 3 7 6 2 2 3" xfId="28135" xr:uid="{DA5900E3-863E-418A-A223-F91F6E4ADD66}"/>
    <cellStyle name="Comma 2 3 7 6 2 3" xfId="13725" xr:uid="{00000000-0005-0000-0000-000046100000}"/>
    <cellStyle name="Comma 2 3 7 6 2 3 2" xfId="32939" xr:uid="{7F55EFD2-DE19-4797-8241-C510CBD87417}"/>
    <cellStyle name="Comma 2 3 7 6 2 4" xfId="23332" xr:uid="{B6985DCD-27E1-452D-AD4F-CE501DE533D0}"/>
    <cellStyle name="Comma 2 3 7 6 3" xfId="6520" xr:uid="{00000000-0005-0000-0000-000047100000}"/>
    <cellStyle name="Comma 2 3 7 6 3 2" xfId="16127" xr:uid="{00000000-0005-0000-0000-000048100000}"/>
    <cellStyle name="Comma 2 3 7 6 3 2 2" xfId="35341" xr:uid="{4E63997D-B54A-4C14-8E30-15E544E28D14}"/>
    <cellStyle name="Comma 2 3 7 6 3 3" xfId="25734" xr:uid="{81045A8D-4C3F-4ECB-AF36-A4AA860E5DA4}"/>
    <cellStyle name="Comma 2 3 7 6 4" xfId="11323" xr:uid="{00000000-0005-0000-0000-000049100000}"/>
    <cellStyle name="Comma 2 3 7 6 4 2" xfId="30537" xr:uid="{7440AE2D-1845-4DE2-893C-E54179A5BE7C}"/>
    <cellStyle name="Comma 2 3 7 6 5" xfId="20930" xr:uid="{5FA3D990-2FB9-404E-AE25-5730C30C89F9}"/>
    <cellStyle name="Comma 2 3 7 7" xfId="2518" xr:uid="{00000000-0005-0000-0000-00004A100000}"/>
    <cellStyle name="Comma 2 3 7 7 2" xfId="7321" xr:uid="{00000000-0005-0000-0000-00004B100000}"/>
    <cellStyle name="Comma 2 3 7 7 2 2" xfId="16928" xr:uid="{00000000-0005-0000-0000-00004C100000}"/>
    <cellStyle name="Comma 2 3 7 7 2 2 2" xfId="36142" xr:uid="{4EE87433-3FDA-4C50-B1F0-361A98DF00BB}"/>
    <cellStyle name="Comma 2 3 7 7 2 3" xfId="26535" xr:uid="{B884A2FD-646D-4289-8DE2-4A54EAE779B3}"/>
    <cellStyle name="Comma 2 3 7 7 3" xfId="12125" xr:uid="{00000000-0005-0000-0000-00004D100000}"/>
    <cellStyle name="Comma 2 3 7 7 3 2" xfId="31339" xr:uid="{44EB3E02-303D-47B7-B0C9-D20C649DF045}"/>
    <cellStyle name="Comma 2 3 7 7 4" xfId="21732" xr:uid="{61D70953-92BD-4238-9594-E8FBF38D3DBF}"/>
    <cellStyle name="Comma 2 3 7 8" xfId="4920" xr:uid="{00000000-0005-0000-0000-00004E100000}"/>
    <cellStyle name="Comma 2 3 7 8 2" xfId="14527" xr:uid="{00000000-0005-0000-0000-00004F100000}"/>
    <cellStyle name="Comma 2 3 7 8 2 2" xfId="33741" xr:uid="{A20EBD6B-8F35-4823-8B6A-EA28723FF039}"/>
    <cellStyle name="Comma 2 3 7 8 3" xfId="24134" xr:uid="{B3F35DFC-4B50-4944-A918-2585B9237AA8}"/>
    <cellStyle name="Comma 2 3 7 9" xfId="9723" xr:uid="{00000000-0005-0000-0000-000050100000}"/>
    <cellStyle name="Comma 2 3 7 9 2" xfId="28937" xr:uid="{4382A8B0-8597-4DFA-B880-92BF57DE8D2D}"/>
    <cellStyle name="Comma 2 3 8" xfId="212" xr:uid="{00000000-0005-0000-0000-000051100000}"/>
    <cellStyle name="Comma 2 3 8 2" xfId="1013" xr:uid="{00000000-0005-0000-0000-000052100000}"/>
    <cellStyle name="Comma 2 3 8 2 2" xfId="3418" xr:uid="{00000000-0005-0000-0000-000053100000}"/>
    <cellStyle name="Comma 2 3 8 2 2 2" xfId="8221" xr:uid="{00000000-0005-0000-0000-000054100000}"/>
    <cellStyle name="Comma 2 3 8 2 2 2 2" xfId="17828" xr:uid="{00000000-0005-0000-0000-000055100000}"/>
    <cellStyle name="Comma 2 3 8 2 2 2 2 2" xfId="37042" xr:uid="{F0261FF0-ECCD-442D-8224-CD5DAF52E38D}"/>
    <cellStyle name="Comma 2 3 8 2 2 2 3" xfId="27435" xr:uid="{CDED3AAA-0162-4921-9767-D460F027530D}"/>
    <cellStyle name="Comma 2 3 8 2 2 3" xfId="13025" xr:uid="{00000000-0005-0000-0000-000056100000}"/>
    <cellStyle name="Comma 2 3 8 2 2 3 2" xfId="32239" xr:uid="{7FEC5FB3-42A8-4D78-8F09-BCD6413AD36B}"/>
    <cellStyle name="Comma 2 3 8 2 2 4" xfId="22632" xr:uid="{5FFD8EDC-AC15-4B13-B236-DB4BC4CC3748}"/>
    <cellStyle name="Comma 2 3 8 2 3" xfId="5820" xr:uid="{00000000-0005-0000-0000-000057100000}"/>
    <cellStyle name="Comma 2 3 8 2 3 2" xfId="15427" xr:uid="{00000000-0005-0000-0000-000058100000}"/>
    <cellStyle name="Comma 2 3 8 2 3 2 2" xfId="34641" xr:uid="{FEE218EC-6393-4735-824B-78B2D4DFF04D}"/>
    <cellStyle name="Comma 2 3 8 2 3 3" xfId="25034" xr:uid="{2E862785-99BD-4FB2-B85B-988B2AFE0477}"/>
    <cellStyle name="Comma 2 3 8 2 4" xfId="10623" xr:uid="{00000000-0005-0000-0000-000059100000}"/>
    <cellStyle name="Comma 2 3 8 2 4 2" xfId="29837" xr:uid="{3A1223CD-AE80-4A87-B856-DE582BFA941A}"/>
    <cellStyle name="Comma 2 3 8 2 5" xfId="20230" xr:uid="{47854F5F-E052-41CA-B4F4-3F75ADEDB8F0}"/>
    <cellStyle name="Comma 2 3 8 3" xfId="1813" xr:uid="{00000000-0005-0000-0000-00005A100000}"/>
    <cellStyle name="Comma 2 3 8 3 2" xfId="4218" xr:uid="{00000000-0005-0000-0000-00005B100000}"/>
    <cellStyle name="Comma 2 3 8 3 2 2" xfId="9021" xr:uid="{00000000-0005-0000-0000-00005C100000}"/>
    <cellStyle name="Comma 2 3 8 3 2 2 2" xfId="18628" xr:uid="{00000000-0005-0000-0000-00005D100000}"/>
    <cellStyle name="Comma 2 3 8 3 2 2 2 2" xfId="37842" xr:uid="{5CEEEB04-312D-4501-B3DF-B3D2D60BC2FD}"/>
    <cellStyle name="Comma 2 3 8 3 2 2 3" xfId="28235" xr:uid="{4EE51004-E42D-40E6-BE20-85FAD0161444}"/>
    <cellStyle name="Comma 2 3 8 3 2 3" xfId="13825" xr:uid="{00000000-0005-0000-0000-00005E100000}"/>
    <cellStyle name="Comma 2 3 8 3 2 3 2" xfId="33039" xr:uid="{8C9D5DC5-5E44-4D15-957D-1BE538A370B8}"/>
    <cellStyle name="Comma 2 3 8 3 2 4" xfId="23432" xr:uid="{EC21F6C8-FA68-48D0-B988-3014406C9A9F}"/>
    <cellStyle name="Comma 2 3 8 3 3" xfId="6620" xr:uid="{00000000-0005-0000-0000-00005F100000}"/>
    <cellStyle name="Comma 2 3 8 3 3 2" xfId="16227" xr:uid="{00000000-0005-0000-0000-000060100000}"/>
    <cellStyle name="Comma 2 3 8 3 3 2 2" xfId="35441" xr:uid="{27774343-60F8-46DF-9AE6-CA207E906655}"/>
    <cellStyle name="Comma 2 3 8 3 3 3" xfId="25834" xr:uid="{1701AA46-9322-40F8-B9B9-8A8EC9DC99F5}"/>
    <cellStyle name="Comma 2 3 8 3 4" xfId="11423" xr:uid="{00000000-0005-0000-0000-000061100000}"/>
    <cellStyle name="Comma 2 3 8 3 4 2" xfId="30637" xr:uid="{E5BB5841-2517-428D-9487-6CC64B09A942}"/>
    <cellStyle name="Comma 2 3 8 3 5" xfId="21030" xr:uid="{8CB9D542-6549-4FB5-B7B7-A6013C2270DC}"/>
    <cellStyle name="Comma 2 3 8 4" xfId="2618" xr:uid="{00000000-0005-0000-0000-000062100000}"/>
    <cellStyle name="Comma 2 3 8 4 2" xfId="7421" xr:uid="{00000000-0005-0000-0000-000063100000}"/>
    <cellStyle name="Comma 2 3 8 4 2 2" xfId="17028" xr:uid="{00000000-0005-0000-0000-000064100000}"/>
    <cellStyle name="Comma 2 3 8 4 2 2 2" xfId="36242" xr:uid="{D3EFAD50-0F1B-4F1A-A843-60326DA63AD2}"/>
    <cellStyle name="Comma 2 3 8 4 2 3" xfId="26635" xr:uid="{3344E0BC-FC82-4E42-9F09-BC9A5DFBD9FC}"/>
    <cellStyle name="Comma 2 3 8 4 3" xfId="12225" xr:uid="{00000000-0005-0000-0000-000065100000}"/>
    <cellStyle name="Comma 2 3 8 4 3 2" xfId="31439" xr:uid="{CD195A29-7087-47D2-B16B-9F5AF13CFBAF}"/>
    <cellStyle name="Comma 2 3 8 4 4" xfId="21832" xr:uid="{75597C97-E11D-46CF-B8E1-6E0764D95713}"/>
    <cellStyle name="Comma 2 3 8 5" xfId="5020" xr:uid="{00000000-0005-0000-0000-000066100000}"/>
    <cellStyle name="Comma 2 3 8 5 2" xfId="14627" xr:uid="{00000000-0005-0000-0000-000067100000}"/>
    <cellStyle name="Comma 2 3 8 5 2 2" xfId="33841" xr:uid="{D7BFD64C-CCE7-4595-B6ED-12B212E82235}"/>
    <cellStyle name="Comma 2 3 8 5 3" xfId="24234" xr:uid="{67CD3FAC-ECA3-4178-924E-BE4FF095CE38}"/>
    <cellStyle name="Comma 2 3 8 6" xfId="9823" xr:uid="{00000000-0005-0000-0000-000068100000}"/>
    <cellStyle name="Comma 2 3 8 6 2" xfId="29037" xr:uid="{0844780F-14E8-4D38-A9BB-9A46556A3395}"/>
    <cellStyle name="Comma 2 3 8 7" xfId="19430" xr:uid="{78E8E018-1DDC-4F21-8183-5B0FC585F8AA}"/>
    <cellStyle name="Comma 2 3 9" xfId="412" xr:uid="{00000000-0005-0000-0000-000069100000}"/>
    <cellStyle name="Comma 2 3 9 2" xfId="1213" xr:uid="{00000000-0005-0000-0000-00006A100000}"/>
    <cellStyle name="Comma 2 3 9 2 2" xfId="3618" xr:uid="{00000000-0005-0000-0000-00006B100000}"/>
    <cellStyle name="Comma 2 3 9 2 2 2" xfId="8421" xr:uid="{00000000-0005-0000-0000-00006C100000}"/>
    <cellStyle name="Comma 2 3 9 2 2 2 2" xfId="18028" xr:uid="{00000000-0005-0000-0000-00006D100000}"/>
    <cellStyle name="Comma 2 3 9 2 2 2 2 2" xfId="37242" xr:uid="{11E061BA-9EAB-4716-83CC-542A58DA3DA0}"/>
    <cellStyle name="Comma 2 3 9 2 2 2 3" xfId="27635" xr:uid="{8AD61C9B-A673-414C-BA4B-532DA6D732E8}"/>
    <cellStyle name="Comma 2 3 9 2 2 3" xfId="13225" xr:uid="{00000000-0005-0000-0000-00006E100000}"/>
    <cellStyle name="Comma 2 3 9 2 2 3 2" xfId="32439" xr:uid="{F8E6D49E-63B1-4C04-8305-D4F9064B5DD8}"/>
    <cellStyle name="Comma 2 3 9 2 2 4" xfId="22832" xr:uid="{3A9217EB-D521-4E4D-9DDB-2D6B5B4AB700}"/>
    <cellStyle name="Comma 2 3 9 2 3" xfId="6020" xr:uid="{00000000-0005-0000-0000-00006F100000}"/>
    <cellStyle name="Comma 2 3 9 2 3 2" xfId="15627" xr:uid="{00000000-0005-0000-0000-000070100000}"/>
    <cellStyle name="Comma 2 3 9 2 3 2 2" xfId="34841" xr:uid="{D62F9C68-4996-45AC-BAD1-ACD92A59640C}"/>
    <cellStyle name="Comma 2 3 9 2 3 3" xfId="25234" xr:uid="{66D23FB7-C863-41A9-8023-34F5C6F8D3A4}"/>
    <cellStyle name="Comma 2 3 9 2 4" xfId="10823" xr:uid="{00000000-0005-0000-0000-000071100000}"/>
    <cellStyle name="Comma 2 3 9 2 4 2" xfId="30037" xr:uid="{F0F4CA60-8FB7-4802-92D2-9D21BD66671E}"/>
    <cellStyle name="Comma 2 3 9 2 5" xfId="20430" xr:uid="{3C846C7D-4687-42AF-A069-61C336B23A5B}"/>
    <cellStyle name="Comma 2 3 9 3" xfId="2013" xr:uid="{00000000-0005-0000-0000-000072100000}"/>
    <cellStyle name="Comma 2 3 9 3 2" xfId="4418" xr:uid="{00000000-0005-0000-0000-000073100000}"/>
    <cellStyle name="Comma 2 3 9 3 2 2" xfId="9221" xr:uid="{00000000-0005-0000-0000-000074100000}"/>
    <cellStyle name="Comma 2 3 9 3 2 2 2" xfId="18828" xr:uid="{00000000-0005-0000-0000-000075100000}"/>
    <cellStyle name="Comma 2 3 9 3 2 2 2 2" xfId="38042" xr:uid="{B84773FC-240A-403B-82B1-BDEBADD5EFF8}"/>
    <cellStyle name="Comma 2 3 9 3 2 2 3" xfId="28435" xr:uid="{E212E7E6-E943-4573-8DFA-E8553182A490}"/>
    <cellStyle name="Comma 2 3 9 3 2 3" xfId="14025" xr:uid="{00000000-0005-0000-0000-000076100000}"/>
    <cellStyle name="Comma 2 3 9 3 2 3 2" xfId="33239" xr:uid="{80C6A12E-11BB-4CBE-B2D9-443DEA0C24A8}"/>
    <cellStyle name="Comma 2 3 9 3 2 4" xfId="23632" xr:uid="{6D8104E1-3C7D-4DED-91DD-DE5467E52229}"/>
    <cellStyle name="Comma 2 3 9 3 3" xfId="6820" xr:uid="{00000000-0005-0000-0000-000077100000}"/>
    <cellStyle name="Comma 2 3 9 3 3 2" xfId="16427" xr:uid="{00000000-0005-0000-0000-000078100000}"/>
    <cellStyle name="Comma 2 3 9 3 3 2 2" xfId="35641" xr:uid="{D13D1977-B641-4A78-9C67-9CDA6A356321}"/>
    <cellStyle name="Comma 2 3 9 3 3 3" xfId="26034" xr:uid="{B2738C92-DCD2-4DB3-BDDA-12AEEC8E7FB9}"/>
    <cellStyle name="Comma 2 3 9 3 4" xfId="11623" xr:uid="{00000000-0005-0000-0000-000079100000}"/>
    <cellStyle name="Comma 2 3 9 3 4 2" xfId="30837" xr:uid="{AC8FE282-2326-4BD5-86BD-0DD0BB039372}"/>
    <cellStyle name="Comma 2 3 9 3 5" xfId="21230" xr:uid="{D32930C2-2410-437A-8529-BD8ADD32DB5A}"/>
    <cellStyle name="Comma 2 3 9 4" xfId="2818" xr:uid="{00000000-0005-0000-0000-00007A100000}"/>
    <cellStyle name="Comma 2 3 9 4 2" xfId="7621" xr:uid="{00000000-0005-0000-0000-00007B100000}"/>
    <cellStyle name="Comma 2 3 9 4 2 2" xfId="17228" xr:uid="{00000000-0005-0000-0000-00007C100000}"/>
    <cellStyle name="Comma 2 3 9 4 2 2 2" xfId="36442" xr:uid="{CE4979E8-F1B1-49B9-AEAB-B249581FFB15}"/>
    <cellStyle name="Comma 2 3 9 4 2 3" xfId="26835" xr:uid="{E385F949-7838-4143-924D-FE35C4D5D9F6}"/>
    <cellStyle name="Comma 2 3 9 4 3" xfId="12425" xr:uid="{00000000-0005-0000-0000-00007D100000}"/>
    <cellStyle name="Comma 2 3 9 4 3 2" xfId="31639" xr:uid="{26E675C6-E59F-454A-A158-22A0D2F21343}"/>
    <cellStyle name="Comma 2 3 9 4 4" xfId="22032" xr:uid="{A6FD401F-BF0E-41C4-A833-1B022B1B3A51}"/>
    <cellStyle name="Comma 2 3 9 5" xfId="5220" xr:uid="{00000000-0005-0000-0000-00007E100000}"/>
    <cellStyle name="Comma 2 3 9 5 2" xfId="14827" xr:uid="{00000000-0005-0000-0000-00007F100000}"/>
    <cellStyle name="Comma 2 3 9 5 2 2" xfId="34041" xr:uid="{A47ED7DA-2BF9-48D3-BBD8-94198E76B07A}"/>
    <cellStyle name="Comma 2 3 9 5 3" xfId="24434" xr:uid="{9F3AEE67-9ED0-462E-815E-E91F5458C46C}"/>
    <cellStyle name="Comma 2 3 9 6" xfId="10023" xr:uid="{00000000-0005-0000-0000-000080100000}"/>
    <cellStyle name="Comma 2 3 9 6 2" xfId="29237" xr:uid="{D4B1B1B8-1967-4D4C-A112-14F3BEBD0BBE}"/>
    <cellStyle name="Comma 2 3 9 7" xfId="19630" xr:uid="{4B91D057-5293-4D7B-99D7-4C3C7D5F9E89}"/>
    <cellStyle name="Comma 2 4" xfId="12" xr:uid="{00000000-0005-0000-0000-000081100000}"/>
    <cellStyle name="Comma 2 4 10" xfId="614" xr:uid="{00000000-0005-0000-0000-000082100000}"/>
    <cellStyle name="Comma 2 4 10 2" xfId="1415" xr:uid="{00000000-0005-0000-0000-000083100000}"/>
    <cellStyle name="Comma 2 4 10 2 2" xfId="3820" xr:uid="{00000000-0005-0000-0000-000084100000}"/>
    <cellStyle name="Comma 2 4 10 2 2 2" xfId="8623" xr:uid="{00000000-0005-0000-0000-000085100000}"/>
    <cellStyle name="Comma 2 4 10 2 2 2 2" xfId="18230" xr:uid="{00000000-0005-0000-0000-000086100000}"/>
    <cellStyle name="Comma 2 4 10 2 2 2 2 2" xfId="37444" xr:uid="{AFDA3688-9D62-4BF2-ACEF-961BE16F8F50}"/>
    <cellStyle name="Comma 2 4 10 2 2 2 3" xfId="27837" xr:uid="{09BB42B9-25CE-4E8A-BA41-39D30A3F7133}"/>
    <cellStyle name="Comma 2 4 10 2 2 3" xfId="13427" xr:uid="{00000000-0005-0000-0000-000087100000}"/>
    <cellStyle name="Comma 2 4 10 2 2 3 2" xfId="32641" xr:uid="{5769CC8B-C555-42E0-B3C0-9409CEB63E1D}"/>
    <cellStyle name="Comma 2 4 10 2 2 4" xfId="23034" xr:uid="{D5768728-4A5F-4B0E-B9FB-B638C8477EAE}"/>
    <cellStyle name="Comma 2 4 10 2 3" xfId="6222" xr:uid="{00000000-0005-0000-0000-000088100000}"/>
    <cellStyle name="Comma 2 4 10 2 3 2" xfId="15829" xr:uid="{00000000-0005-0000-0000-000089100000}"/>
    <cellStyle name="Comma 2 4 10 2 3 2 2" xfId="35043" xr:uid="{058DD5BF-EA34-49A2-A3A9-3DD24A1C7EF4}"/>
    <cellStyle name="Comma 2 4 10 2 3 3" xfId="25436" xr:uid="{AE21D454-FB90-4A14-AF3F-DB9473FC624D}"/>
    <cellStyle name="Comma 2 4 10 2 4" xfId="11025" xr:uid="{00000000-0005-0000-0000-00008A100000}"/>
    <cellStyle name="Comma 2 4 10 2 4 2" xfId="30239" xr:uid="{4AC49830-0A79-4F84-AF7F-F8A9E7FB0B8A}"/>
    <cellStyle name="Comma 2 4 10 2 5" xfId="20632" xr:uid="{96048E29-76E2-4660-9024-0B2F14F33833}"/>
    <cellStyle name="Comma 2 4 10 3" xfId="2215" xr:uid="{00000000-0005-0000-0000-00008B100000}"/>
    <cellStyle name="Comma 2 4 10 3 2" xfId="4620" xr:uid="{00000000-0005-0000-0000-00008C100000}"/>
    <cellStyle name="Comma 2 4 10 3 2 2" xfId="9423" xr:uid="{00000000-0005-0000-0000-00008D100000}"/>
    <cellStyle name="Comma 2 4 10 3 2 2 2" xfId="19030" xr:uid="{00000000-0005-0000-0000-00008E100000}"/>
    <cellStyle name="Comma 2 4 10 3 2 2 2 2" xfId="38244" xr:uid="{C31959A9-1B0B-4CB6-A98E-BF4179DFE8CE}"/>
    <cellStyle name="Comma 2 4 10 3 2 2 3" xfId="28637" xr:uid="{473A346A-4995-4F06-8CCB-6BE1B13795FE}"/>
    <cellStyle name="Comma 2 4 10 3 2 3" xfId="14227" xr:uid="{00000000-0005-0000-0000-00008F100000}"/>
    <cellStyle name="Comma 2 4 10 3 2 3 2" xfId="33441" xr:uid="{46F8CCFF-6E62-4B5B-8B44-2FC341D9FB58}"/>
    <cellStyle name="Comma 2 4 10 3 2 4" xfId="23834" xr:uid="{AD57EF1D-BF65-4EB4-AC10-A570CDB30CFD}"/>
    <cellStyle name="Comma 2 4 10 3 3" xfId="7022" xr:uid="{00000000-0005-0000-0000-000090100000}"/>
    <cellStyle name="Comma 2 4 10 3 3 2" xfId="16629" xr:uid="{00000000-0005-0000-0000-000091100000}"/>
    <cellStyle name="Comma 2 4 10 3 3 2 2" xfId="35843" xr:uid="{7637E519-1EF5-4A83-9247-C05347C9843A}"/>
    <cellStyle name="Comma 2 4 10 3 3 3" xfId="26236" xr:uid="{BF8F380E-E994-470D-810D-D56EAEAF8CF3}"/>
    <cellStyle name="Comma 2 4 10 3 4" xfId="11825" xr:uid="{00000000-0005-0000-0000-000092100000}"/>
    <cellStyle name="Comma 2 4 10 3 4 2" xfId="31039" xr:uid="{E3FD0E7C-548F-45AD-8A69-6E08A30F238E}"/>
    <cellStyle name="Comma 2 4 10 3 5" xfId="21432" xr:uid="{362309ED-6DB2-46F6-97B1-31F29D8BE525}"/>
    <cellStyle name="Comma 2 4 10 4" xfId="3020" xr:uid="{00000000-0005-0000-0000-000093100000}"/>
    <cellStyle name="Comma 2 4 10 4 2" xfId="7823" xr:uid="{00000000-0005-0000-0000-000094100000}"/>
    <cellStyle name="Comma 2 4 10 4 2 2" xfId="17430" xr:uid="{00000000-0005-0000-0000-000095100000}"/>
    <cellStyle name="Comma 2 4 10 4 2 2 2" xfId="36644" xr:uid="{76F9F2B2-4155-407E-87E1-E6B99FCC1144}"/>
    <cellStyle name="Comma 2 4 10 4 2 3" xfId="27037" xr:uid="{31C8D45C-6628-4D9E-8159-F1EC3F4EEC56}"/>
    <cellStyle name="Comma 2 4 10 4 3" xfId="12627" xr:uid="{00000000-0005-0000-0000-000096100000}"/>
    <cellStyle name="Comma 2 4 10 4 3 2" xfId="31841" xr:uid="{D19A5FC7-3A88-46BB-AB06-11C82CC1BB01}"/>
    <cellStyle name="Comma 2 4 10 4 4" xfId="22234" xr:uid="{9C089757-3BCD-4D07-A809-E167CECEC7E0}"/>
    <cellStyle name="Comma 2 4 10 5" xfId="5422" xr:uid="{00000000-0005-0000-0000-000097100000}"/>
    <cellStyle name="Comma 2 4 10 5 2" xfId="15029" xr:uid="{00000000-0005-0000-0000-000098100000}"/>
    <cellStyle name="Comma 2 4 10 5 2 2" xfId="34243" xr:uid="{9CC9AE1E-DFD9-4BE8-89AA-138A05A6B80B}"/>
    <cellStyle name="Comma 2 4 10 5 3" xfId="24636" xr:uid="{213B8153-570C-4F0D-A6AF-BCE50A5820D3}"/>
    <cellStyle name="Comma 2 4 10 6" xfId="10225" xr:uid="{00000000-0005-0000-0000-000099100000}"/>
    <cellStyle name="Comma 2 4 10 6 2" xfId="29439" xr:uid="{05DF8845-3920-4851-A06F-C40447B9919D}"/>
    <cellStyle name="Comma 2 4 10 7" xfId="19832" xr:uid="{4E900A92-2901-42B7-9104-9DD463D26426}"/>
    <cellStyle name="Comma 2 4 11" xfId="815" xr:uid="{00000000-0005-0000-0000-00009A100000}"/>
    <cellStyle name="Comma 2 4 11 2" xfId="3220" xr:uid="{00000000-0005-0000-0000-00009B100000}"/>
    <cellStyle name="Comma 2 4 11 2 2" xfId="8023" xr:uid="{00000000-0005-0000-0000-00009C100000}"/>
    <cellStyle name="Comma 2 4 11 2 2 2" xfId="17630" xr:uid="{00000000-0005-0000-0000-00009D100000}"/>
    <cellStyle name="Comma 2 4 11 2 2 2 2" xfId="36844" xr:uid="{C8AA225E-4C9B-43BA-8EBD-52CD1D2ABCE1}"/>
    <cellStyle name="Comma 2 4 11 2 2 3" xfId="27237" xr:uid="{D18B3267-AA48-42A5-9D09-723A28A0214C}"/>
    <cellStyle name="Comma 2 4 11 2 3" xfId="12827" xr:uid="{00000000-0005-0000-0000-00009E100000}"/>
    <cellStyle name="Comma 2 4 11 2 3 2" xfId="32041" xr:uid="{3B918B1B-67D4-43E3-8550-E67FA314FFD7}"/>
    <cellStyle name="Comma 2 4 11 2 4" xfId="22434" xr:uid="{E0C3500B-B372-4AC4-8602-D18D84AAC8A4}"/>
    <cellStyle name="Comma 2 4 11 3" xfId="5622" xr:uid="{00000000-0005-0000-0000-00009F100000}"/>
    <cellStyle name="Comma 2 4 11 3 2" xfId="15229" xr:uid="{00000000-0005-0000-0000-0000A0100000}"/>
    <cellStyle name="Comma 2 4 11 3 2 2" xfId="34443" xr:uid="{69547AA5-885D-41B7-B420-EE55D56C6BB3}"/>
    <cellStyle name="Comma 2 4 11 3 3" xfId="24836" xr:uid="{DAF548C4-9DF2-43F2-A4D1-66FAD2D473D6}"/>
    <cellStyle name="Comma 2 4 11 4" xfId="10425" xr:uid="{00000000-0005-0000-0000-0000A1100000}"/>
    <cellStyle name="Comma 2 4 11 4 2" xfId="29639" xr:uid="{BD260796-B2D0-46D2-A203-38248BC94B00}"/>
    <cellStyle name="Comma 2 4 11 5" xfId="20032" xr:uid="{035CA5B1-68D3-445A-A4F2-02A969B97BC0}"/>
    <cellStyle name="Comma 2 4 12" xfId="1615" xr:uid="{00000000-0005-0000-0000-0000A2100000}"/>
    <cellStyle name="Comma 2 4 12 2" xfId="4020" xr:uid="{00000000-0005-0000-0000-0000A3100000}"/>
    <cellStyle name="Comma 2 4 12 2 2" xfId="8823" xr:uid="{00000000-0005-0000-0000-0000A4100000}"/>
    <cellStyle name="Comma 2 4 12 2 2 2" xfId="18430" xr:uid="{00000000-0005-0000-0000-0000A5100000}"/>
    <cellStyle name="Comma 2 4 12 2 2 2 2" xfId="37644" xr:uid="{01D4D1E0-1052-4593-A6DE-CE95C7F173A1}"/>
    <cellStyle name="Comma 2 4 12 2 2 3" xfId="28037" xr:uid="{99A7B177-DF0A-4D22-B3BB-3B63B0686F7F}"/>
    <cellStyle name="Comma 2 4 12 2 3" xfId="13627" xr:uid="{00000000-0005-0000-0000-0000A6100000}"/>
    <cellStyle name="Comma 2 4 12 2 3 2" xfId="32841" xr:uid="{465740CB-229C-43E5-AF1D-08B790505E43}"/>
    <cellStyle name="Comma 2 4 12 2 4" xfId="23234" xr:uid="{286E992A-5558-4885-AB07-FF815AD383EC}"/>
    <cellStyle name="Comma 2 4 12 3" xfId="6422" xr:uid="{00000000-0005-0000-0000-0000A7100000}"/>
    <cellStyle name="Comma 2 4 12 3 2" xfId="16029" xr:uid="{00000000-0005-0000-0000-0000A8100000}"/>
    <cellStyle name="Comma 2 4 12 3 2 2" xfId="35243" xr:uid="{855AFBE7-3E53-4541-AF6A-5ED24471F525}"/>
    <cellStyle name="Comma 2 4 12 3 3" xfId="25636" xr:uid="{23F7C7D7-F7A5-4AAD-A8B4-5C3114BEB892}"/>
    <cellStyle name="Comma 2 4 12 4" xfId="11225" xr:uid="{00000000-0005-0000-0000-0000A9100000}"/>
    <cellStyle name="Comma 2 4 12 4 2" xfId="30439" xr:uid="{9F7DE001-1455-49FD-8394-B0BB3048E183}"/>
    <cellStyle name="Comma 2 4 12 5" xfId="20832" xr:uid="{E0F3D96A-809E-43B7-B94C-FB85C6F93D51}"/>
    <cellStyle name="Comma 2 4 13" xfId="2420" xr:uid="{00000000-0005-0000-0000-0000AA100000}"/>
    <cellStyle name="Comma 2 4 13 2" xfId="7223" xr:uid="{00000000-0005-0000-0000-0000AB100000}"/>
    <cellStyle name="Comma 2 4 13 2 2" xfId="16830" xr:uid="{00000000-0005-0000-0000-0000AC100000}"/>
    <cellStyle name="Comma 2 4 13 2 2 2" xfId="36044" xr:uid="{1BB5CA26-CF65-4DAE-960A-AEB1C6659191}"/>
    <cellStyle name="Comma 2 4 13 2 3" xfId="26437" xr:uid="{A25C297B-24CD-46D2-9633-04D1CF6A6E80}"/>
    <cellStyle name="Comma 2 4 13 3" xfId="12027" xr:uid="{00000000-0005-0000-0000-0000AD100000}"/>
    <cellStyle name="Comma 2 4 13 3 2" xfId="31241" xr:uid="{A9B5FC5D-AD5D-45BC-B2B7-B1E269B150FA}"/>
    <cellStyle name="Comma 2 4 13 4" xfId="21634" xr:uid="{20AF3C08-BF37-4C29-8D15-F5B5158EA3F0}"/>
    <cellStyle name="Comma 2 4 14" xfId="4822" xr:uid="{00000000-0005-0000-0000-0000AE100000}"/>
    <cellStyle name="Comma 2 4 14 2" xfId="14429" xr:uid="{00000000-0005-0000-0000-0000AF100000}"/>
    <cellStyle name="Comma 2 4 14 2 2" xfId="33643" xr:uid="{7ECE9BFE-CE27-47C8-B142-4FDD5343CAFE}"/>
    <cellStyle name="Comma 2 4 14 3" xfId="24036" xr:uid="{81EFFC0B-46DB-492C-B569-40F2FAE9B76A}"/>
    <cellStyle name="Comma 2 4 15" xfId="9625" xr:uid="{00000000-0005-0000-0000-0000B0100000}"/>
    <cellStyle name="Comma 2 4 15 2" xfId="28839" xr:uid="{44117A86-44C8-428B-AF99-DDAF02CB3EC4}"/>
    <cellStyle name="Comma 2 4 16" xfId="19232" xr:uid="{EC810635-9B53-49D9-85AC-1749F670A1E2}"/>
    <cellStyle name="Comma 2 4 2" xfId="23" xr:uid="{00000000-0005-0000-0000-0000B1100000}"/>
    <cellStyle name="Comma 2 4 2 10" xfId="4832" xr:uid="{00000000-0005-0000-0000-0000B2100000}"/>
    <cellStyle name="Comma 2 4 2 10 2" xfId="14439" xr:uid="{00000000-0005-0000-0000-0000B3100000}"/>
    <cellStyle name="Comma 2 4 2 10 2 2" xfId="33653" xr:uid="{63EFCE31-28F3-4CE9-A123-FE9FA437798E}"/>
    <cellStyle name="Comma 2 4 2 10 3" xfId="24046" xr:uid="{BD7687E7-ACCD-4006-AF81-F578EB43EC69}"/>
    <cellStyle name="Comma 2 4 2 11" xfId="9635" xr:uid="{00000000-0005-0000-0000-0000B4100000}"/>
    <cellStyle name="Comma 2 4 2 11 2" xfId="28849" xr:uid="{773F9893-2668-49DE-B9CB-5E1C4C03EDA9}"/>
    <cellStyle name="Comma 2 4 2 12" xfId="19242" xr:uid="{9B2D7ED9-FDE9-43ED-B4C2-46E384E0A84D}"/>
    <cellStyle name="Comma 2 4 2 2" xfId="74" xr:uid="{00000000-0005-0000-0000-0000B5100000}"/>
    <cellStyle name="Comma 2 4 2 2 10" xfId="9685" xr:uid="{00000000-0005-0000-0000-0000B6100000}"/>
    <cellStyle name="Comma 2 4 2 2 10 2" xfId="28899" xr:uid="{0B9FDDAA-5622-4DBB-AE92-A4BD9F506D21}"/>
    <cellStyle name="Comma 2 4 2 2 11" xfId="19292" xr:uid="{2C8D13AA-1A56-4C1D-A31B-616A99995BE1}"/>
    <cellStyle name="Comma 2 4 2 2 2" xfId="174" xr:uid="{00000000-0005-0000-0000-0000B7100000}"/>
    <cellStyle name="Comma 2 4 2 2 2 10" xfId="19392" xr:uid="{D7656384-9823-4E17-8816-0E732F2F4845}"/>
    <cellStyle name="Comma 2 4 2 2 2 2" xfId="374" xr:uid="{00000000-0005-0000-0000-0000B8100000}"/>
    <cellStyle name="Comma 2 4 2 2 2 2 2" xfId="1175" xr:uid="{00000000-0005-0000-0000-0000B9100000}"/>
    <cellStyle name="Comma 2 4 2 2 2 2 2 2" xfId="3580" xr:uid="{00000000-0005-0000-0000-0000BA100000}"/>
    <cellStyle name="Comma 2 4 2 2 2 2 2 2 2" xfId="8383" xr:uid="{00000000-0005-0000-0000-0000BB100000}"/>
    <cellStyle name="Comma 2 4 2 2 2 2 2 2 2 2" xfId="17990" xr:uid="{00000000-0005-0000-0000-0000BC100000}"/>
    <cellStyle name="Comma 2 4 2 2 2 2 2 2 2 2 2" xfId="37204" xr:uid="{F02BFDF2-49ED-4836-A82C-957C50C294AA}"/>
    <cellStyle name="Comma 2 4 2 2 2 2 2 2 2 3" xfId="27597" xr:uid="{E7603E78-3DEF-4960-8F87-DACD5566D2DC}"/>
    <cellStyle name="Comma 2 4 2 2 2 2 2 2 3" xfId="13187" xr:uid="{00000000-0005-0000-0000-0000BD100000}"/>
    <cellStyle name="Comma 2 4 2 2 2 2 2 2 3 2" xfId="32401" xr:uid="{5802C447-C2F7-4FDF-BB4B-9C1232303601}"/>
    <cellStyle name="Comma 2 4 2 2 2 2 2 2 4" xfId="22794" xr:uid="{39E1F65E-A021-4A4D-AB30-44B467957C2D}"/>
    <cellStyle name="Comma 2 4 2 2 2 2 2 3" xfId="5982" xr:uid="{00000000-0005-0000-0000-0000BE100000}"/>
    <cellStyle name="Comma 2 4 2 2 2 2 2 3 2" xfId="15589" xr:uid="{00000000-0005-0000-0000-0000BF100000}"/>
    <cellStyle name="Comma 2 4 2 2 2 2 2 3 2 2" xfId="34803" xr:uid="{591F4A96-E887-4353-8538-9154BAADC9B4}"/>
    <cellStyle name="Comma 2 4 2 2 2 2 2 3 3" xfId="25196" xr:uid="{1E954C23-6901-4D31-992F-C67CB038B8B4}"/>
    <cellStyle name="Comma 2 4 2 2 2 2 2 4" xfId="10785" xr:uid="{00000000-0005-0000-0000-0000C0100000}"/>
    <cellStyle name="Comma 2 4 2 2 2 2 2 4 2" xfId="29999" xr:uid="{09BE5B90-91E2-4873-8191-AC2A51EA6B96}"/>
    <cellStyle name="Comma 2 4 2 2 2 2 2 5" xfId="20392" xr:uid="{D026269B-9DBA-4421-B7EB-A7FF399CB636}"/>
    <cellStyle name="Comma 2 4 2 2 2 2 3" xfId="1975" xr:uid="{00000000-0005-0000-0000-0000C1100000}"/>
    <cellStyle name="Comma 2 4 2 2 2 2 3 2" xfId="4380" xr:uid="{00000000-0005-0000-0000-0000C2100000}"/>
    <cellStyle name="Comma 2 4 2 2 2 2 3 2 2" xfId="9183" xr:uid="{00000000-0005-0000-0000-0000C3100000}"/>
    <cellStyle name="Comma 2 4 2 2 2 2 3 2 2 2" xfId="18790" xr:uid="{00000000-0005-0000-0000-0000C4100000}"/>
    <cellStyle name="Comma 2 4 2 2 2 2 3 2 2 2 2" xfId="38004" xr:uid="{7EEE3693-20A7-4247-90DB-57BEE2C073F6}"/>
    <cellStyle name="Comma 2 4 2 2 2 2 3 2 2 3" xfId="28397" xr:uid="{017DD6B9-8B82-4190-943A-862CCBAB0BCF}"/>
    <cellStyle name="Comma 2 4 2 2 2 2 3 2 3" xfId="13987" xr:uid="{00000000-0005-0000-0000-0000C5100000}"/>
    <cellStyle name="Comma 2 4 2 2 2 2 3 2 3 2" xfId="33201" xr:uid="{20BD1984-714B-4D61-84A1-A7886F9E79A6}"/>
    <cellStyle name="Comma 2 4 2 2 2 2 3 2 4" xfId="23594" xr:uid="{93CA11D1-D20C-413A-8BC6-25C4B471ED1A}"/>
    <cellStyle name="Comma 2 4 2 2 2 2 3 3" xfId="6782" xr:uid="{00000000-0005-0000-0000-0000C6100000}"/>
    <cellStyle name="Comma 2 4 2 2 2 2 3 3 2" xfId="16389" xr:uid="{00000000-0005-0000-0000-0000C7100000}"/>
    <cellStyle name="Comma 2 4 2 2 2 2 3 3 2 2" xfId="35603" xr:uid="{E596BEA8-E620-4377-A6AE-E2DCEBBC0EB1}"/>
    <cellStyle name="Comma 2 4 2 2 2 2 3 3 3" xfId="25996" xr:uid="{73E71E8B-17F4-4B2F-848C-C6F357647E59}"/>
    <cellStyle name="Comma 2 4 2 2 2 2 3 4" xfId="11585" xr:uid="{00000000-0005-0000-0000-0000C8100000}"/>
    <cellStyle name="Comma 2 4 2 2 2 2 3 4 2" xfId="30799" xr:uid="{68967218-1FCF-4433-B04B-1D6F81BFE973}"/>
    <cellStyle name="Comma 2 4 2 2 2 2 3 5" xfId="21192" xr:uid="{9615E500-C764-492C-AE6F-749D53F55071}"/>
    <cellStyle name="Comma 2 4 2 2 2 2 4" xfId="2780" xr:uid="{00000000-0005-0000-0000-0000C9100000}"/>
    <cellStyle name="Comma 2 4 2 2 2 2 4 2" xfId="7583" xr:uid="{00000000-0005-0000-0000-0000CA100000}"/>
    <cellStyle name="Comma 2 4 2 2 2 2 4 2 2" xfId="17190" xr:uid="{00000000-0005-0000-0000-0000CB100000}"/>
    <cellStyle name="Comma 2 4 2 2 2 2 4 2 2 2" xfId="36404" xr:uid="{68E48470-E472-4FAB-8DAD-0B52039F8AF4}"/>
    <cellStyle name="Comma 2 4 2 2 2 2 4 2 3" xfId="26797" xr:uid="{DBB43EDD-9359-402D-89C1-A893AC94FB8C}"/>
    <cellStyle name="Comma 2 4 2 2 2 2 4 3" xfId="12387" xr:uid="{00000000-0005-0000-0000-0000CC100000}"/>
    <cellStyle name="Comma 2 4 2 2 2 2 4 3 2" xfId="31601" xr:uid="{45D62F15-767B-487E-A6C3-C37C3F9DAE12}"/>
    <cellStyle name="Comma 2 4 2 2 2 2 4 4" xfId="21994" xr:uid="{CB5A6F52-AF2F-4ED6-86B5-73E1B9381EAD}"/>
    <cellStyle name="Comma 2 4 2 2 2 2 5" xfId="5182" xr:uid="{00000000-0005-0000-0000-0000CD100000}"/>
    <cellStyle name="Comma 2 4 2 2 2 2 5 2" xfId="14789" xr:uid="{00000000-0005-0000-0000-0000CE100000}"/>
    <cellStyle name="Comma 2 4 2 2 2 2 5 2 2" xfId="34003" xr:uid="{0E9DE055-E804-4EC6-8611-46CF5B7EE1B0}"/>
    <cellStyle name="Comma 2 4 2 2 2 2 5 3" xfId="24396" xr:uid="{E91455F6-86A6-42AE-A29A-D8F083F64257}"/>
    <cellStyle name="Comma 2 4 2 2 2 2 6" xfId="9985" xr:uid="{00000000-0005-0000-0000-0000CF100000}"/>
    <cellStyle name="Comma 2 4 2 2 2 2 6 2" xfId="29199" xr:uid="{DF0A697C-BAAF-46B9-819D-36812E5CC8E1}"/>
    <cellStyle name="Comma 2 4 2 2 2 2 7" xfId="19592" xr:uid="{00249CA7-C1F5-4686-898C-2128E6B596A6}"/>
    <cellStyle name="Comma 2 4 2 2 2 3" xfId="574" xr:uid="{00000000-0005-0000-0000-0000D0100000}"/>
    <cellStyle name="Comma 2 4 2 2 2 3 2" xfId="1375" xr:uid="{00000000-0005-0000-0000-0000D1100000}"/>
    <cellStyle name="Comma 2 4 2 2 2 3 2 2" xfId="3780" xr:uid="{00000000-0005-0000-0000-0000D2100000}"/>
    <cellStyle name="Comma 2 4 2 2 2 3 2 2 2" xfId="8583" xr:uid="{00000000-0005-0000-0000-0000D3100000}"/>
    <cellStyle name="Comma 2 4 2 2 2 3 2 2 2 2" xfId="18190" xr:uid="{00000000-0005-0000-0000-0000D4100000}"/>
    <cellStyle name="Comma 2 4 2 2 2 3 2 2 2 2 2" xfId="37404" xr:uid="{84AD4AF2-17A0-4BCF-9378-0C739C53A1FF}"/>
    <cellStyle name="Comma 2 4 2 2 2 3 2 2 2 3" xfId="27797" xr:uid="{9C9074F0-12B1-408A-BDB2-AB31C7BF17D0}"/>
    <cellStyle name="Comma 2 4 2 2 2 3 2 2 3" xfId="13387" xr:uid="{00000000-0005-0000-0000-0000D5100000}"/>
    <cellStyle name="Comma 2 4 2 2 2 3 2 2 3 2" xfId="32601" xr:uid="{B34831FA-E40D-41D0-8FF8-9FCD99239EE1}"/>
    <cellStyle name="Comma 2 4 2 2 2 3 2 2 4" xfId="22994" xr:uid="{6A13FAA7-2090-4325-B104-BF50FE7BCAA2}"/>
    <cellStyle name="Comma 2 4 2 2 2 3 2 3" xfId="6182" xr:uid="{00000000-0005-0000-0000-0000D6100000}"/>
    <cellStyle name="Comma 2 4 2 2 2 3 2 3 2" xfId="15789" xr:uid="{00000000-0005-0000-0000-0000D7100000}"/>
    <cellStyle name="Comma 2 4 2 2 2 3 2 3 2 2" xfId="35003" xr:uid="{D40C6A15-0943-4BB7-879E-6A4573F032D5}"/>
    <cellStyle name="Comma 2 4 2 2 2 3 2 3 3" xfId="25396" xr:uid="{082D7796-947B-4BF3-9F2D-57CF86815114}"/>
    <cellStyle name="Comma 2 4 2 2 2 3 2 4" xfId="10985" xr:uid="{00000000-0005-0000-0000-0000D8100000}"/>
    <cellStyle name="Comma 2 4 2 2 2 3 2 4 2" xfId="30199" xr:uid="{D4341E4F-960D-4798-8209-CA4698207E83}"/>
    <cellStyle name="Comma 2 4 2 2 2 3 2 5" xfId="20592" xr:uid="{7CB83DBE-8F09-46ED-B579-1D67153DC267}"/>
    <cellStyle name="Comma 2 4 2 2 2 3 3" xfId="2175" xr:uid="{00000000-0005-0000-0000-0000D9100000}"/>
    <cellStyle name="Comma 2 4 2 2 2 3 3 2" xfId="4580" xr:uid="{00000000-0005-0000-0000-0000DA100000}"/>
    <cellStyle name="Comma 2 4 2 2 2 3 3 2 2" xfId="9383" xr:uid="{00000000-0005-0000-0000-0000DB100000}"/>
    <cellStyle name="Comma 2 4 2 2 2 3 3 2 2 2" xfId="18990" xr:uid="{00000000-0005-0000-0000-0000DC100000}"/>
    <cellStyle name="Comma 2 4 2 2 2 3 3 2 2 2 2" xfId="38204" xr:uid="{0C71B46B-6C8A-4C1D-883B-B668578441CB}"/>
    <cellStyle name="Comma 2 4 2 2 2 3 3 2 2 3" xfId="28597" xr:uid="{1A94536C-A4E7-434E-AA93-123546E7C81D}"/>
    <cellStyle name="Comma 2 4 2 2 2 3 3 2 3" xfId="14187" xr:uid="{00000000-0005-0000-0000-0000DD100000}"/>
    <cellStyle name="Comma 2 4 2 2 2 3 3 2 3 2" xfId="33401" xr:uid="{F3B5932A-F3F1-4E03-ADB9-005901EABE69}"/>
    <cellStyle name="Comma 2 4 2 2 2 3 3 2 4" xfId="23794" xr:uid="{3BF5EF6A-2B59-4D33-9FBA-867FCEBDD36B}"/>
    <cellStyle name="Comma 2 4 2 2 2 3 3 3" xfId="6982" xr:uid="{00000000-0005-0000-0000-0000DE100000}"/>
    <cellStyle name="Comma 2 4 2 2 2 3 3 3 2" xfId="16589" xr:uid="{00000000-0005-0000-0000-0000DF100000}"/>
    <cellStyle name="Comma 2 4 2 2 2 3 3 3 2 2" xfId="35803" xr:uid="{FE63F1BD-9B1A-43B8-94B3-872E32CBFD42}"/>
    <cellStyle name="Comma 2 4 2 2 2 3 3 3 3" xfId="26196" xr:uid="{9AC3DD13-FF06-4E33-B239-9111862E61DA}"/>
    <cellStyle name="Comma 2 4 2 2 2 3 3 4" xfId="11785" xr:uid="{00000000-0005-0000-0000-0000E0100000}"/>
    <cellStyle name="Comma 2 4 2 2 2 3 3 4 2" xfId="30999" xr:uid="{517B19D8-6C59-40F7-9F19-0DDBEC12F934}"/>
    <cellStyle name="Comma 2 4 2 2 2 3 3 5" xfId="21392" xr:uid="{CA6DB9F5-55FF-4663-A469-416498741D36}"/>
    <cellStyle name="Comma 2 4 2 2 2 3 4" xfId="2980" xr:uid="{00000000-0005-0000-0000-0000E1100000}"/>
    <cellStyle name="Comma 2 4 2 2 2 3 4 2" xfId="7783" xr:uid="{00000000-0005-0000-0000-0000E2100000}"/>
    <cellStyle name="Comma 2 4 2 2 2 3 4 2 2" xfId="17390" xr:uid="{00000000-0005-0000-0000-0000E3100000}"/>
    <cellStyle name="Comma 2 4 2 2 2 3 4 2 2 2" xfId="36604" xr:uid="{D421D7BF-72DA-45CC-967B-59F48A39BF5B}"/>
    <cellStyle name="Comma 2 4 2 2 2 3 4 2 3" xfId="26997" xr:uid="{18E97A6C-30C7-4C6C-926A-1052A73308D5}"/>
    <cellStyle name="Comma 2 4 2 2 2 3 4 3" xfId="12587" xr:uid="{00000000-0005-0000-0000-0000E4100000}"/>
    <cellStyle name="Comma 2 4 2 2 2 3 4 3 2" xfId="31801" xr:uid="{60FA3CFF-A820-4E51-BDA0-29B9A56C3B4E}"/>
    <cellStyle name="Comma 2 4 2 2 2 3 4 4" xfId="22194" xr:uid="{D336330B-0523-42E2-B9D2-9C194CFB29BB}"/>
    <cellStyle name="Comma 2 4 2 2 2 3 5" xfId="5382" xr:uid="{00000000-0005-0000-0000-0000E5100000}"/>
    <cellStyle name="Comma 2 4 2 2 2 3 5 2" xfId="14989" xr:uid="{00000000-0005-0000-0000-0000E6100000}"/>
    <cellStyle name="Comma 2 4 2 2 2 3 5 2 2" xfId="34203" xr:uid="{01E776E2-152E-4CF8-8D3A-7865BEE57B66}"/>
    <cellStyle name="Comma 2 4 2 2 2 3 5 3" xfId="24596" xr:uid="{CF45CE5A-342E-42FB-A715-25A7579A872E}"/>
    <cellStyle name="Comma 2 4 2 2 2 3 6" xfId="10185" xr:uid="{00000000-0005-0000-0000-0000E7100000}"/>
    <cellStyle name="Comma 2 4 2 2 2 3 6 2" xfId="29399" xr:uid="{E79E5E5B-5BCB-4D46-8DA9-87905D06D27A}"/>
    <cellStyle name="Comma 2 4 2 2 2 3 7" xfId="19792" xr:uid="{49499E6C-FE19-4F7D-93D6-2985BF2D5750}"/>
    <cellStyle name="Comma 2 4 2 2 2 4" xfId="774" xr:uid="{00000000-0005-0000-0000-0000E8100000}"/>
    <cellStyle name="Comma 2 4 2 2 2 4 2" xfId="1575" xr:uid="{00000000-0005-0000-0000-0000E9100000}"/>
    <cellStyle name="Comma 2 4 2 2 2 4 2 2" xfId="3980" xr:uid="{00000000-0005-0000-0000-0000EA100000}"/>
    <cellStyle name="Comma 2 4 2 2 2 4 2 2 2" xfId="8783" xr:uid="{00000000-0005-0000-0000-0000EB100000}"/>
    <cellStyle name="Comma 2 4 2 2 2 4 2 2 2 2" xfId="18390" xr:uid="{00000000-0005-0000-0000-0000EC100000}"/>
    <cellStyle name="Comma 2 4 2 2 2 4 2 2 2 2 2" xfId="37604" xr:uid="{8984840D-1176-4073-B013-5212F1B27921}"/>
    <cellStyle name="Comma 2 4 2 2 2 4 2 2 2 3" xfId="27997" xr:uid="{4C2C5A35-4FBB-4BF2-9CF6-68741B06B00C}"/>
    <cellStyle name="Comma 2 4 2 2 2 4 2 2 3" xfId="13587" xr:uid="{00000000-0005-0000-0000-0000ED100000}"/>
    <cellStyle name="Comma 2 4 2 2 2 4 2 2 3 2" xfId="32801" xr:uid="{630DBC3F-E810-495B-8C78-834FF6A7DA49}"/>
    <cellStyle name="Comma 2 4 2 2 2 4 2 2 4" xfId="23194" xr:uid="{750CCCB5-8210-4532-B79A-836478C14C83}"/>
    <cellStyle name="Comma 2 4 2 2 2 4 2 3" xfId="6382" xr:uid="{00000000-0005-0000-0000-0000EE100000}"/>
    <cellStyle name="Comma 2 4 2 2 2 4 2 3 2" xfId="15989" xr:uid="{00000000-0005-0000-0000-0000EF100000}"/>
    <cellStyle name="Comma 2 4 2 2 2 4 2 3 2 2" xfId="35203" xr:uid="{6A602013-1690-4F98-B47A-CC1ADEEB0589}"/>
    <cellStyle name="Comma 2 4 2 2 2 4 2 3 3" xfId="25596" xr:uid="{481A6CD4-1AA7-4217-93A1-0F625F7B5710}"/>
    <cellStyle name="Comma 2 4 2 2 2 4 2 4" xfId="11185" xr:uid="{00000000-0005-0000-0000-0000F0100000}"/>
    <cellStyle name="Comma 2 4 2 2 2 4 2 4 2" xfId="30399" xr:uid="{6F8E0C7D-1846-464E-A537-9EDFEAFC7A52}"/>
    <cellStyle name="Comma 2 4 2 2 2 4 2 5" xfId="20792" xr:uid="{4FB7C70A-F0E2-41E1-AF8E-7FE21FEB18DF}"/>
    <cellStyle name="Comma 2 4 2 2 2 4 3" xfId="2375" xr:uid="{00000000-0005-0000-0000-0000F1100000}"/>
    <cellStyle name="Comma 2 4 2 2 2 4 3 2" xfId="4780" xr:uid="{00000000-0005-0000-0000-0000F2100000}"/>
    <cellStyle name="Comma 2 4 2 2 2 4 3 2 2" xfId="9583" xr:uid="{00000000-0005-0000-0000-0000F3100000}"/>
    <cellStyle name="Comma 2 4 2 2 2 4 3 2 2 2" xfId="19190" xr:uid="{00000000-0005-0000-0000-0000F4100000}"/>
    <cellStyle name="Comma 2 4 2 2 2 4 3 2 2 2 2" xfId="38404" xr:uid="{D542B75A-893C-4A4F-A8D3-5241F984129F}"/>
    <cellStyle name="Comma 2 4 2 2 2 4 3 2 2 3" xfId="28797" xr:uid="{A573583D-F6B0-415B-8641-3EC3793172EA}"/>
    <cellStyle name="Comma 2 4 2 2 2 4 3 2 3" xfId="14387" xr:uid="{00000000-0005-0000-0000-0000F5100000}"/>
    <cellStyle name="Comma 2 4 2 2 2 4 3 2 3 2" xfId="33601" xr:uid="{B7EBC3C3-0AB9-4664-9148-C78A54AE8FC8}"/>
    <cellStyle name="Comma 2 4 2 2 2 4 3 2 4" xfId="23994" xr:uid="{A0727259-D6E8-4BF2-A09E-22AD696CAB32}"/>
    <cellStyle name="Comma 2 4 2 2 2 4 3 3" xfId="7182" xr:uid="{00000000-0005-0000-0000-0000F6100000}"/>
    <cellStyle name="Comma 2 4 2 2 2 4 3 3 2" xfId="16789" xr:uid="{00000000-0005-0000-0000-0000F7100000}"/>
    <cellStyle name="Comma 2 4 2 2 2 4 3 3 2 2" xfId="36003" xr:uid="{F1FD2A32-6FCE-45FF-9313-6C27CABE1198}"/>
    <cellStyle name="Comma 2 4 2 2 2 4 3 3 3" xfId="26396" xr:uid="{349186FE-6A85-43AE-81B2-B7416BA77ED3}"/>
    <cellStyle name="Comma 2 4 2 2 2 4 3 4" xfId="11985" xr:uid="{00000000-0005-0000-0000-0000F8100000}"/>
    <cellStyle name="Comma 2 4 2 2 2 4 3 4 2" xfId="31199" xr:uid="{E134B437-14B1-4D4D-8272-F611AC6EBC3A}"/>
    <cellStyle name="Comma 2 4 2 2 2 4 3 5" xfId="21592" xr:uid="{2A13155D-3C10-4984-8A76-AF51BB2FB7D7}"/>
    <cellStyle name="Comma 2 4 2 2 2 4 4" xfId="3180" xr:uid="{00000000-0005-0000-0000-0000F9100000}"/>
    <cellStyle name="Comma 2 4 2 2 2 4 4 2" xfId="7983" xr:uid="{00000000-0005-0000-0000-0000FA100000}"/>
    <cellStyle name="Comma 2 4 2 2 2 4 4 2 2" xfId="17590" xr:uid="{00000000-0005-0000-0000-0000FB100000}"/>
    <cellStyle name="Comma 2 4 2 2 2 4 4 2 2 2" xfId="36804" xr:uid="{18C85204-D59C-4D4E-8885-E87483A4E316}"/>
    <cellStyle name="Comma 2 4 2 2 2 4 4 2 3" xfId="27197" xr:uid="{2E0DF64D-E7F4-491A-8950-93E602CAD0D5}"/>
    <cellStyle name="Comma 2 4 2 2 2 4 4 3" xfId="12787" xr:uid="{00000000-0005-0000-0000-0000FC100000}"/>
    <cellStyle name="Comma 2 4 2 2 2 4 4 3 2" xfId="32001" xr:uid="{1041FF7C-378E-4E1F-9730-E51EB35E5C47}"/>
    <cellStyle name="Comma 2 4 2 2 2 4 4 4" xfId="22394" xr:uid="{716EB862-38D7-4BAB-8B47-5B165F079D61}"/>
    <cellStyle name="Comma 2 4 2 2 2 4 5" xfId="5582" xr:uid="{00000000-0005-0000-0000-0000FD100000}"/>
    <cellStyle name="Comma 2 4 2 2 2 4 5 2" xfId="15189" xr:uid="{00000000-0005-0000-0000-0000FE100000}"/>
    <cellStyle name="Comma 2 4 2 2 2 4 5 2 2" xfId="34403" xr:uid="{99072461-4F26-4A06-AE96-489F0F61A1A8}"/>
    <cellStyle name="Comma 2 4 2 2 2 4 5 3" xfId="24796" xr:uid="{2075977E-BBA4-401C-9360-2E5F4B8ECCEA}"/>
    <cellStyle name="Comma 2 4 2 2 2 4 6" xfId="10385" xr:uid="{00000000-0005-0000-0000-0000FF100000}"/>
    <cellStyle name="Comma 2 4 2 2 2 4 6 2" xfId="29599" xr:uid="{C33BBF5D-DE46-4F1E-84C4-471AFFAD9CA4}"/>
    <cellStyle name="Comma 2 4 2 2 2 4 7" xfId="19992" xr:uid="{B63596AA-3B49-4DAC-A147-0534E14CB04D}"/>
    <cellStyle name="Comma 2 4 2 2 2 5" xfId="975" xr:uid="{00000000-0005-0000-0000-000000110000}"/>
    <cellStyle name="Comma 2 4 2 2 2 5 2" xfId="3380" xr:uid="{00000000-0005-0000-0000-000001110000}"/>
    <cellStyle name="Comma 2 4 2 2 2 5 2 2" xfId="8183" xr:uid="{00000000-0005-0000-0000-000002110000}"/>
    <cellStyle name="Comma 2 4 2 2 2 5 2 2 2" xfId="17790" xr:uid="{00000000-0005-0000-0000-000003110000}"/>
    <cellStyle name="Comma 2 4 2 2 2 5 2 2 2 2" xfId="37004" xr:uid="{1C3F4B4D-E1BA-4DDC-9E83-12CB81A54ACD}"/>
    <cellStyle name="Comma 2 4 2 2 2 5 2 2 3" xfId="27397" xr:uid="{78C9253F-22F5-486B-BC52-870D314599E1}"/>
    <cellStyle name="Comma 2 4 2 2 2 5 2 3" xfId="12987" xr:uid="{00000000-0005-0000-0000-000004110000}"/>
    <cellStyle name="Comma 2 4 2 2 2 5 2 3 2" xfId="32201" xr:uid="{1CC2D853-980E-43FC-8A73-3079D595D75D}"/>
    <cellStyle name="Comma 2 4 2 2 2 5 2 4" xfId="22594" xr:uid="{8EF65D8E-FEF8-4C3B-9FB3-EAE798A96E2A}"/>
    <cellStyle name="Comma 2 4 2 2 2 5 3" xfId="5782" xr:uid="{00000000-0005-0000-0000-000005110000}"/>
    <cellStyle name="Comma 2 4 2 2 2 5 3 2" xfId="15389" xr:uid="{00000000-0005-0000-0000-000006110000}"/>
    <cellStyle name="Comma 2 4 2 2 2 5 3 2 2" xfId="34603" xr:uid="{FCDF40CE-8994-4690-AE90-217B5A40B6A1}"/>
    <cellStyle name="Comma 2 4 2 2 2 5 3 3" xfId="24996" xr:uid="{FCB8FC3F-FAD6-4BF2-8F9C-A8C6FA029AB7}"/>
    <cellStyle name="Comma 2 4 2 2 2 5 4" xfId="10585" xr:uid="{00000000-0005-0000-0000-000007110000}"/>
    <cellStyle name="Comma 2 4 2 2 2 5 4 2" xfId="29799" xr:uid="{35E069DC-1DA3-4B38-8FDD-C0E447935FD5}"/>
    <cellStyle name="Comma 2 4 2 2 2 5 5" xfId="20192" xr:uid="{182607ED-5A65-4735-A92D-09F2E1A51E12}"/>
    <cellStyle name="Comma 2 4 2 2 2 6" xfId="1775" xr:uid="{00000000-0005-0000-0000-000008110000}"/>
    <cellStyle name="Comma 2 4 2 2 2 6 2" xfId="4180" xr:uid="{00000000-0005-0000-0000-000009110000}"/>
    <cellStyle name="Comma 2 4 2 2 2 6 2 2" xfId="8983" xr:uid="{00000000-0005-0000-0000-00000A110000}"/>
    <cellStyle name="Comma 2 4 2 2 2 6 2 2 2" xfId="18590" xr:uid="{00000000-0005-0000-0000-00000B110000}"/>
    <cellStyle name="Comma 2 4 2 2 2 6 2 2 2 2" xfId="37804" xr:uid="{580453AA-383E-4A20-9E1C-65A34358FD58}"/>
    <cellStyle name="Comma 2 4 2 2 2 6 2 2 3" xfId="28197" xr:uid="{3B67BEB1-5B78-4BAE-955A-64EE0B131FB7}"/>
    <cellStyle name="Comma 2 4 2 2 2 6 2 3" xfId="13787" xr:uid="{00000000-0005-0000-0000-00000C110000}"/>
    <cellStyle name="Comma 2 4 2 2 2 6 2 3 2" xfId="33001" xr:uid="{C9FB51E6-0DDD-4FBD-877C-556E1CCB9D50}"/>
    <cellStyle name="Comma 2 4 2 2 2 6 2 4" xfId="23394" xr:uid="{1AC3ACA7-A9EB-4268-B74D-421EF5B90390}"/>
    <cellStyle name="Comma 2 4 2 2 2 6 3" xfId="6582" xr:uid="{00000000-0005-0000-0000-00000D110000}"/>
    <cellStyle name="Comma 2 4 2 2 2 6 3 2" xfId="16189" xr:uid="{00000000-0005-0000-0000-00000E110000}"/>
    <cellStyle name="Comma 2 4 2 2 2 6 3 2 2" xfId="35403" xr:uid="{91A4B482-EA62-46C2-BDD0-0A0586253C9C}"/>
    <cellStyle name="Comma 2 4 2 2 2 6 3 3" xfId="25796" xr:uid="{B5C9E18B-9FB3-4D66-8D24-E036BB843492}"/>
    <cellStyle name="Comma 2 4 2 2 2 6 4" xfId="11385" xr:uid="{00000000-0005-0000-0000-00000F110000}"/>
    <cellStyle name="Comma 2 4 2 2 2 6 4 2" xfId="30599" xr:uid="{DB7DD2B8-D0FF-4EFE-A802-CEA954CDB2E4}"/>
    <cellStyle name="Comma 2 4 2 2 2 6 5" xfId="20992" xr:uid="{F69E0B86-DDCA-4E90-A37C-395CC668D7F8}"/>
    <cellStyle name="Comma 2 4 2 2 2 7" xfId="2580" xr:uid="{00000000-0005-0000-0000-000010110000}"/>
    <cellStyle name="Comma 2 4 2 2 2 7 2" xfId="7383" xr:uid="{00000000-0005-0000-0000-000011110000}"/>
    <cellStyle name="Comma 2 4 2 2 2 7 2 2" xfId="16990" xr:uid="{00000000-0005-0000-0000-000012110000}"/>
    <cellStyle name="Comma 2 4 2 2 2 7 2 2 2" xfId="36204" xr:uid="{3F344BEF-2158-449F-849A-D43B2AEBC073}"/>
    <cellStyle name="Comma 2 4 2 2 2 7 2 3" xfId="26597" xr:uid="{19DA0C03-9DE4-4F50-A331-04EF34385528}"/>
    <cellStyle name="Comma 2 4 2 2 2 7 3" xfId="12187" xr:uid="{00000000-0005-0000-0000-000013110000}"/>
    <cellStyle name="Comma 2 4 2 2 2 7 3 2" xfId="31401" xr:uid="{C3D1C1B4-1096-4E0A-ABA4-E990E05B017E}"/>
    <cellStyle name="Comma 2 4 2 2 2 7 4" xfId="21794" xr:uid="{93D51587-9FC2-4BB4-925E-B69F22342CE8}"/>
    <cellStyle name="Comma 2 4 2 2 2 8" xfId="4982" xr:uid="{00000000-0005-0000-0000-000014110000}"/>
    <cellStyle name="Comma 2 4 2 2 2 8 2" xfId="14589" xr:uid="{00000000-0005-0000-0000-000015110000}"/>
    <cellStyle name="Comma 2 4 2 2 2 8 2 2" xfId="33803" xr:uid="{EE7955D2-2717-46D4-87D9-BD2F97D7A8D2}"/>
    <cellStyle name="Comma 2 4 2 2 2 8 3" xfId="24196" xr:uid="{42761620-6B9B-4EE6-815B-03A5D322E730}"/>
    <cellStyle name="Comma 2 4 2 2 2 9" xfId="9785" xr:uid="{00000000-0005-0000-0000-000016110000}"/>
    <cellStyle name="Comma 2 4 2 2 2 9 2" xfId="28999" xr:uid="{E0FCA2C2-3ACC-45C9-BB5D-4A1A4BBE2190}"/>
    <cellStyle name="Comma 2 4 2 2 3" xfId="274" xr:uid="{00000000-0005-0000-0000-000017110000}"/>
    <cellStyle name="Comma 2 4 2 2 3 2" xfId="1075" xr:uid="{00000000-0005-0000-0000-000018110000}"/>
    <cellStyle name="Comma 2 4 2 2 3 2 2" xfId="3480" xr:uid="{00000000-0005-0000-0000-000019110000}"/>
    <cellStyle name="Comma 2 4 2 2 3 2 2 2" xfId="8283" xr:uid="{00000000-0005-0000-0000-00001A110000}"/>
    <cellStyle name="Comma 2 4 2 2 3 2 2 2 2" xfId="17890" xr:uid="{00000000-0005-0000-0000-00001B110000}"/>
    <cellStyle name="Comma 2 4 2 2 3 2 2 2 2 2" xfId="37104" xr:uid="{39C92B5F-F89A-4963-8FCA-240347A1E69E}"/>
    <cellStyle name="Comma 2 4 2 2 3 2 2 2 3" xfId="27497" xr:uid="{DCBEECB7-5C8C-4E93-B6CE-89F599F80533}"/>
    <cellStyle name="Comma 2 4 2 2 3 2 2 3" xfId="13087" xr:uid="{00000000-0005-0000-0000-00001C110000}"/>
    <cellStyle name="Comma 2 4 2 2 3 2 2 3 2" xfId="32301" xr:uid="{FCE1D95E-37DD-4880-8C07-F1C39E7A0FF5}"/>
    <cellStyle name="Comma 2 4 2 2 3 2 2 4" xfId="22694" xr:uid="{95FF097C-C26D-4D27-94AB-AD8422FD6F85}"/>
    <cellStyle name="Comma 2 4 2 2 3 2 3" xfId="5882" xr:uid="{00000000-0005-0000-0000-00001D110000}"/>
    <cellStyle name="Comma 2 4 2 2 3 2 3 2" xfId="15489" xr:uid="{00000000-0005-0000-0000-00001E110000}"/>
    <cellStyle name="Comma 2 4 2 2 3 2 3 2 2" xfId="34703" xr:uid="{11CDDABD-CFA0-4A5E-90F1-908305B4B67D}"/>
    <cellStyle name="Comma 2 4 2 2 3 2 3 3" xfId="25096" xr:uid="{044440CD-4EA2-447B-B2F2-97DE47780033}"/>
    <cellStyle name="Comma 2 4 2 2 3 2 4" xfId="10685" xr:uid="{00000000-0005-0000-0000-00001F110000}"/>
    <cellStyle name="Comma 2 4 2 2 3 2 4 2" xfId="29899" xr:uid="{D73D0FAC-3B8D-445B-ABA5-3BDA13657090}"/>
    <cellStyle name="Comma 2 4 2 2 3 2 5" xfId="20292" xr:uid="{C4BFC046-22A0-4363-A5EE-8C0C0DDD6488}"/>
    <cellStyle name="Comma 2 4 2 2 3 3" xfId="1875" xr:uid="{00000000-0005-0000-0000-000020110000}"/>
    <cellStyle name="Comma 2 4 2 2 3 3 2" xfId="4280" xr:uid="{00000000-0005-0000-0000-000021110000}"/>
    <cellStyle name="Comma 2 4 2 2 3 3 2 2" xfId="9083" xr:uid="{00000000-0005-0000-0000-000022110000}"/>
    <cellStyle name="Comma 2 4 2 2 3 3 2 2 2" xfId="18690" xr:uid="{00000000-0005-0000-0000-000023110000}"/>
    <cellStyle name="Comma 2 4 2 2 3 3 2 2 2 2" xfId="37904" xr:uid="{FE33D111-B952-4A1F-8F87-11480E4669D6}"/>
    <cellStyle name="Comma 2 4 2 2 3 3 2 2 3" xfId="28297" xr:uid="{4CD16124-4FFE-487E-B427-48C899EB46D3}"/>
    <cellStyle name="Comma 2 4 2 2 3 3 2 3" xfId="13887" xr:uid="{00000000-0005-0000-0000-000024110000}"/>
    <cellStyle name="Comma 2 4 2 2 3 3 2 3 2" xfId="33101" xr:uid="{A9725AC0-F711-4232-ADDC-DA6AA4467187}"/>
    <cellStyle name="Comma 2 4 2 2 3 3 2 4" xfId="23494" xr:uid="{FD2E731A-0F7D-436F-B16F-09D82212A95E}"/>
    <cellStyle name="Comma 2 4 2 2 3 3 3" xfId="6682" xr:uid="{00000000-0005-0000-0000-000025110000}"/>
    <cellStyle name="Comma 2 4 2 2 3 3 3 2" xfId="16289" xr:uid="{00000000-0005-0000-0000-000026110000}"/>
    <cellStyle name="Comma 2 4 2 2 3 3 3 2 2" xfId="35503" xr:uid="{0143AAFF-84F7-4643-B63A-C9DD1FDF1EA9}"/>
    <cellStyle name="Comma 2 4 2 2 3 3 3 3" xfId="25896" xr:uid="{F12538D5-8BA3-4820-816B-4DA153C26F8E}"/>
    <cellStyle name="Comma 2 4 2 2 3 3 4" xfId="11485" xr:uid="{00000000-0005-0000-0000-000027110000}"/>
    <cellStyle name="Comma 2 4 2 2 3 3 4 2" xfId="30699" xr:uid="{88751F8A-1F7B-49F2-A379-5D1C03B028CE}"/>
    <cellStyle name="Comma 2 4 2 2 3 3 5" xfId="21092" xr:uid="{8E8EC8E4-F3FA-4A43-A11D-79C68DF80384}"/>
    <cellStyle name="Comma 2 4 2 2 3 4" xfId="2680" xr:uid="{00000000-0005-0000-0000-000028110000}"/>
    <cellStyle name="Comma 2 4 2 2 3 4 2" xfId="7483" xr:uid="{00000000-0005-0000-0000-000029110000}"/>
    <cellStyle name="Comma 2 4 2 2 3 4 2 2" xfId="17090" xr:uid="{00000000-0005-0000-0000-00002A110000}"/>
    <cellStyle name="Comma 2 4 2 2 3 4 2 2 2" xfId="36304" xr:uid="{398F237B-149F-4127-A4DC-A6DD7180CF1E}"/>
    <cellStyle name="Comma 2 4 2 2 3 4 2 3" xfId="26697" xr:uid="{945FDB7D-A7DE-4F26-A6C2-8C8BC19AB79A}"/>
    <cellStyle name="Comma 2 4 2 2 3 4 3" xfId="12287" xr:uid="{00000000-0005-0000-0000-00002B110000}"/>
    <cellStyle name="Comma 2 4 2 2 3 4 3 2" xfId="31501" xr:uid="{2B9229C0-1C21-4BD6-A6A9-40179C4B7BCE}"/>
    <cellStyle name="Comma 2 4 2 2 3 4 4" xfId="21894" xr:uid="{FE1C2CB7-8C26-4F47-9039-25FA91E5D825}"/>
    <cellStyle name="Comma 2 4 2 2 3 5" xfId="5082" xr:uid="{00000000-0005-0000-0000-00002C110000}"/>
    <cellStyle name="Comma 2 4 2 2 3 5 2" xfId="14689" xr:uid="{00000000-0005-0000-0000-00002D110000}"/>
    <cellStyle name="Comma 2 4 2 2 3 5 2 2" xfId="33903" xr:uid="{B7030362-0AF2-45BF-9CA2-0DE582179D24}"/>
    <cellStyle name="Comma 2 4 2 2 3 5 3" xfId="24296" xr:uid="{3673E0DE-FFBF-489F-AE7D-42C3CA5B151A}"/>
    <cellStyle name="Comma 2 4 2 2 3 6" xfId="9885" xr:uid="{00000000-0005-0000-0000-00002E110000}"/>
    <cellStyle name="Comma 2 4 2 2 3 6 2" xfId="29099" xr:uid="{D9591655-BCF4-4B4C-8D50-087A3A1FB212}"/>
    <cellStyle name="Comma 2 4 2 2 3 7" xfId="19492" xr:uid="{F5FBB722-EFBC-409D-9C3B-0AF347852C2C}"/>
    <cellStyle name="Comma 2 4 2 2 4" xfId="474" xr:uid="{00000000-0005-0000-0000-00002F110000}"/>
    <cellStyle name="Comma 2 4 2 2 4 2" xfId="1275" xr:uid="{00000000-0005-0000-0000-000030110000}"/>
    <cellStyle name="Comma 2 4 2 2 4 2 2" xfId="3680" xr:uid="{00000000-0005-0000-0000-000031110000}"/>
    <cellStyle name="Comma 2 4 2 2 4 2 2 2" xfId="8483" xr:uid="{00000000-0005-0000-0000-000032110000}"/>
    <cellStyle name="Comma 2 4 2 2 4 2 2 2 2" xfId="18090" xr:uid="{00000000-0005-0000-0000-000033110000}"/>
    <cellStyle name="Comma 2 4 2 2 4 2 2 2 2 2" xfId="37304" xr:uid="{01315A83-F5C4-47E4-BEED-7EC25E3C56A1}"/>
    <cellStyle name="Comma 2 4 2 2 4 2 2 2 3" xfId="27697" xr:uid="{7F252F73-227C-425F-B9F4-C3E803CA9D32}"/>
    <cellStyle name="Comma 2 4 2 2 4 2 2 3" xfId="13287" xr:uid="{00000000-0005-0000-0000-000034110000}"/>
    <cellStyle name="Comma 2 4 2 2 4 2 2 3 2" xfId="32501" xr:uid="{4F593CB9-2CB5-4165-9BB5-EE77FD5BF156}"/>
    <cellStyle name="Comma 2 4 2 2 4 2 2 4" xfId="22894" xr:uid="{E4827218-17CC-432A-A5B7-9F1E9415747C}"/>
    <cellStyle name="Comma 2 4 2 2 4 2 3" xfId="6082" xr:uid="{00000000-0005-0000-0000-000035110000}"/>
    <cellStyle name="Comma 2 4 2 2 4 2 3 2" xfId="15689" xr:uid="{00000000-0005-0000-0000-000036110000}"/>
    <cellStyle name="Comma 2 4 2 2 4 2 3 2 2" xfId="34903" xr:uid="{E9F00070-1441-466F-9AFB-9FFCA770E566}"/>
    <cellStyle name="Comma 2 4 2 2 4 2 3 3" xfId="25296" xr:uid="{B5EECE0E-6575-4EB4-8BC4-C271FEAFD6EF}"/>
    <cellStyle name="Comma 2 4 2 2 4 2 4" xfId="10885" xr:uid="{00000000-0005-0000-0000-000037110000}"/>
    <cellStyle name="Comma 2 4 2 2 4 2 4 2" xfId="30099" xr:uid="{DFA775D0-83A1-450E-8A3B-43BD63685EE4}"/>
    <cellStyle name="Comma 2 4 2 2 4 2 5" xfId="20492" xr:uid="{BA48871D-08A0-4589-A33B-B2FB6A3C260A}"/>
    <cellStyle name="Comma 2 4 2 2 4 3" xfId="2075" xr:uid="{00000000-0005-0000-0000-000038110000}"/>
    <cellStyle name="Comma 2 4 2 2 4 3 2" xfId="4480" xr:uid="{00000000-0005-0000-0000-000039110000}"/>
    <cellStyle name="Comma 2 4 2 2 4 3 2 2" xfId="9283" xr:uid="{00000000-0005-0000-0000-00003A110000}"/>
    <cellStyle name="Comma 2 4 2 2 4 3 2 2 2" xfId="18890" xr:uid="{00000000-0005-0000-0000-00003B110000}"/>
    <cellStyle name="Comma 2 4 2 2 4 3 2 2 2 2" xfId="38104" xr:uid="{9DF864E6-6714-44CF-8EA8-6CF3CFD4714E}"/>
    <cellStyle name="Comma 2 4 2 2 4 3 2 2 3" xfId="28497" xr:uid="{4D58D263-D846-458F-A71E-B59C341477E4}"/>
    <cellStyle name="Comma 2 4 2 2 4 3 2 3" xfId="14087" xr:uid="{00000000-0005-0000-0000-00003C110000}"/>
    <cellStyle name="Comma 2 4 2 2 4 3 2 3 2" xfId="33301" xr:uid="{81B316AD-E239-45ED-BE46-C37B520F0279}"/>
    <cellStyle name="Comma 2 4 2 2 4 3 2 4" xfId="23694" xr:uid="{CAC9F28C-82E3-499F-9258-EEB8100C0B2F}"/>
    <cellStyle name="Comma 2 4 2 2 4 3 3" xfId="6882" xr:uid="{00000000-0005-0000-0000-00003D110000}"/>
    <cellStyle name="Comma 2 4 2 2 4 3 3 2" xfId="16489" xr:uid="{00000000-0005-0000-0000-00003E110000}"/>
    <cellStyle name="Comma 2 4 2 2 4 3 3 2 2" xfId="35703" xr:uid="{EC4E5A2D-D582-4457-9A8A-947DACC900E5}"/>
    <cellStyle name="Comma 2 4 2 2 4 3 3 3" xfId="26096" xr:uid="{51B2247D-C510-40C4-8D87-6A09578EF2E5}"/>
    <cellStyle name="Comma 2 4 2 2 4 3 4" xfId="11685" xr:uid="{00000000-0005-0000-0000-00003F110000}"/>
    <cellStyle name="Comma 2 4 2 2 4 3 4 2" xfId="30899" xr:uid="{31673D15-8B70-4036-9667-C3475EACD2DA}"/>
    <cellStyle name="Comma 2 4 2 2 4 3 5" xfId="21292" xr:uid="{AAE1FD96-2B7D-4B34-B584-D40FD16947EA}"/>
    <cellStyle name="Comma 2 4 2 2 4 4" xfId="2880" xr:uid="{00000000-0005-0000-0000-000040110000}"/>
    <cellStyle name="Comma 2 4 2 2 4 4 2" xfId="7683" xr:uid="{00000000-0005-0000-0000-000041110000}"/>
    <cellStyle name="Comma 2 4 2 2 4 4 2 2" xfId="17290" xr:uid="{00000000-0005-0000-0000-000042110000}"/>
    <cellStyle name="Comma 2 4 2 2 4 4 2 2 2" xfId="36504" xr:uid="{6788A801-07A8-42D0-AFFE-9C8D39B51A8E}"/>
    <cellStyle name="Comma 2 4 2 2 4 4 2 3" xfId="26897" xr:uid="{CB8A097A-7544-4025-ADF3-1DF143C5809B}"/>
    <cellStyle name="Comma 2 4 2 2 4 4 3" xfId="12487" xr:uid="{00000000-0005-0000-0000-000043110000}"/>
    <cellStyle name="Comma 2 4 2 2 4 4 3 2" xfId="31701" xr:uid="{35F6AF24-8F4C-45EC-B9E0-B09BEC1B3A6E}"/>
    <cellStyle name="Comma 2 4 2 2 4 4 4" xfId="22094" xr:uid="{555A7634-C0E9-4981-A5CF-377F2B16FE3D}"/>
    <cellStyle name="Comma 2 4 2 2 4 5" xfId="5282" xr:uid="{00000000-0005-0000-0000-000044110000}"/>
    <cellStyle name="Comma 2 4 2 2 4 5 2" xfId="14889" xr:uid="{00000000-0005-0000-0000-000045110000}"/>
    <cellStyle name="Comma 2 4 2 2 4 5 2 2" xfId="34103" xr:uid="{8DF51FDC-99AC-481F-9C01-BB2FEDAF68B4}"/>
    <cellStyle name="Comma 2 4 2 2 4 5 3" xfId="24496" xr:uid="{FCD40D0B-2584-47A5-AD02-3102D29605DC}"/>
    <cellStyle name="Comma 2 4 2 2 4 6" xfId="10085" xr:uid="{00000000-0005-0000-0000-000046110000}"/>
    <cellStyle name="Comma 2 4 2 2 4 6 2" xfId="29299" xr:uid="{4354917E-A61B-4762-BD66-AF12F2CAF550}"/>
    <cellStyle name="Comma 2 4 2 2 4 7" xfId="19692" xr:uid="{B62D2017-5953-4C04-99C8-3CFC91787807}"/>
    <cellStyle name="Comma 2 4 2 2 5" xfId="674" xr:uid="{00000000-0005-0000-0000-000047110000}"/>
    <cellStyle name="Comma 2 4 2 2 5 2" xfId="1475" xr:uid="{00000000-0005-0000-0000-000048110000}"/>
    <cellStyle name="Comma 2 4 2 2 5 2 2" xfId="3880" xr:uid="{00000000-0005-0000-0000-000049110000}"/>
    <cellStyle name="Comma 2 4 2 2 5 2 2 2" xfId="8683" xr:uid="{00000000-0005-0000-0000-00004A110000}"/>
    <cellStyle name="Comma 2 4 2 2 5 2 2 2 2" xfId="18290" xr:uid="{00000000-0005-0000-0000-00004B110000}"/>
    <cellStyle name="Comma 2 4 2 2 5 2 2 2 2 2" xfId="37504" xr:uid="{E331F5A2-C5AF-4D49-9686-F86DDDA09476}"/>
    <cellStyle name="Comma 2 4 2 2 5 2 2 2 3" xfId="27897" xr:uid="{05D66D89-9C8E-4D58-94AB-2744FB80C6BB}"/>
    <cellStyle name="Comma 2 4 2 2 5 2 2 3" xfId="13487" xr:uid="{00000000-0005-0000-0000-00004C110000}"/>
    <cellStyle name="Comma 2 4 2 2 5 2 2 3 2" xfId="32701" xr:uid="{7653F929-81EF-4177-8DCE-C5813F44BED5}"/>
    <cellStyle name="Comma 2 4 2 2 5 2 2 4" xfId="23094" xr:uid="{CB627F06-2BDC-4F4E-97D0-A80222CB3874}"/>
    <cellStyle name="Comma 2 4 2 2 5 2 3" xfId="6282" xr:uid="{00000000-0005-0000-0000-00004D110000}"/>
    <cellStyle name="Comma 2 4 2 2 5 2 3 2" xfId="15889" xr:uid="{00000000-0005-0000-0000-00004E110000}"/>
    <cellStyle name="Comma 2 4 2 2 5 2 3 2 2" xfId="35103" xr:uid="{2E126A60-68A2-450E-8491-7DF079CE08E4}"/>
    <cellStyle name="Comma 2 4 2 2 5 2 3 3" xfId="25496" xr:uid="{F1AA8034-07C1-4712-924D-6205DF47053B}"/>
    <cellStyle name="Comma 2 4 2 2 5 2 4" xfId="11085" xr:uid="{00000000-0005-0000-0000-00004F110000}"/>
    <cellStyle name="Comma 2 4 2 2 5 2 4 2" xfId="30299" xr:uid="{31B8CDB9-C8E8-4B9D-88CB-0FB6BE9EC506}"/>
    <cellStyle name="Comma 2 4 2 2 5 2 5" xfId="20692" xr:uid="{A38A73FD-881E-4090-8DF0-C2754F9BC409}"/>
    <cellStyle name="Comma 2 4 2 2 5 3" xfId="2275" xr:uid="{00000000-0005-0000-0000-000050110000}"/>
    <cellStyle name="Comma 2 4 2 2 5 3 2" xfId="4680" xr:uid="{00000000-0005-0000-0000-000051110000}"/>
    <cellStyle name="Comma 2 4 2 2 5 3 2 2" xfId="9483" xr:uid="{00000000-0005-0000-0000-000052110000}"/>
    <cellStyle name="Comma 2 4 2 2 5 3 2 2 2" xfId="19090" xr:uid="{00000000-0005-0000-0000-000053110000}"/>
    <cellStyle name="Comma 2 4 2 2 5 3 2 2 2 2" xfId="38304" xr:uid="{F884C32A-C0C5-46A2-A79F-5E1A6F637785}"/>
    <cellStyle name="Comma 2 4 2 2 5 3 2 2 3" xfId="28697" xr:uid="{82E44789-43FE-4A8C-9020-BB84000388F3}"/>
    <cellStyle name="Comma 2 4 2 2 5 3 2 3" xfId="14287" xr:uid="{00000000-0005-0000-0000-000054110000}"/>
    <cellStyle name="Comma 2 4 2 2 5 3 2 3 2" xfId="33501" xr:uid="{CCBDABAC-6C56-4496-BF6B-6A5F0C38F17B}"/>
    <cellStyle name="Comma 2 4 2 2 5 3 2 4" xfId="23894" xr:uid="{34E75408-D528-4A08-A1B7-60A0BBD6DD50}"/>
    <cellStyle name="Comma 2 4 2 2 5 3 3" xfId="7082" xr:uid="{00000000-0005-0000-0000-000055110000}"/>
    <cellStyle name="Comma 2 4 2 2 5 3 3 2" xfId="16689" xr:uid="{00000000-0005-0000-0000-000056110000}"/>
    <cellStyle name="Comma 2 4 2 2 5 3 3 2 2" xfId="35903" xr:uid="{B9E3D955-410F-459B-9928-5214111EF7F7}"/>
    <cellStyle name="Comma 2 4 2 2 5 3 3 3" xfId="26296" xr:uid="{090874F0-6FE2-4899-94C8-28EABB53DC70}"/>
    <cellStyle name="Comma 2 4 2 2 5 3 4" xfId="11885" xr:uid="{00000000-0005-0000-0000-000057110000}"/>
    <cellStyle name="Comma 2 4 2 2 5 3 4 2" xfId="31099" xr:uid="{507782F9-428C-4859-8CE8-8BCE83BE499B}"/>
    <cellStyle name="Comma 2 4 2 2 5 3 5" xfId="21492" xr:uid="{C66534CA-3DCC-4BD3-BC8C-F2D3DE653181}"/>
    <cellStyle name="Comma 2 4 2 2 5 4" xfId="3080" xr:uid="{00000000-0005-0000-0000-000058110000}"/>
    <cellStyle name="Comma 2 4 2 2 5 4 2" xfId="7883" xr:uid="{00000000-0005-0000-0000-000059110000}"/>
    <cellStyle name="Comma 2 4 2 2 5 4 2 2" xfId="17490" xr:uid="{00000000-0005-0000-0000-00005A110000}"/>
    <cellStyle name="Comma 2 4 2 2 5 4 2 2 2" xfId="36704" xr:uid="{B77CF7A6-31F7-4163-AFA3-8630E9CC4A60}"/>
    <cellStyle name="Comma 2 4 2 2 5 4 2 3" xfId="27097" xr:uid="{1F037BA6-37CD-4E9C-A0C7-8DB2A0AA6F9D}"/>
    <cellStyle name="Comma 2 4 2 2 5 4 3" xfId="12687" xr:uid="{00000000-0005-0000-0000-00005B110000}"/>
    <cellStyle name="Comma 2 4 2 2 5 4 3 2" xfId="31901" xr:uid="{7CED6B22-F9A8-4052-BB62-456D485A73CD}"/>
    <cellStyle name="Comma 2 4 2 2 5 4 4" xfId="22294" xr:uid="{282DA3FE-46CD-40D6-B443-16CDE20F33D8}"/>
    <cellStyle name="Comma 2 4 2 2 5 5" xfId="5482" xr:uid="{00000000-0005-0000-0000-00005C110000}"/>
    <cellStyle name="Comma 2 4 2 2 5 5 2" xfId="15089" xr:uid="{00000000-0005-0000-0000-00005D110000}"/>
    <cellStyle name="Comma 2 4 2 2 5 5 2 2" xfId="34303" xr:uid="{C7881B09-B193-440B-A50C-076165C4930A}"/>
    <cellStyle name="Comma 2 4 2 2 5 5 3" xfId="24696" xr:uid="{A972DCE7-6175-4477-ADF2-4E1537311DE9}"/>
    <cellStyle name="Comma 2 4 2 2 5 6" xfId="10285" xr:uid="{00000000-0005-0000-0000-00005E110000}"/>
    <cellStyle name="Comma 2 4 2 2 5 6 2" xfId="29499" xr:uid="{D556E40C-5861-4789-A65E-A386AF5F9551}"/>
    <cellStyle name="Comma 2 4 2 2 5 7" xfId="19892" xr:uid="{7854A656-6FB1-4EC2-852A-1715248A9DB3}"/>
    <cellStyle name="Comma 2 4 2 2 6" xfId="875" xr:uid="{00000000-0005-0000-0000-00005F110000}"/>
    <cellStyle name="Comma 2 4 2 2 6 2" xfId="3280" xr:uid="{00000000-0005-0000-0000-000060110000}"/>
    <cellStyle name="Comma 2 4 2 2 6 2 2" xfId="8083" xr:uid="{00000000-0005-0000-0000-000061110000}"/>
    <cellStyle name="Comma 2 4 2 2 6 2 2 2" xfId="17690" xr:uid="{00000000-0005-0000-0000-000062110000}"/>
    <cellStyle name="Comma 2 4 2 2 6 2 2 2 2" xfId="36904" xr:uid="{1B34E033-CECD-43D0-AA44-84953667341A}"/>
    <cellStyle name="Comma 2 4 2 2 6 2 2 3" xfId="27297" xr:uid="{FF3C2A78-6D12-4FFE-A83B-8D2E00102A73}"/>
    <cellStyle name="Comma 2 4 2 2 6 2 3" xfId="12887" xr:uid="{00000000-0005-0000-0000-000063110000}"/>
    <cellStyle name="Comma 2 4 2 2 6 2 3 2" xfId="32101" xr:uid="{483968B1-AB31-4349-99F9-A3D996C18123}"/>
    <cellStyle name="Comma 2 4 2 2 6 2 4" xfId="22494" xr:uid="{10EC96A6-942F-4BCD-ADF8-78B297360EAE}"/>
    <cellStyle name="Comma 2 4 2 2 6 3" xfId="5682" xr:uid="{00000000-0005-0000-0000-000064110000}"/>
    <cellStyle name="Comma 2 4 2 2 6 3 2" xfId="15289" xr:uid="{00000000-0005-0000-0000-000065110000}"/>
    <cellStyle name="Comma 2 4 2 2 6 3 2 2" xfId="34503" xr:uid="{4B31426B-6BBC-4277-9189-BD13D665F218}"/>
    <cellStyle name="Comma 2 4 2 2 6 3 3" xfId="24896" xr:uid="{54EF6F40-FBBB-43EA-B67A-D739E885CDA6}"/>
    <cellStyle name="Comma 2 4 2 2 6 4" xfId="10485" xr:uid="{00000000-0005-0000-0000-000066110000}"/>
    <cellStyle name="Comma 2 4 2 2 6 4 2" xfId="29699" xr:uid="{5E1823D2-F6DD-4B82-B530-98EA9C6ADF40}"/>
    <cellStyle name="Comma 2 4 2 2 6 5" xfId="20092" xr:uid="{26D15C35-5DFB-42F9-AA19-EA565BD73736}"/>
    <cellStyle name="Comma 2 4 2 2 7" xfId="1675" xr:uid="{00000000-0005-0000-0000-000067110000}"/>
    <cellStyle name="Comma 2 4 2 2 7 2" xfId="4080" xr:uid="{00000000-0005-0000-0000-000068110000}"/>
    <cellStyle name="Comma 2 4 2 2 7 2 2" xfId="8883" xr:uid="{00000000-0005-0000-0000-000069110000}"/>
    <cellStyle name="Comma 2 4 2 2 7 2 2 2" xfId="18490" xr:uid="{00000000-0005-0000-0000-00006A110000}"/>
    <cellStyle name="Comma 2 4 2 2 7 2 2 2 2" xfId="37704" xr:uid="{E0087F2C-0810-449B-B35A-D788173206AC}"/>
    <cellStyle name="Comma 2 4 2 2 7 2 2 3" xfId="28097" xr:uid="{6E9E2613-5C22-45B9-80E6-D5E8FA018BF7}"/>
    <cellStyle name="Comma 2 4 2 2 7 2 3" xfId="13687" xr:uid="{00000000-0005-0000-0000-00006B110000}"/>
    <cellStyle name="Comma 2 4 2 2 7 2 3 2" xfId="32901" xr:uid="{CF0E9D6D-3EBF-4D56-9297-1D25C53068E6}"/>
    <cellStyle name="Comma 2 4 2 2 7 2 4" xfId="23294" xr:uid="{28E3B5D8-50B1-413B-8EC6-57E4EDDB7A9F}"/>
    <cellStyle name="Comma 2 4 2 2 7 3" xfId="6482" xr:uid="{00000000-0005-0000-0000-00006C110000}"/>
    <cellStyle name="Comma 2 4 2 2 7 3 2" xfId="16089" xr:uid="{00000000-0005-0000-0000-00006D110000}"/>
    <cellStyle name="Comma 2 4 2 2 7 3 2 2" xfId="35303" xr:uid="{E135005B-C94A-4398-BDCC-91C20B6312E6}"/>
    <cellStyle name="Comma 2 4 2 2 7 3 3" xfId="25696" xr:uid="{4A892052-5EF1-4EC2-8972-7E70A2962DDF}"/>
    <cellStyle name="Comma 2 4 2 2 7 4" xfId="11285" xr:uid="{00000000-0005-0000-0000-00006E110000}"/>
    <cellStyle name="Comma 2 4 2 2 7 4 2" xfId="30499" xr:uid="{57AE1982-E896-4EA8-8C12-27BCEB2B3120}"/>
    <cellStyle name="Comma 2 4 2 2 7 5" xfId="20892" xr:uid="{04A7A41C-BF90-4DB3-B78E-84F5437AD245}"/>
    <cellStyle name="Comma 2 4 2 2 8" xfId="2480" xr:uid="{00000000-0005-0000-0000-00006F110000}"/>
    <cellStyle name="Comma 2 4 2 2 8 2" xfId="7283" xr:uid="{00000000-0005-0000-0000-000070110000}"/>
    <cellStyle name="Comma 2 4 2 2 8 2 2" xfId="16890" xr:uid="{00000000-0005-0000-0000-000071110000}"/>
    <cellStyle name="Comma 2 4 2 2 8 2 2 2" xfId="36104" xr:uid="{DB53C813-7B76-4CE5-A54B-DC03A0CF795C}"/>
    <cellStyle name="Comma 2 4 2 2 8 2 3" xfId="26497" xr:uid="{1B8914CD-C11D-42A6-BD2D-F64687FC1A4D}"/>
    <cellStyle name="Comma 2 4 2 2 8 3" xfId="12087" xr:uid="{00000000-0005-0000-0000-000072110000}"/>
    <cellStyle name="Comma 2 4 2 2 8 3 2" xfId="31301" xr:uid="{DA977C92-3D5A-471A-B163-0CF46DF0C658}"/>
    <cellStyle name="Comma 2 4 2 2 8 4" xfId="21694" xr:uid="{D7FE7369-3CDE-4A2E-BB2A-D1CAC9826186}"/>
    <cellStyle name="Comma 2 4 2 2 9" xfId="4882" xr:uid="{00000000-0005-0000-0000-000073110000}"/>
    <cellStyle name="Comma 2 4 2 2 9 2" xfId="14489" xr:uid="{00000000-0005-0000-0000-000074110000}"/>
    <cellStyle name="Comma 2 4 2 2 9 2 2" xfId="33703" xr:uid="{B5C740FE-7D6C-47BD-A048-FDC469B4B75C}"/>
    <cellStyle name="Comma 2 4 2 2 9 3" xfId="24096" xr:uid="{1402BBC4-1E8E-4E14-898D-F4B4777BA5AB}"/>
    <cellStyle name="Comma 2 4 2 3" xfId="124" xr:uid="{00000000-0005-0000-0000-000075110000}"/>
    <cellStyle name="Comma 2 4 2 3 10" xfId="19342" xr:uid="{01D4F31B-36F1-47E7-BA69-C75EFCD6FEB5}"/>
    <cellStyle name="Comma 2 4 2 3 2" xfId="324" xr:uid="{00000000-0005-0000-0000-000076110000}"/>
    <cellStyle name="Comma 2 4 2 3 2 2" xfId="1125" xr:uid="{00000000-0005-0000-0000-000077110000}"/>
    <cellStyle name="Comma 2 4 2 3 2 2 2" xfId="3530" xr:uid="{00000000-0005-0000-0000-000078110000}"/>
    <cellStyle name="Comma 2 4 2 3 2 2 2 2" xfId="8333" xr:uid="{00000000-0005-0000-0000-000079110000}"/>
    <cellStyle name="Comma 2 4 2 3 2 2 2 2 2" xfId="17940" xr:uid="{00000000-0005-0000-0000-00007A110000}"/>
    <cellStyle name="Comma 2 4 2 3 2 2 2 2 2 2" xfId="37154" xr:uid="{E4B144C4-580D-42C2-8FC7-D3C98552BAB0}"/>
    <cellStyle name="Comma 2 4 2 3 2 2 2 2 3" xfId="27547" xr:uid="{25391CA8-5506-43E4-B687-5587F894F3E4}"/>
    <cellStyle name="Comma 2 4 2 3 2 2 2 3" xfId="13137" xr:uid="{00000000-0005-0000-0000-00007B110000}"/>
    <cellStyle name="Comma 2 4 2 3 2 2 2 3 2" xfId="32351" xr:uid="{035C3861-1699-4486-B2F2-CDEC7B9FA291}"/>
    <cellStyle name="Comma 2 4 2 3 2 2 2 4" xfId="22744" xr:uid="{F5E8B9A5-C189-4DBF-B53B-ED0DFD44663C}"/>
    <cellStyle name="Comma 2 4 2 3 2 2 3" xfId="5932" xr:uid="{00000000-0005-0000-0000-00007C110000}"/>
    <cellStyle name="Comma 2 4 2 3 2 2 3 2" xfId="15539" xr:uid="{00000000-0005-0000-0000-00007D110000}"/>
    <cellStyle name="Comma 2 4 2 3 2 2 3 2 2" xfId="34753" xr:uid="{427A6740-B1B5-4A83-87A1-2A69C7F78F34}"/>
    <cellStyle name="Comma 2 4 2 3 2 2 3 3" xfId="25146" xr:uid="{D23947CF-BACB-4968-BC70-868493D1123E}"/>
    <cellStyle name="Comma 2 4 2 3 2 2 4" xfId="10735" xr:uid="{00000000-0005-0000-0000-00007E110000}"/>
    <cellStyle name="Comma 2 4 2 3 2 2 4 2" xfId="29949" xr:uid="{962EE813-1B51-40C3-8AEB-A125D2415CA6}"/>
    <cellStyle name="Comma 2 4 2 3 2 2 5" xfId="20342" xr:uid="{174866D2-DB29-4B24-83F9-084CE12EA22F}"/>
    <cellStyle name="Comma 2 4 2 3 2 3" xfId="1925" xr:uid="{00000000-0005-0000-0000-00007F110000}"/>
    <cellStyle name="Comma 2 4 2 3 2 3 2" xfId="4330" xr:uid="{00000000-0005-0000-0000-000080110000}"/>
    <cellStyle name="Comma 2 4 2 3 2 3 2 2" xfId="9133" xr:uid="{00000000-0005-0000-0000-000081110000}"/>
    <cellStyle name="Comma 2 4 2 3 2 3 2 2 2" xfId="18740" xr:uid="{00000000-0005-0000-0000-000082110000}"/>
    <cellStyle name="Comma 2 4 2 3 2 3 2 2 2 2" xfId="37954" xr:uid="{2EC2F18A-0A42-4670-A6FE-15124DFFA595}"/>
    <cellStyle name="Comma 2 4 2 3 2 3 2 2 3" xfId="28347" xr:uid="{9ABD5DC9-0640-430E-BBE1-25562D6AD0AC}"/>
    <cellStyle name="Comma 2 4 2 3 2 3 2 3" xfId="13937" xr:uid="{00000000-0005-0000-0000-000083110000}"/>
    <cellStyle name="Comma 2 4 2 3 2 3 2 3 2" xfId="33151" xr:uid="{968F4A59-6178-4CE1-AF6E-FC3502631B61}"/>
    <cellStyle name="Comma 2 4 2 3 2 3 2 4" xfId="23544" xr:uid="{8E6E917F-43B5-4994-B6E3-799201FF8EEA}"/>
    <cellStyle name="Comma 2 4 2 3 2 3 3" xfId="6732" xr:uid="{00000000-0005-0000-0000-000084110000}"/>
    <cellStyle name="Comma 2 4 2 3 2 3 3 2" xfId="16339" xr:uid="{00000000-0005-0000-0000-000085110000}"/>
    <cellStyle name="Comma 2 4 2 3 2 3 3 2 2" xfId="35553" xr:uid="{4BD169F2-0528-443A-8337-2C4E5FA4E994}"/>
    <cellStyle name="Comma 2 4 2 3 2 3 3 3" xfId="25946" xr:uid="{0B240599-197A-4F80-A6B3-45839D243223}"/>
    <cellStyle name="Comma 2 4 2 3 2 3 4" xfId="11535" xr:uid="{00000000-0005-0000-0000-000086110000}"/>
    <cellStyle name="Comma 2 4 2 3 2 3 4 2" xfId="30749" xr:uid="{89000BFF-BFAC-4678-A65D-09E765C636AB}"/>
    <cellStyle name="Comma 2 4 2 3 2 3 5" xfId="21142" xr:uid="{F7801267-CFCA-4BD6-859C-C1D45B09AF7A}"/>
    <cellStyle name="Comma 2 4 2 3 2 4" xfId="2730" xr:uid="{00000000-0005-0000-0000-000087110000}"/>
    <cellStyle name="Comma 2 4 2 3 2 4 2" xfId="7533" xr:uid="{00000000-0005-0000-0000-000088110000}"/>
    <cellStyle name="Comma 2 4 2 3 2 4 2 2" xfId="17140" xr:uid="{00000000-0005-0000-0000-000089110000}"/>
    <cellStyle name="Comma 2 4 2 3 2 4 2 2 2" xfId="36354" xr:uid="{AB362F20-1DE1-4CB0-94B1-0090BB0EDE53}"/>
    <cellStyle name="Comma 2 4 2 3 2 4 2 3" xfId="26747" xr:uid="{DA70D332-DFB9-40E6-9DBA-A5975F8B9652}"/>
    <cellStyle name="Comma 2 4 2 3 2 4 3" xfId="12337" xr:uid="{00000000-0005-0000-0000-00008A110000}"/>
    <cellStyle name="Comma 2 4 2 3 2 4 3 2" xfId="31551" xr:uid="{E0689B8D-ACA9-40D6-B3CF-FBD50662396E}"/>
    <cellStyle name="Comma 2 4 2 3 2 4 4" xfId="21944" xr:uid="{C4E89C87-8AD9-4D01-9534-B5A84973B3A1}"/>
    <cellStyle name="Comma 2 4 2 3 2 5" xfId="5132" xr:uid="{00000000-0005-0000-0000-00008B110000}"/>
    <cellStyle name="Comma 2 4 2 3 2 5 2" xfId="14739" xr:uid="{00000000-0005-0000-0000-00008C110000}"/>
    <cellStyle name="Comma 2 4 2 3 2 5 2 2" xfId="33953" xr:uid="{6BEE9F80-5A92-4D85-9874-61D6C6F81577}"/>
    <cellStyle name="Comma 2 4 2 3 2 5 3" xfId="24346" xr:uid="{3EF94CF7-BDCE-4AC8-A5AA-0FC60234DA23}"/>
    <cellStyle name="Comma 2 4 2 3 2 6" xfId="9935" xr:uid="{00000000-0005-0000-0000-00008D110000}"/>
    <cellStyle name="Comma 2 4 2 3 2 6 2" xfId="29149" xr:uid="{9DFC4B40-42B6-4FF1-AA4A-18F2E1706C9D}"/>
    <cellStyle name="Comma 2 4 2 3 2 7" xfId="19542" xr:uid="{E6A12B77-E1BB-4EF8-9BA9-6AFA255BDB80}"/>
    <cellStyle name="Comma 2 4 2 3 3" xfId="524" xr:uid="{00000000-0005-0000-0000-00008E110000}"/>
    <cellStyle name="Comma 2 4 2 3 3 2" xfId="1325" xr:uid="{00000000-0005-0000-0000-00008F110000}"/>
    <cellStyle name="Comma 2 4 2 3 3 2 2" xfId="3730" xr:uid="{00000000-0005-0000-0000-000090110000}"/>
    <cellStyle name="Comma 2 4 2 3 3 2 2 2" xfId="8533" xr:uid="{00000000-0005-0000-0000-000091110000}"/>
    <cellStyle name="Comma 2 4 2 3 3 2 2 2 2" xfId="18140" xr:uid="{00000000-0005-0000-0000-000092110000}"/>
    <cellStyle name="Comma 2 4 2 3 3 2 2 2 2 2" xfId="37354" xr:uid="{106B1493-A816-4FCC-8697-0D7675822BFE}"/>
    <cellStyle name="Comma 2 4 2 3 3 2 2 2 3" xfId="27747" xr:uid="{A4971344-4551-497F-90CD-A6A23464DE84}"/>
    <cellStyle name="Comma 2 4 2 3 3 2 2 3" xfId="13337" xr:uid="{00000000-0005-0000-0000-000093110000}"/>
    <cellStyle name="Comma 2 4 2 3 3 2 2 3 2" xfId="32551" xr:uid="{6CC01B6F-D22B-49D7-9394-A46789865F02}"/>
    <cellStyle name="Comma 2 4 2 3 3 2 2 4" xfId="22944" xr:uid="{1ED1BD72-9DDF-4ACE-95F3-DA0F7AA1ECD6}"/>
    <cellStyle name="Comma 2 4 2 3 3 2 3" xfId="6132" xr:uid="{00000000-0005-0000-0000-000094110000}"/>
    <cellStyle name="Comma 2 4 2 3 3 2 3 2" xfId="15739" xr:uid="{00000000-0005-0000-0000-000095110000}"/>
    <cellStyle name="Comma 2 4 2 3 3 2 3 2 2" xfId="34953" xr:uid="{AED731B5-C865-471B-8926-0AE1DAFD5274}"/>
    <cellStyle name="Comma 2 4 2 3 3 2 3 3" xfId="25346" xr:uid="{733D9DAD-A835-4EE4-8302-A94425A90274}"/>
    <cellStyle name="Comma 2 4 2 3 3 2 4" xfId="10935" xr:uid="{00000000-0005-0000-0000-000096110000}"/>
    <cellStyle name="Comma 2 4 2 3 3 2 4 2" xfId="30149" xr:uid="{C881C8CB-B9A0-4131-B788-2F21321EF54E}"/>
    <cellStyle name="Comma 2 4 2 3 3 2 5" xfId="20542" xr:uid="{453637F4-17B7-4073-993C-48886B3775E4}"/>
    <cellStyle name="Comma 2 4 2 3 3 3" xfId="2125" xr:uid="{00000000-0005-0000-0000-000097110000}"/>
    <cellStyle name="Comma 2 4 2 3 3 3 2" xfId="4530" xr:uid="{00000000-0005-0000-0000-000098110000}"/>
    <cellStyle name="Comma 2 4 2 3 3 3 2 2" xfId="9333" xr:uid="{00000000-0005-0000-0000-000099110000}"/>
    <cellStyle name="Comma 2 4 2 3 3 3 2 2 2" xfId="18940" xr:uid="{00000000-0005-0000-0000-00009A110000}"/>
    <cellStyle name="Comma 2 4 2 3 3 3 2 2 2 2" xfId="38154" xr:uid="{2E467851-8409-4DDD-8E1C-B482831F17B5}"/>
    <cellStyle name="Comma 2 4 2 3 3 3 2 2 3" xfId="28547" xr:uid="{43A4082D-2F52-4621-A9CC-E548841BB5C5}"/>
    <cellStyle name="Comma 2 4 2 3 3 3 2 3" xfId="14137" xr:uid="{00000000-0005-0000-0000-00009B110000}"/>
    <cellStyle name="Comma 2 4 2 3 3 3 2 3 2" xfId="33351" xr:uid="{B5EC122D-5DB1-4EB9-AFBC-0DD8836F8DBC}"/>
    <cellStyle name="Comma 2 4 2 3 3 3 2 4" xfId="23744" xr:uid="{70BCB416-0465-404A-899B-7A9105EAEB6C}"/>
    <cellStyle name="Comma 2 4 2 3 3 3 3" xfId="6932" xr:uid="{00000000-0005-0000-0000-00009C110000}"/>
    <cellStyle name="Comma 2 4 2 3 3 3 3 2" xfId="16539" xr:uid="{00000000-0005-0000-0000-00009D110000}"/>
    <cellStyle name="Comma 2 4 2 3 3 3 3 2 2" xfId="35753" xr:uid="{D50057A9-0F4F-4FE1-8848-B727325F3E72}"/>
    <cellStyle name="Comma 2 4 2 3 3 3 3 3" xfId="26146" xr:uid="{10B4EA98-BADF-4851-8280-B57F4FBEBE0A}"/>
    <cellStyle name="Comma 2 4 2 3 3 3 4" xfId="11735" xr:uid="{00000000-0005-0000-0000-00009E110000}"/>
    <cellStyle name="Comma 2 4 2 3 3 3 4 2" xfId="30949" xr:uid="{B3F8CF53-2C3E-470B-8A92-C78EA9CD93C8}"/>
    <cellStyle name="Comma 2 4 2 3 3 3 5" xfId="21342" xr:uid="{B943B783-42AD-4F2C-852E-CF037BE8AD48}"/>
    <cellStyle name="Comma 2 4 2 3 3 4" xfId="2930" xr:uid="{00000000-0005-0000-0000-00009F110000}"/>
    <cellStyle name="Comma 2 4 2 3 3 4 2" xfId="7733" xr:uid="{00000000-0005-0000-0000-0000A0110000}"/>
    <cellStyle name="Comma 2 4 2 3 3 4 2 2" xfId="17340" xr:uid="{00000000-0005-0000-0000-0000A1110000}"/>
    <cellStyle name="Comma 2 4 2 3 3 4 2 2 2" xfId="36554" xr:uid="{89F8E2E7-6DF1-4611-9A01-2ABB7336CCB8}"/>
    <cellStyle name="Comma 2 4 2 3 3 4 2 3" xfId="26947" xr:uid="{33CD70C5-8F6A-4A21-830F-14F22302AF34}"/>
    <cellStyle name="Comma 2 4 2 3 3 4 3" xfId="12537" xr:uid="{00000000-0005-0000-0000-0000A2110000}"/>
    <cellStyle name="Comma 2 4 2 3 3 4 3 2" xfId="31751" xr:uid="{F8FA0D06-FEC2-41E4-BDC7-BF89A0952CC1}"/>
    <cellStyle name="Comma 2 4 2 3 3 4 4" xfId="22144" xr:uid="{C4E94095-D7A9-4E1D-941B-4BB0614CA8B0}"/>
    <cellStyle name="Comma 2 4 2 3 3 5" xfId="5332" xr:uid="{00000000-0005-0000-0000-0000A3110000}"/>
    <cellStyle name="Comma 2 4 2 3 3 5 2" xfId="14939" xr:uid="{00000000-0005-0000-0000-0000A4110000}"/>
    <cellStyle name="Comma 2 4 2 3 3 5 2 2" xfId="34153" xr:uid="{AB23EBD0-CCC7-4D7D-B1BA-A3E727BC9494}"/>
    <cellStyle name="Comma 2 4 2 3 3 5 3" xfId="24546" xr:uid="{A9615856-D045-4CC1-B879-9B4DE2B71323}"/>
    <cellStyle name="Comma 2 4 2 3 3 6" xfId="10135" xr:uid="{00000000-0005-0000-0000-0000A5110000}"/>
    <cellStyle name="Comma 2 4 2 3 3 6 2" xfId="29349" xr:uid="{D931BB5E-1A1A-4EDE-9ECC-602C05B8B679}"/>
    <cellStyle name="Comma 2 4 2 3 3 7" xfId="19742" xr:uid="{ADB3EAE5-D0B2-44D1-B5DB-07443CC89F2C}"/>
    <cellStyle name="Comma 2 4 2 3 4" xfId="724" xr:uid="{00000000-0005-0000-0000-0000A6110000}"/>
    <cellStyle name="Comma 2 4 2 3 4 2" xfId="1525" xr:uid="{00000000-0005-0000-0000-0000A7110000}"/>
    <cellStyle name="Comma 2 4 2 3 4 2 2" xfId="3930" xr:uid="{00000000-0005-0000-0000-0000A8110000}"/>
    <cellStyle name="Comma 2 4 2 3 4 2 2 2" xfId="8733" xr:uid="{00000000-0005-0000-0000-0000A9110000}"/>
    <cellStyle name="Comma 2 4 2 3 4 2 2 2 2" xfId="18340" xr:uid="{00000000-0005-0000-0000-0000AA110000}"/>
    <cellStyle name="Comma 2 4 2 3 4 2 2 2 2 2" xfId="37554" xr:uid="{95957E1F-CBD6-437F-AED4-BFD2ED32D47C}"/>
    <cellStyle name="Comma 2 4 2 3 4 2 2 2 3" xfId="27947" xr:uid="{FB4A16B2-CDFC-4D12-9FF1-FC5B2303AB0C}"/>
    <cellStyle name="Comma 2 4 2 3 4 2 2 3" xfId="13537" xr:uid="{00000000-0005-0000-0000-0000AB110000}"/>
    <cellStyle name="Comma 2 4 2 3 4 2 2 3 2" xfId="32751" xr:uid="{B94B17EE-3996-4AC9-A7DD-6DD0F06B00BA}"/>
    <cellStyle name="Comma 2 4 2 3 4 2 2 4" xfId="23144" xr:uid="{CF23A955-C26B-4CD3-AEBB-A6FAC298B2BE}"/>
    <cellStyle name="Comma 2 4 2 3 4 2 3" xfId="6332" xr:uid="{00000000-0005-0000-0000-0000AC110000}"/>
    <cellStyle name="Comma 2 4 2 3 4 2 3 2" xfId="15939" xr:uid="{00000000-0005-0000-0000-0000AD110000}"/>
    <cellStyle name="Comma 2 4 2 3 4 2 3 2 2" xfId="35153" xr:uid="{98AEA2B6-1662-4277-8F8C-FEE0DFD0657B}"/>
    <cellStyle name="Comma 2 4 2 3 4 2 3 3" xfId="25546" xr:uid="{172B6A87-63DE-4BE7-AC60-2E245FD3D364}"/>
    <cellStyle name="Comma 2 4 2 3 4 2 4" xfId="11135" xr:uid="{00000000-0005-0000-0000-0000AE110000}"/>
    <cellStyle name="Comma 2 4 2 3 4 2 4 2" xfId="30349" xr:uid="{3F1E5FBF-F232-4401-BE6A-62D95F7F9A56}"/>
    <cellStyle name="Comma 2 4 2 3 4 2 5" xfId="20742" xr:uid="{D4B646CA-454D-4E3C-BD78-46C4D8F03515}"/>
    <cellStyle name="Comma 2 4 2 3 4 3" xfId="2325" xr:uid="{00000000-0005-0000-0000-0000AF110000}"/>
    <cellStyle name="Comma 2 4 2 3 4 3 2" xfId="4730" xr:uid="{00000000-0005-0000-0000-0000B0110000}"/>
    <cellStyle name="Comma 2 4 2 3 4 3 2 2" xfId="9533" xr:uid="{00000000-0005-0000-0000-0000B1110000}"/>
    <cellStyle name="Comma 2 4 2 3 4 3 2 2 2" xfId="19140" xr:uid="{00000000-0005-0000-0000-0000B2110000}"/>
    <cellStyle name="Comma 2 4 2 3 4 3 2 2 2 2" xfId="38354" xr:uid="{828F03E1-9FC4-405C-8FC1-536812601C7B}"/>
    <cellStyle name="Comma 2 4 2 3 4 3 2 2 3" xfId="28747" xr:uid="{6C3A79FE-B118-403F-9012-EF7056287F4A}"/>
    <cellStyle name="Comma 2 4 2 3 4 3 2 3" xfId="14337" xr:uid="{00000000-0005-0000-0000-0000B3110000}"/>
    <cellStyle name="Comma 2 4 2 3 4 3 2 3 2" xfId="33551" xr:uid="{407FCF11-1CFF-4750-BC8E-97186766F10F}"/>
    <cellStyle name="Comma 2 4 2 3 4 3 2 4" xfId="23944" xr:uid="{8E3E7423-FBE1-42E1-AF2E-10989E5C235B}"/>
    <cellStyle name="Comma 2 4 2 3 4 3 3" xfId="7132" xr:uid="{00000000-0005-0000-0000-0000B4110000}"/>
    <cellStyle name="Comma 2 4 2 3 4 3 3 2" xfId="16739" xr:uid="{00000000-0005-0000-0000-0000B5110000}"/>
    <cellStyle name="Comma 2 4 2 3 4 3 3 2 2" xfId="35953" xr:uid="{66BB7248-B8B3-4AEF-BDED-B6BB49D9538D}"/>
    <cellStyle name="Comma 2 4 2 3 4 3 3 3" xfId="26346" xr:uid="{0F9A8668-9D22-45D7-AAE1-C27D29CB5668}"/>
    <cellStyle name="Comma 2 4 2 3 4 3 4" xfId="11935" xr:uid="{00000000-0005-0000-0000-0000B6110000}"/>
    <cellStyle name="Comma 2 4 2 3 4 3 4 2" xfId="31149" xr:uid="{12B1B5C4-6764-4E86-874D-8C6B17275528}"/>
    <cellStyle name="Comma 2 4 2 3 4 3 5" xfId="21542" xr:uid="{822199C0-AB91-42B4-8505-BDD9F63592BA}"/>
    <cellStyle name="Comma 2 4 2 3 4 4" xfId="3130" xr:uid="{00000000-0005-0000-0000-0000B7110000}"/>
    <cellStyle name="Comma 2 4 2 3 4 4 2" xfId="7933" xr:uid="{00000000-0005-0000-0000-0000B8110000}"/>
    <cellStyle name="Comma 2 4 2 3 4 4 2 2" xfId="17540" xr:uid="{00000000-0005-0000-0000-0000B9110000}"/>
    <cellStyle name="Comma 2 4 2 3 4 4 2 2 2" xfId="36754" xr:uid="{1F180845-58A3-4D98-BC6B-E29F2A36EAD9}"/>
    <cellStyle name="Comma 2 4 2 3 4 4 2 3" xfId="27147" xr:uid="{7B6DC6EE-B597-495E-9DAF-3CECDA6D5051}"/>
    <cellStyle name="Comma 2 4 2 3 4 4 3" xfId="12737" xr:uid="{00000000-0005-0000-0000-0000BA110000}"/>
    <cellStyle name="Comma 2 4 2 3 4 4 3 2" xfId="31951" xr:uid="{AD1FD9E0-BB59-4DC2-8371-B813E5150558}"/>
    <cellStyle name="Comma 2 4 2 3 4 4 4" xfId="22344" xr:uid="{FC05BAC7-DC6D-42E8-880A-0D231439C204}"/>
    <cellStyle name="Comma 2 4 2 3 4 5" xfId="5532" xr:uid="{00000000-0005-0000-0000-0000BB110000}"/>
    <cellStyle name="Comma 2 4 2 3 4 5 2" xfId="15139" xr:uid="{00000000-0005-0000-0000-0000BC110000}"/>
    <cellStyle name="Comma 2 4 2 3 4 5 2 2" xfId="34353" xr:uid="{3956B4FF-AC8B-4C2D-85D6-CE995A1BEEDC}"/>
    <cellStyle name="Comma 2 4 2 3 4 5 3" xfId="24746" xr:uid="{10F84BD1-85F8-457D-A551-18FBEDF43932}"/>
    <cellStyle name="Comma 2 4 2 3 4 6" xfId="10335" xr:uid="{00000000-0005-0000-0000-0000BD110000}"/>
    <cellStyle name="Comma 2 4 2 3 4 6 2" xfId="29549" xr:uid="{88D5828B-AB9A-4BE0-BFF3-9C7F0BCEFC19}"/>
    <cellStyle name="Comma 2 4 2 3 4 7" xfId="19942" xr:uid="{E63D35C4-91BA-43F2-8C7D-808630BD90C2}"/>
    <cellStyle name="Comma 2 4 2 3 5" xfId="925" xr:uid="{00000000-0005-0000-0000-0000BE110000}"/>
    <cellStyle name="Comma 2 4 2 3 5 2" xfId="3330" xr:uid="{00000000-0005-0000-0000-0000BF110000}"/>
    <cellStyle name="Comma 2 4 2 3 5 2 2" xfId="8133" xr:uid="{00000000-0005-0000-0000-0000C0110000}"/>
    <cellStyle name="Comma 2 4 2 3 5 2 2 2" xfId="17740" xr:uid="{00000000-0005-0000-0000-0000C1110000}"/>
    <cellStyle name="Comma 2 4 2 3 5 2 2 2 2" xfId="36954" xr:uid="{F485FA8C-9F17-4B48-B766-AC5C3A796B1D}"/>
    <cellStyle name="Comma 2 4 2 3 5 2 2 3" xfId="27347" xr:uid="{6F6B1B3C-EE9D-467A-B8A5-08DEF09027FA}"/>
    <cellStyle name="Comma 2 4 2 3 5 2 3" xfId="12937" xr:uid="{00000000-0005-0000-0000-0000C2110000}"/>
    <cellStyle name="Comma 2 4 2 3 5 2 3 2" xfId="32151" xr:uid="{0D47C491-5299-4EDF-A683-15E7FADC7353}"/>
    <cellStyle name="Comma 2 4 2 3 5 2 4" xfId="22544" xr:uid="{A0AC9DF9-9C23-4EB3-8B8E-9CC225000C2F}"/>
    <cellStyle name="Comma 2 4 2 3 5 3" xfId="5732" xr:uid="{00000000-0005-0000-0000-0000C3110000}"/>
    <cellStyle name="Comma 2 4 2 3 5 3 2" xfId="15339" xr:uid="{00000000-0005-0000-0000-0000C4110000}"/>
    <cellStyle name="Comma 2 4 2 3 5 3 2 2" xfId="34553" xr:uid="{8AD82961-B88B-4849-8B3A-E5D9D5547B03}"/>
    <cellStyle name="Comma 2 4 2 3 5 3 3" xfId="24946" xr:uid="{2FEC9783-8413-460B-A5FF-272F0758D3AB}"/>
    <cellStyle name="Comma 2 4 2 3 5 4" xfId="10535" xr:uid="{00000000-0005-0000-0000-0000C5110000}"/>
    <cellStyle name="Comma 2 4 2 3 5 4 2" xfId="29749" xr:uid="{925E686E-9FB6-43F9-B33F-A0244A873FEC}"/>
    <cellStyle name="Comma 2 4 2 3 5 5" xfId="20142" xr:uid="{63B05BF1-EE80-4C05-B5EA-2E7E80547A2C}"/>
    <cellStyle name="Comma 2 4 2 3 6" xfId="1725" xr:uid="{00000000-0005-0000-0000-0000C6110000}"/>
    <cellStyle name="Comma 2 4 2 3 6 2" xfId="4130" xr:uid="{00000000-0005-0000-0000-0000C7110000}"/>
    <cellStyle name="Comma 2 4 2 3 6 2 2" xfId="8933" xr:uid="{00000000-0005-0000-0000-0000C8110000}"/>
    <cellStyle name="Comma 2 4 2 3 6 2 2 2" xfId="18540" xr:uid="{00000000-0005-0000-0000-0000C9110000}"/>
    <cellStyle name="Comma 2 4 2 3 6 2 2 2 2" xfId="37754" xr:uid="{5D080B9D-8557-495F-8C22-7FABA74F2BCB}"/>
    <cellStyle name="Comma 2 4 2 3 6 2 2 3" xfId="28147" xr:uid="{D07194AD-0654-4D26-A150-5FED2C5E41B9}"/>
    <cellStyle name="Comma 2 4 2 3 6 2 3" xfId="13737" xr:uid="{00000000-0005-0000-0000-0000CA110000}"/>
    <cellStyle name="Comma 2 4 2 3 6 2 3 2" xfId="32951" xr:uid="{2F538F16-B397-4A42-BA9C-AC1E52AFF2F3}"/>
    <cellStyle name="Comma 2 4 2 3 6 2 4" xfId="23344" xr:uid="{28966570-9C7F-4494-8EAB-B0787B4006F3}"/>
    <cellStyle name="Comma 2 4 2 3 6 3" xfId="6532" xr:uid="{00000000-0005-0000-0000-0000CB110000}"/>
    <cellStyle name="Comma 2 4 2 3 6 3 2" xfId="16139" xr:uid="{00000000-0005-0000-0000-0000CC110000}"/>
    <cellStyle name="Comma 2 4 2 3 6 3 2 2" xfId="35353" xr:uid="{5B759844-762C-46CA-B08C-492E46AEC2D3}"/>
    <cellStyle name="Comma 2 4 2 3 6 3 3" xfId="25746" xr:uid="{792B8C53-E6DF-409A-8263-5F4297B24BD7}"/>
    <cellStyle name="Comma 2 4 2 3 6 4" xfId="11335" xr:uid="{00000000-0005-0000-0000-0000CD110000}"/>
    <cellStyle name="Comma 2 4 2 3 6 4 2" xfId="30549" xr:uid="{ADE73888-9286-48B0-84A7-A466361C8FF3}"/>
    <cellStyle name="Comma 2 4 2 3 6 5" xfId="20942" xr:uid="{B024C991-DF04-442B-AF17-5F46F5652B65}"/>
    <cellStyle name="Comma 2 4 2 3 7" xfId="2530" xr:uid="{00000000-0005-0000-0000-0000CE110000}"/>
    <cellStyle name="Comma 2 4 2 3 7 2" xfId="7333" xr:uid="{00000000-0005-0000-0000-0000CF110000}"/>
    <cellStyle name="Comma 2 4 2 3 7 2 2" xfId="16940" xr:uid="{00000000-0005-0000-0000-0000D0110000}"/>
    <cellStyle name="Comma 2 4 2 3 7 2 2 2" xfId="36154" xr:uid="{D134817F-4D84-4AE0-AA22-87EA57506D53}"/>
    <cellStyle name="Comma 2 4 2 3 7 2 3" xfId="26547" xr:uid="{A65FE269-37C7-40EF-8153-DCADC1871810}"/>
    <cellStyle name="Comma 2 4 2 3 7 3" xfId="12137" xr:uid="{00000000-0005-0000-0000-0000D1110000}"/>
    <cellStyle name="Comma 2 4 2 3 7 3 2" xfId="31351" xr:uid="{37FDCFFA-B0CA-4BCB-9E06-6AFC213BBEBF}"/>
    <cellStyle name="Comma 2 4 2 3 7 4" xfId="21744" xr:uid="{AD62E393-7F05-4EFB-AC8F-BCAECBE09159}"/>
    <cellStyle name="Comma 2 4 2 3 8" xfId="4932" xr:uid="{00000000-0005-0000-0000-0000D2110000}"/>
    <cellStyle name="Comma 2 4 2 3 8 2" xfId="14539" xr:uid="{00000000-0005-0000-0000-0000D3110000}"/>
    <cellStyle name="Comma 2 4 2 3 8 2 2" xfId="33753" xr:uid="{BA349A6C-2EFB-41BD-A83C-7C678F399255}"/>
    <cellStyle name="Comma 2 4 2 3 8 3" xfId="24146" xr:uid="{80A9C3C6-9BBE-44C6-B4AA-A3CAAC9B2D55}"/>
    <cellStyle name="Comma 2 4 2 3 9" xfId="9735" xr:uid="{00000000-0005-0000-0000-0000D4110000}"/>
    <cellStyle name="Comma 2 4 2 3 9 2" xfId="28949" xr:uid="{4792766B-F32E-4047-8115-3916C1C9964F}"/>
    <cellStyle name="Comma 2 4 2 4" xfId="224" xr:uid="{00000000-0005-0000-0000-0000D5110000}"/>
    <cellStyle name="Comma 2 4 2 4 2" xfId="1025" xr:uid="{00000000-0005-0000-0000-0000D6110000}"/>
    <cellStyle name="Comma 2 4 2 4 2 2" xfId="3430" xr:uid="{00000000-0005-0000-0000-0000D7110000}"/>
    <cellStyle name="Comma 2 4 2 4 2 2 2" xfId="8233" xr:uid="{00000000-0005-0000-0000-0000D8110000}"/>
    <cellStyle name="Comma 2 4 2 4 2 2 2 2" xfId="17840" xr:uid="{00000000-0005-0000-0000-0000D9110000}"/>
    <cellStyle name="Comma 2 4 2 4 2 2 2 2 2" xfId="37054" xr:uid="{D6FEA3CC-1F19-40C4-8D1D-DBCFE73AB004}"/>
    <cellStyle name="Comma 2 4 2 4 2 2 2 3" xfId="27447" xr:uid="{F375D2DF-5817-4A26-985A-147CDEB33D81}"/>
    <cellStyle name="Comma 2 4 2 4 2 2 3" xfId="13037" xr:uid="{00000000-0005-0000-0000-0000DA110000}"/>
    <cellStyle name="Comma 2 4 2 4 2 2 3 2" xfId="32251" xr:uid="{CD4CD466-05B3-44B0-B093-A2EDA7E33238}"/>
    <cellStyle name="Comma 2 4 2 4 2 2 4" xfId="22644" xr:uid="{F98D8A77-BC52-460F-888C-CE5E0164EED2}"/>
    <cellStyle name="Comma 2 4 2 4 2 3" xfId="5832" xr:uid="{00000000-0005-0000-0000-0000DB110000}"/>
    <cellStyle name="Comma 2 4 2 4 2 3 2" xfId="15439" xr:uid="{00000000-0005-0000-0000-0000DC110000}"/>
    <cellStyle name="Comma 2 4 2 4 2 3 2 2" xfId="34653" xr:uid="{510C00BE-3AD1-4844-81EB-40DE91DCAF5A}"/>
    <cellStyle name="Comma 2 4 2 4 2 3 3" xfId="25046" xr:uid="{B2EC79FB-C0D4-4021-BB6A-74AD30A0572F}"/>
    <cellStyle name="Comma 2 4 2 4 2 4" xfId="10635" xr:uid="{00000000-0005-0000-0000-0000DD110000}"/>
    <cellStyle name="Comma 2 4 2 4 2 4 2" xfId="29849" xr:uid="{FBB4E8AD-84A1-4C80-AD29-C72BB0D32D78}"/>
    <cellStyle name="Comma 2 4 2 4 2 5" xfId="20242" xr:uid="{F9EEE787-E11D-430A-8F82-97C2ADDC9EE4}"/>
    <cellStyle name="Comma 2 4 2 4 3" xfId="1825" xr:uid="{00000000-0005-0000-0000-0000DE110000}"/>
    <cellStyle name="Comma 2 4 2 4 3 2" xfId="4230" xr:uid="{00000000-0005-0000-0000-0000DF110000}"/>
    <cellStyle name="Comma 2 4 2 4 3 2 2" xfId="9033" xr:uid="{00000000-0005-0000-0000-0000E0110000}"/>
    <cellStyle name="Comma 2 4 2 4 3 2 2 2" xfId="18640" xr:uid="{00000000-0005-0000-0000-0000E1110000}"/>
    <cellStyle name="Comma 2 4 2 4 3 2 2 2 2" xfId="37854" xr:uid="{6CD41AF5-0B99-4E5B-9BD7-2C120A751A1A}"/>
    <cellStyle name="Comma 2 4 2 4 3 2 2 3" xfId="28247" xr:uid="{A5DDBFFA-411D-4FCA-A107-BDCDD8A932AB}"/>
    <cellStyle name="Comma 2 4 2 4 3 2 3" xfId="13837" xr:uid="{00000000-0005-0000-0000-0000E2110000}"/>
    <cellStyle name="Comma 2 4 2 4 3 2 3 2" xfId="33051" xr:uid="{7837BC95-1092-4064-A162-1EB6935CB275}"/>
    <cellStyle name="Comma 2 4 2 4 3 2 4" xfId="23444" xr:uid="{13EF5B28-24D4-4C30-AE11-76B9E22B2D5F}"/>
    <cellStyle name="Comma 2 4 2 4 3 3" xfId="6632" xr:uid="{00000000-0005-0000-0000-0000E3110000}"/>
    <cellStyle name="Comma 2 4 2 4 3 3 2" xfId="16239" xr:uid="{00000000-0005-0000-0000-0000E4110000}"/>
    <cellStyle name="Comma 2 4 2 4 3 3 2 2" xfId="35453" xr:uid="{F3608E3C-BFB7-44A2-98D4-5BB22C88DE28}"/>
    <cellStyle name="Comma 2 4 2 4 3 3 3" xfId="25846" xr:uid="{787C3398-C608-4CC1-B205-25DBB8C5F566}"/>
    <cellStyle name="Comma 2 4 2 4 3 4" xfId="11435" xr:uid="{00000000-0005-0000-0000-0000E5110000}"/>
    <cellStyle name="Comma 2 4 2 4 3 4 2" xfId="30649" xr:uid="{7526013F-0BAE-4043-B2B8-F700F1FF61DC}"/>
    <cellStyle name="Comma 2 4 2 4 3 5" xfId="21042" xr:uid="{55C9F38B-5138-420A-857E-4678812B63A0}"/>
    <cellStyle name="Comma 2 4 2 4 4" xfId="2630" xr:uid="{00000000-0005-0000-0000-0000E6110000}"/>
    <cellStyle name="Comma 2 4 2 4 4 2" xfId="7433" xr:uid="{00000000-0005-0000-0000-0000E7110000}"/>
    <cellStyle name="Comma 2 4 2 4 4 2 2" xfId="17040" xr:uid="{00000000-0005-0000-0000-0000E8110000}"/>
    <cellStyle name="Comma 2 4 2 4 4 2 2 2" xfId="36254" xr:uid="{153C2B9A-9899-44A5-9A9B-6166911368EF}"/>
    <cellStyle name="Comma 2 4 2 4 4 2 3" xfId="26647" xr:uid="{619E1CAF-1615-4359-B92A-7321D22125B1}"/>
    <cellStyle name="Comma 2 4 2 4 4 3" xfId="12237" xr:uid="{00000000-0005-0000-0000-0000E9110000}"/>
    <cellStyle name="Comma 2 4 2 4 4 3 2" xfId="31451" xr:uid="{63784342-3BC5-468A-9EBB-6A297CB3B6C8}"/>
    <cellStyle name="Comma 2 4 2 4 4 4" xfId="21844" xr:uid="{1A1C5BF9-0DEA-49E5-8EA6-2ED7171A095A}"/>
    <cellStyle name="Comma 2 4 2 4 5" xfId="5032" xr:uid="{00000000-0005-0000-0000-0000EA110000}"/>
    <cellStyle name="Comma 2 4 2 4 5 2" xfId="14639" xr:uid="{00000000-0005-0000-0000-0000EB110000}"/>
    <cellStyle name="Comma 2 4 2 4 5 2 2" xfId="33853" xr:uid="{A60114DF-390B-46A3-BC5E-3A2DD6185D78}"/>
    <cellStyle name="Comma 2 4 2 4 5 3" xfId="24246" xr:uid="{16E98120-A6C6-42B3-B8F9-D372AE56794A}"/>
    <cellStyle name="Comma 2 4 2 4 6" xfId="9835" xr:uid="{00000000-0005-0000-0000-0000EC110000}"/>
    <cellStyle name="Comma 2 4 2 4 6 2" xfId="29049" xr:uid="{01A35BBC-9AA6-4467-9BC8-B799CFFA5228}"/>
    <cellStyle name="Comma 2 4 2 4 7" xfId="19442" xr:uid="{182AFD89-5B85-41B6-A496-0450B2345BAB}"/>
    <cellStyle name="Comma 2 4 2 5" xfId="424" xr:uid="{00000000-0005-0000-0000-0000ED110000}"/>
    <cellStyle name="Comma 2 4 2 5 2" xfId="1225" xr:uid="{00000000-0005-0000-0000-0000EE110000}"/>
    <cellStyle name="Comma 2 4 2 5 2 2" xfId="3630" xr:uid="{00000000-0005-0000-0000-0000EF110000}"/>
    <cellStyle name="Comma 2 4 2 5 2 2 2" xfId="8433" xr:uid="{00000000-0005-0000-0000-0000F0110000}"/>
    <cellStyle name="Comma 2 4 2 5 2 2 2 2" xfId="18040" xr:uid="{00000000-0005-0000-0000-0000F1110000}"/>
    <cellStyle name="Comma 2 4 2 5 2 2 2 2 2" xfId="37254" xr:uid="{A4C4F1DE-87CD-42FF-B235-115BE6444D5B}"/>
    <cellStyle name="Comma 2 4 2 5 2 2 2 3" xfId="27647" xr:uid="{F0660A12-B642-4C92-8E79-2430074BCDA8}"/>
    <cellStyle name="Comma 2 4 2 5 2 2 3" xfId="13237" xr:uid="{00000000-0005-0000-0000-0000F2110000}"/>
    <cellStyle name="Comma 2 4 2 5 2 2 3 2" xfId="32451" xr:uid="{75F97851-CB16-4DD6-89AE-1D52ABE1334C}"/>
    <cellStyle name="Comma 2 4 2 5 2 2 4" xfId="22844" xr:uid="{09F03348-C982-494D-A4A2-F1A5C0395157}"/>
    <cellStyle name="Comma 2 4 2 5 2 3" xfId="6032" xr:uid="{00000000-0005-0000-0000-0000F3110000}"/>
    <cellStyle name="Comma 2 4 2 5 2 3 2" xfId="15639" xr:uid="{00000000-0005-0000-0000-0000F4110000}"/>
    <cellStyle name="Comma 2 4 2 5 2 3 2 2" xfId="34853" xr:uid="{A6159CD4-0ACB-418F-9BF5-3686274C1F0B}"/>
    <cellStyle name="Comma 2 4 2 5 2 3 3" xfId="25246" xr:uid="{0CEB049C-9570-407C-9E4D-BD08C4308B8B}"/>
    <cellStyle name="Comma 2 4 2 5 2 4" xfId="10835" xr:uid="{00000000-0005-0000-0000-0000F5110000}"/>
    <cellStyle name="Comma 2 4 2 5 2 4 2" xfId="30049" xr:uid="{640C2F01-E9CF-44FB-A122-C415524D8A67}"/>
    <cellStyle name="Comma 2 4 2 5 2 5" xfId="20442" xr:uid="{07C0D05D-ECAE-4654-8EF6-0E3371FDEE81}"/>
    <cellStyle name="Comma 2 4 2 5 3" xfId="2025" xr:uid="{00000000-0005-0000-0000-0000F6110000}"/>
    <cellStyle name="Comma 2 4 2 5 3 2" xfId="4430" xr:uid="{00000000-0005-0000-0000-0000F7110000}"/>
    <cellStyle name="Comma 2 4 2 5 3 2 2" xfId="9233" xr:uid="{00000000-0005-0000-0000-0000F8110000}"/>
    <cellStyle name="Comma 2 4 2 5 3 2 2 2" xfId="18840" xr:uid="{00000000-0005-0000-0000-0000F9110000}"/>
    <cellStyle name="Comma 2 4 2 5 3 2 2 2 2" xfId="38054" xr:uid="{3CCAB94E-1323-4471-995D-C65C65E78D82}"/>
    <cellStyle name="Comma 2 4 2 5 3 2 2 3" xfId="28447" xr:uid="{0849E079-8893-4567-88C3-247F8944F7AF}"/>
    <cellStyle name="Comma 2 4 2 5 3 2 3" xfId="14037" xr:uid="{00000000-0005-0000-0000-0000FA110000}"/>
    <cellStyle name="Comma 2 4 2 5 3 2 3 2" xfId="33251" xr:uid="{E71699CF-7A47-4276-A515-A3B8392B18EF}"/>
    <cellStyle name="Comma 2 4 2 5 3 2 4" xfId="23644" xr:uid="{06FC4E6E-9234-4A42-891A-052180332B50}"/>
    <cellStyle name="Comma 2 4 2 5 3 3" xfId="6832" xr:uid="{00000000-0005-0000-0000-0000FB110000}"/>
    <cellStyle name="Comma 2 4 2 5 3 3 2" xfId="16439" xr:uid="{00000000-0005-0000-0000-0000FC110000}"/>
    <cellStyle name="Comma 2 4 2 5 3 3 2 2" xfId="35653" xr:uid="{C1A98714-50C1-4C85-B492-C5E4FD63F20F}"/>
    <cellStyle name="Comma 2 4 2 5 3 3 3" xfId="26046" xr:uid="{902023A0-768F-45E5-88FE-752203FA91D4}"/>
    <cellStyle name="Comma 2 4 2 5 3 4" xfId="11635" xr:uid="{00000000-0005-0000-0000-0000FD110000}"/>
    <cellStyle name="Comma 2 4 2 5 3 4 2" xfId="30849" xr:uid="{AA778F24-9B8B-4FA6-B7A4-2342E4D561C9}"/>
    <cellStyle name="Comma 2 4 2 5 3 5" xfId="21242" xr:uid="{381727C2-324F-43CD-8B5E-B964CD26670B}"/>
    <cellStyle name="Comma 2 4 2 5 4" xfId="2830" xr:uid="{00000000-0005-0000-0000-0000FE110000}"/>
    <cellStyle name="Comma 2 4 2 5 4 2" xfId="7633" xr:uid="{00000000-0005-0000-0000-0000FF110000}"/>
    <cellStyle name="Comma 2 4 2 5 4 2 2" xfId="17240" xr:uid="{00000000-0005-0000-0000-000000120000}"/>
    <cellStyle name="Comma 2 4 2 5 4 2 2 2" xfId="36454" xr:uid="{273BD8A5-EB7C-43D8-932D-AF98EB5D8F77}"/>
    <cellStyle name="Comma 2 4 2 5 4 2 3" xfId="26847" xr:uid="{B480FD3A-7151-4A1B-9C73-8ED5E4D8FD53}"/>
    <cellStyle name="Comma 2 4 2 5 4 3" xfId="12437" xr:uid="{00000000-0005-0000-0000-000001120000}"/>
    <cellStyle name="Comma 2 4 2 5 4 3 2" xfId="31651" xr:uid="{B6B44539-681A-4AB8-9C47-7A6A7B3A6336}"/>
    <cellStyle name="Comma 2 4 2 5 4 4" xfId="22044" xr:uid="{32972F1B-994A-4A7B-AF81-57A55F87910D}"/>
    <cellStyle name="Comma 2 4 2 5 5" xfId="5232" xr:uid="{00000000-0005-0000-0000-000002120000}"/>
    <cellStyle name="Comma 2 4 2 5 5 2" xfId="14839" xr:uid="{00000000-0005-0000-0000-000003120000}"/>
    <cellStyle name="Comma 2 4 2 5 5 2 2" xfId="34053" xr:uid="{1AC7F7B0-FC07-45C4-86E5-C7411183BA95}"/>
    <cellStyle name="Comma 2 4 2 5 5 3" xfId="24446" xr:uid="{E7C8898C-FEA6-4551-8CD5-D547D62883F2}"/>
    <cellStyle name="Comma 2 4 2 5 6" xfId="10035" xr:uid="{00000000-0005-0000-0000-000004120000}"/>
    <cellStyle name="Comma 2 4 2 5 6 2" xfId="29249" xr:uid="{BCD9E2BD-9240-417A-9161-7E98C002D282}"/>
    <cellStyle name="Comma 2 4 2 5 7" xfId="19642" xr:uid="{E56B3FB3-1390-4D74-80D9-CC7864D18D8D}"/>
    <cellStyle name="Comma 2 4 2 6" xfId="624" xr:uid="{00000000-0005-0000-0000-000005120000}"/>
    <cellStyle name="Comma 2 4 2 6 2" xfId="1425" xr:uid="{00000000-0005-0000-0000-000006120000}"/>
    <cellStyle name="Comma 2 4 2 6 2 2" xfId="3830" xr:uid="{00000000-0005-0000-0000-000007120000}"/>
    <cellStyle name="Comma 2 4 2 6 2 2 2" xfId="8633" xr:uid="{00000000-0005-0000-0000-000008120000}"/>
    <cellStyle name="Comma 2 4 2 6 2 2 2 2" xfId="18240" xr:uid="{00000000-0005-0000-0000-000009120000}"/>
    <cellStyle name="Comma 2 4 2 6 2 2 2 2 2" xfId="37454" xr:uid="{4381D75A-640B-44C9-9656-A89A697C4465}"/>
    <cellStyle name="Comma 2 4 2 6 2 2 2 3" xfId="27847" xr:uid="{F5256457-8BDC-4AEE-9758-4DFF970D1649}"/>
    <cellStyle name="Comma 2 4 2 6 2 2 3" xfId="13437" xr:uid="{00000000-0005-0000-0000-00000A120000}"/>
    <cellStyle name="Comma 2 4 2 6 2 2 3 2" xfId="32651" xr:uid="{717CACEF-E010-4ACC-BB68-B941F296AE01}"/>
    <cellStyle name="Comma 2 4 2 6 2 2 4" xfId="23044" xr:uid="{040D3FB9-EB70-41A4-A031-729D11B75E78}"/>
    <cellStyle name="Comma 2 4 2 6 2 3" xfId="6232" xr:uid="{00000000-0005-0000-0000-00000B120000}"/>
    <cellStyle name="Comma 2 4 2 6 2 3 2" xfId="15839" xr:uid="{00000000-0005-0000-0000-00000C120000}"/>
    <cellStyle name="Comma 2 4 2 6 2 3 2 2" xfId="35053" xr:uid="{79E7A4A7-70A2-492D-A568-BB7C882894D1}"/>
    <cellStyle name="Comma 2 4 2 6 2 3 3" xfId="25446" xr:uid="{1BD14DB3-E2CC-4002-86EE-3778CC1B9D68}"/>
    <cellStyle name="Comma 2 4 2 6 2 4" xfId="11035" xr:uid="{00000000-0005-0000-0000-00000D120000}"/>
    <cellStyle name="Comma 2 4 2 6 2 4 2" xfId="30249" xr:uid="{D84E0C47-ABC7-44CE-8246-F37B5E39E612}"/>
    <cellStyle name="Comma 2 4 2 6 2 5" xfId="20642" xr:uid="{74EA82E3-B7AE-41E1-A2A3-3EDBBFE6A553}"/>
    <cellStyle name="Comma 2 4 2 6 3" xfId="2225" xr:uid="{00000000-0005-0000-0000-00000E120000}"/>
    <cellStyle name="Comma 2 4 2 6 3 2" xfId="4630" xr:uid="{00000000-0005-0000-0000-00000F120000}"/>
    <cellStyle name="Comma 2 4 2 6 3 2 2" xfId="9433" xr:uid="{00000000-0005-0000-0000-000010120000}"/>
    <cellStyle name="Comma 2 4 2 6 3 2 2 2" xfId="19040" xr:uid="{00000000-0005-0000-0000-000011120000}"/>
    <cellStyle name="Comma 2 4 2 6 3 2 2 2 2" xfId="38254" xr:uid="{3A4B2E7C-8D91-4491-AB99-2F409D6A1404}"/>
    <cellStyle name="Comma 2 4 2 6 3 2 2 3" xfId="28647" xr:uid="{3AE27085-E93E-495D-926B-3CEC51795EF6}"/>
    <cellStyle name="Comma 2 4 2 6 3 2 3" xfId="14237" xr:uid="{00000000-0005-0000-0000-000012120000}"/>
    <cellStyle name="Comma 2 4 2 6 3 2 3 2" xfId="33451" xr:uid="{1778F4FC-8474-424A-9F9C-3A4210B53585}"/>
    <cellStyle name="Comma 2 4 2 6 3 2 4" xfId="23844" xr:uid="{DD3F0FA9-8E87-4FF7-9786-6849623E2776}"/>
    <cellStyle name="Comma 2 4 2 6 3 3" xfId="7032" xr:uid="{00000000-0005-0000-0000-000013120000}"/>
    <cellStyle name="Comma 2 4 2 6 3 3 2" xfId="16639" xr:uid="{00000000-0005-0000-0000-000014120000}"/>
    <cellStyle name="Comma 2 4 2 6 3 3 2 2" xfId="35853" xr:uid="{6B370D99-289A-41FE-B7D7-1795B58A44F8}"/>
    <cellStyle name="Comma 2 4 2 6 3 3 3" xfId="26246" xr:uid="{E31CB375-59DB-431A-87C3-DBEA0C1CA032}"/>
    <cellStyle name="Comma 2 4 2 6 3 4" xfId="11835" xr:uid="{00000000-0005-0000-0000-000015120000}"/>
    <cellStyle name="Comma 2 4 2 6 3 4 2" xfId="31049" xr:uid="{C6580103-6687-46AC-9A3B-B1DDA3F0D094}"/>
    <cellStyle name="Comma 2 4 2 6 3 5" xfId="21442" xr:uid="{59AEF96E-F38F-45F1-8995-5DA79AE9C565}"/>
    <cellStyle name="Comma 2 4 2 6 4" xfId="3030" xr:uid="{00000000-0005-0000-0000-000016120000}"/>
    <cellStyle name="Comma 2 4 2 6 4 2" xfId="7833" xr:uid="{00000000-0005-0000-0000-000017120000}"/>
    <cellStyle name="Comma 2 4 2 6 4 2 2" xfId="17440" xr:uid="{00000000-0005-0000-0000-000018120000}"/>
    <cellStyle name="Comma 2 4 2 6 4 2 2 2" xfId="36654" xr:uid="{B713A00D-BD56-4AF8-BEAF-16AD5472504D}"/>
    <cellStyle name="Comma 2 4 2 6 4 2 3" xfId="27047" xr:uid="{C6B97FC8-EC81-47D3-ADAB-E3C70EDEC271}"/>
    <cellStyle name="Comma 2 4 2 6 4 3" xfId="12637" xr:uid="{00000000-0005-0000-0000-000019120000}"/>
    <cellStyle name="Comma 2 4 2 6 4 3 2" xfId="31851" xr:uid="{5D5AA694-F178-4480-B403-CF2EFCE86C49}"/>
    <cellStyle name="Comma 2 4 2 6 4 4" xfId="22244" xr:uid="{F3DCFF2C-CDC1-47A1-8198-DA9A59589B32}"/>
    <cellStyle name="Comma 2 4 2 6 5" xfId="5432" xr:uid="{00000000-0005-0000-0000-00001A120000}"/>
    <cellStyle name="Comma 2 4 2 6 5 2" xfId="15039" xr:uid="{00000000-0005-0000-0000-00001B120000}"/>
    <cellStyle name="Comma 2 4 2 6 5 2 2" xfId="34253" xr:uid="{5FB9B191-EACC-4FEC-BA15-CB0F5F93813D}"/>
    <cellStyle name="Comma 2 4 2 6 5 3" xfId="24646" xr:uid="{6F81DFFF-9537-4E8F-90A0-21AD3B6C3FAB}"/>
    <cellStyle name="Comma 2 4 2 6 6" xfId="10235" xr:uid="{00000000-0005-0000-0000-00001C120000}"/>
    <cellStyle name="Comma 2 4 2 6 6 2" xfId="29449" xr:uid="{5E836505-9A3A-4B98-BDEA-324CFFB7A459}"/>
    <cellStyle name="Comma 2 4 2 6 7" xfId="19842" xr:uid="{B4FFE292-BDE0-4E00-A14F-4BD745DF7031}"/>
    <cellStyle name="Comma 2 4 2 7" xfId="825" xr:uid="{00000000-0005-0000-0000-00001D120000}"/>
    <cellStyle name="Comma 2 4 2 7 2" xfId="3230" xr:uid="{00000000-0005-0000-0000-00001E120000}"/>
    <cellStyle name="Comma 2 4 2 7 2 2" xfId="8033" xr:uid="{00000000-0005-0000-0000-00001F120000}"/>
    <cellStyle name="Comma 2 4 2 7 2 2 2" xfId="17640" xr:uid="{00000000-0005-0000-0000-000020120000}"/>
    <cellStyle name="Comma 2 4 2 7 2 2 2 2" xfId="36854" xr:uid="{35BE7E2B-E6E2-495B-9FE0-894AE87BD936}"/>
    <cellStyle name="Comma 2 4 2 7 2 2 3" xfId="27247" xr:uid="{DD55867F-81A5-4827-B969-CCBF27A049C2}"/>
    <cellStyle name="Comma 2 4 2 7 2 3" xfId="12837" xr:uid="{00000000-0005-0000-0000-000021120000}"/>
    <cellStyle name="Comma 2 4 2 7 2 3 2" xfId="32051" xr:uid="{BB2782FA-B3BF-4AA7-8A68-3FB505C3AD84}"/>
    <cellStyle name="Comma 2 4 2 7 2 4" xfId="22444" xr:uid="{DF50B022-5C42-4AF4-AE52-83550ABC943C}"/>
    <cellStyle name="Comma 2 4 2 7 3" xfId="5632" xr:uid="{00000000-0005-0000-0000-000022120000}"/>
    <cellStyle name="Comma 2 4 2 7 3 2" xfId="15239" xr:uid="{00000000-0005-0000-0000-000023120000}"/>
    <cellStyle name="Comma 2 4 2 7 3 2 2" xfId="34453" xr:uid="{30D1E322-A554-4E2A-B12E-69301CB8BE32}"/>
    <cellStyle name="Comma 2 4 2 7 3 3" xfId="24846" xr:uid="{6296F247-7E25-4146-A658-1B22AA0BD485}"/>
    <cellStyle name="Comma 2 4 2 7 4" xfId="10435" xr:uid="{00000000-0005-0000-0000-000024120000}"/>
    <cellStyle name="Comma 2 4 2 7 4 2" xfId="29649" xr:uid="{220883D1-D327-4CC2-909F-BBEA70CF9640}"/>
    <cellStyle name="Comma 2 4 2 7 5" xfId="20042" xr:uid="{6417EFB1-8B39-4C7E-9497-1844DFA11DFD}"/>
    <cellStyle name="Comma 2 4 2 8" xfId="1625" xr:uid="{00000000-0005-0000-0000-000025120000}"/>
    <cellStyle name="Comma 2 4 2 8 2" xfId="4030" xr:uid="{00000000-0005-0000-0000-000026120000}"/>
    <cellStyle name="Comma 2 4 2 8 2 2" xfId="8833" xr:uid="{00000000-0005-0000-0000-000027120000}"/>
    <cellStyle name="Comma 2 4 2 8 2 2 2" xfId="18440" xr:uid="{00000000-0005-0000-0000-000028120000}"/>
    <cellStyle name="Comma 2 4 2 8 2 2 2 2" xfId="37654" xr:uid="{49062BFA-B3D7-462B-9392-430E3FF5E9FE}"/>
    <cellStyle name="Comma 2 4 2 8 2 2 3" xfId="28047" xr:uid="{D5B482B8-E9F7-4CEF-A4D7-8E03D3147360}"/>
    <cellStyle name="Comma 2 4 2 8 2 3" xfId="13637" xr:uid="{00000000-0005-0000-0000-000029120000}"/>
    <cellStyle name="Comma 2 4 2 8 2 3 2" xfId="32851" xr:uid="{C981C8C7-A0F8-4DA2-8F91-8591E9F6FAB8}"/>
    <cellStyle name="Comma 2 4 2 8 2 4" xfId="23244" xr:uid="{4A26B05C-01EC-4706-819C-3AE5C485E736}"/>
    <cellStyle name="Comma 2 4 2 8 3" xfId="6432" xr:uid="{00000000-0005-0000-0000-00002A120000}"/>
    <cellStyle name="Comma 2 4 2 8 3 2" xfId="16039" xr:uid="{00000000-0005-0000-0000-00002B120000}"/>
    <cellStyle name="Comma 2 4 2 8 3 2 2" xfId="35253" xr:uid="{7B81EF7B-B5EE-4274-ABF4-53ABD583478E}"/>
    <cellStyle name="Comma 2 4 2 8 3 3" xfId="25646" xr:uid="{BA7572AD-6534-41E0-BF22-DA9FFD1E7C61}"/>
    <cellStyle name="Comma 2 4 2 8 4" xfId="11235" xr:uid="{00000000-0005-0000-0000-00002C120000}"/>
    <cellStyle name="Comma 2 4 2 8 4 2" xfId="30449" xr:uid="{B5E89D22-90F8-4254-BD69-314656D4355F}"/>
    <cellStyle name="Comma 2 4 2 8 5" xfId="20842" xr:uid="{CE1B6958-94C8-4C9F-80D8-2F7B1055F1F6}"/>
    <cellStyle name="Comma 2 4 2 9" xfId="2430" xr:uid="{00000000-0005-0000-0000-00002D120000}"/>
    <cellStyle name="Comma 2 4 2 9 2" xfId="7233" xr:uid="{00000000-0005-0000-0000-00002E120000}"/>
    <cellStyle name="Comma 2 4 2 9 2 2" xfId="16840" xr:uid="{00000000-0005-0000-0000-00002F120000}"/>
    <cellStyle name="Comma 2 4 2 9 2 2 2" xfId="36054" xr:uid="{D85BF4BC-8843-44DD-982E-0A7C7E744B63}"/>
    <cellStyle name="Comma 2 4 2 9 2 3" xfId="26447" xr:uid="{98B50AFC-2F7D-44BD-98E9-8DF279AABC4F}"/>
    <cellStyle name="Comma 2 4 2 9 3" xfId="12037" xr:uid="{00000000-0005-0000-0000-000030120000}"/>
    <cellStyle name="Comma 2 4 2 9 3 2" xfId="31251" xr:uid="{7F42E4EA-81E7-4071-ACCD-4A8757B73224}"/>
    <cellStyle name="Comma 2 4 2 9 4" xfId="21644" xr:uid="{9FF00AA5-EC17-4359-A824-050F602BA0EC}"/>
    <cellStyle name="Comma 2 4 3" xfId="33" xr:uid="{00000000-0005-0000-0000-000031120000}"/>
    <cellStyle name="Comma 2 4 3 10" xfId="4842" xr:uid="{00000000-0005-0000-0000-000032120000}"/>
    <cellStyle name="Comma 2 4 3 10 2" xfId="14449" xr:uid="{00000000-0005-0000-0000-000033120000}"/>
    <cellStyle name="Comma 2 4 3 10 2 2" xfId="33663" xr:uid="{CD5215B1-60F4-40ED-85DA-A02B8411200D}"/>
    <cellStyle name="Comma 2 4 3 10 3" xfId="24056" xr:uid="{3C48FDFE-AC63-432B-81D2-9388AFF1DB54}"/>
    <cellStyle name="Comma 2 4 3 11" xfId="9645" xr:uid="{00000000-0005-0000-0000-000034120000}"/>
    <cellStyle name="Comma 2 4 3 11 2" xfId="28859" xr:uid="{B25E475B-8799-4312-AC0D-1EFD9C95527E}"/>
    <cellStyle name="Comma 2 4 3 12" xfId="19252" xr:uid="{0CEC62BB-52A0-4A38-A1A5-95B9181DE3A6}"/>
    <cellStyle name="Comma 2 4 3 2" xfId="84" xr:uid="{00000000-0005-0000-0000-000035120000}"/>
    <cellStyle name="Comma 2 4 3 2 10" xfId="9695" xr:uid="{00000000-0005-0000-0000-000036120000}"/>
    <cellStyle name="Comma 2 4 3 2 10 2" xfId="28909" xr:uid="{C034D78A-DD25-479C-85FF-6F2746E7FBBE}"/>
    <cellStyle name="Comma 2 4 3 2 11" xfId="19302" xr:uid="{5DB03B80-75F9-42B1-8B78-D49A8828A9B1}"/>
    <cellStyle name="Comma 2 4 3 2 2" xfId="184" xr:uid="{00000000-0005-0000-0000-000037120000}"/>
    <cellStyle name="Comma 2 4 3 2 2 10" xfId="19402" xr:uid="{AE742FE4-001B-4982-BD7C-2EFCEB50E931}"/>
    <cellStyle name="Comma 2 4 3 2 2 2" xfId="384" xr:uid="{00000000-0005-0000-0000-000038120000}"/>
    <cellStyle name="Comma 2 4 3 2 2 2 2" xfId="1185" xr:uid="{00000000-0005-0000-0000-000039120000}"/>
    <cellStyle name="Comma 2 4 3 2 2 2 2 2" xfId="3590" xr:uid="{00000000-0005-0000-0000-00003A120000}"/>
    <cellStyle name="Comma 2 4 3 2 2 2 2 2 2" xfId="8393" xr:uid="{00000000-0005-0000-0000-00003B120000}"/>
    <cellStyle name="Comma 2 4 3 2 2 2 2 2 2 2" xfId="18000" xr:uid="{00000000-0005-0000-0000-00003C120000}"/>
    <cellStyle name="Comma 2 4 3 2 2 2 2 2 2 2 2" xfId="37214" xr:uid="{9EDCC34A-7BC7-4994-85A0-ADDD3F6F0500}"/>
    <cellStyle name="Comma 2 4 3 2 2 2 2 2 2 3" xfId="27607" xr:uid="{9B4CC66A-01BA-452A-9939-08630EF5CAF8}"/>
    <cellStyle name="Comma 2 4 3 2 2 2 2 2 3" xfId="13197" xr:uid="{00000000-0005-0000-0000-00003D120000}"/>
    <cellStyle name="Comma 2 4 3 2 2 2 2 2 3 2" xfId="32411" xr:uid="{CE2F163F-D8F5-4785-8336-861D718A7923}"/>
    <cellStyle name="Comma 2 4 3 2 2 2 2 2 4" xfId="22804" xr:uid="{9A5DFE7F-F28C-4406-B67E-FFD11C53E175}"/>
    <cellStyle name="Comma 2 4 3 2 2 2 2 3" xfId="5992" xr:uid="{00000000-0005-0000-0000-00003E120000}"/>
    <cellStyle name="Comma 2 4 3 2 2 2 2 3 2" xfId="15599" xr:uid="{00000000-0005-0000-0000-00003F120000}"/>
    <cellStyle name="Comma 2 4 3 2 2 2 2 3 2 2" xfId="34813" xr:uid="{09545589-D9D1-4EEE-BD5D-4FBBABF9D5CC}"/>
    <cellStyle name="Comma 2 4 3 2 2 2 2 3 3" xfId="25206" xr:uid="{6A2EFC69-56C4-45FA-B5F1-D07CBD038D7E}"/>
    <cellStyle name="Comma 2 4 3 2 2 2 2 4" xfId="10795" xr:uid="{00000000-0005-0000-0000-000040120000}"/>
    <cellStyle name="Comma 2 4 3 2 2 2 2 4 2" xfId="30009" xr:uid="{8E6EC527-4685-440E-936D-2BCB00812F5F}"/>
    <cellStyle name="Comma 2 4 3 2 2 2 2 5" xfId="20402" xr:uid="{366C326E-C213-4490-BA2A-3C224404A365}"/>
    <cellStyle name="Comma 2 4 3 2 2 2 3" xfId="1985" xr:uid="{00000000-0005-0000-0000-000041120000}"/>
    <cellStyle name="Comma 2 4 3 2 2 2 3 2" xfId="4390" xr:uid="{00000000-0005-0000-0000-000042120000}"/>
    <cellStyle name="Comma 2 4 3 2 2 2 3 2 2" xfId="9193" xr:uid="{00000000-0005-0000-0000-000043120000}"/>
    <cellStyle name="Comma 2 4 3 2 2 2 3 2 2 2" xfId="18800" xr:uid="{00000000-0005-0000-0000-000044120000}"/>
    <cellStyle name="Comma 2 4 3 2 2 2 3 2 2 2 2" xfId="38014" xr:uid="{301B3F68-8A93-43A7-B7B8-6B02CB915C3E}"/>
    <cellStyle name="Comma 2 4 3 2 2 2 3 2 2 3" xfId="28407" xr:uid="{D1FFFC93-5304-4B8D-92A3-DBADAEE25F82}"/>
    <cellStyle name="Comma 2 4 3 2 2 2 3 2 3" xfId="13997" xr:uid="{00000000-0005-0000-0000-000045120000}"/>
    <cellStyle name="Comma 2 4 3 2 2 2 3 2 3 2" xfId="33211" xr:uid="{88B07196-2A04-4704-8426-0E0E4F81C68C}"/>
    <cellStyle name="Comma 2 4 3 2 2 2 3 2 4" xfId="23604" xr:uid="{502D32B6-423B-4D08-B9A3-18FE2582E927}"/>
    <cellStyle name="Comma 2 4 3 2 2 2 3 3" xfId="6792" xr:uid="{00000000-0005-0000-0000-000046120000}"/>
    <cellStyle name="Comma 2 4 3 2 2 2 3 3 2" xfId="16399" xr:uid="{00000000-0005-0000-0000-000047120000}"/>
    <cellStyle name="Comma 2 4 3 2 2 2 3 3 2 2" xfId="35613" xr:uid="{E87796CD-A845-4228-8AA2-8ECD763BE581}"/>
    <cellStyle name="Comma 2 4 3 2 2 2 3 3 3" xfId="26006" xr:uid="{EBA43C24-31A0-471E-A1DE-FBC794198938}"/>
    <cellStyle name="Comma 2 4 3 2 2 2 3 4" xfId="11595" xr:uid="{00000000-0005-0000-0000-000048120000}"/>
    <cellStyle name="Comma 2 4 3 2 2 2 3 4 2" xfId="30809" xr:uid="{BA1E8F64-8911-4CBB-9D5C-D516B892D8D4}"/>
    <cellStyle name="Comma 2 4 3 2 2 2 3 5" xfId="21202" xr:uid="{F833EE9C-ACA9-447D-8BD9-123DF7A1AF4E}"/>
    <cellStyle name="Comma 2 4 3 2 2 2 4" xfId="2790" xr:uid="{00000000-0005-0000-0000-000049120000}"/>
    <cellStyle name="Comma 2 4 3 2 2 2 4 2" xfId="7593" xr:uid="{00000000-0005-0000-0000-00004A120000}"/>
    <cellStyle name="Comma 2 4 3 2 2 2 4 2 2" xfId="17200" xr:uid="{00000000-0005-0000-0000-00004B120000}"/>
    <cellStyle name="Comma 2 4 3 2 2 2 4 2 2 2" xfId="36414" xr:uid="{82FA53F7-DE23-4E6C-BCE6-40CE45C11654}"/>
    <cellStyle name="Comma 2 4 3 2 2 2 4 2 3" xfId="26807" xr:uid="{2CB09A18-6AFE-4631-B8CA-E52CBFAF8060}"/>
    <cellStyle name="Comma 2 4 3 2 2 2 4 3" xfId="12397" xr:uid="{00000000-0005-0000-0000-00004C120000}"/>
    <cellStyle name="Comma 2 4 3 2 2 2 4 3 2" xfId="31611" xr:uid="{AC3832D1-4803-4F3C-9B96-810DE29D1F8F}"/>
    <cellStyle name="Comma 2 4 3 2 2 2 4 4" xfId="22004" xr:uid="{D0B35171-2B34-4BFD-8068-C880B0B5718D}"/>
    <cellStyle name="Comma 2 4 3 2 2 2 5" xfId="5192" xr:uid="{00000000-0005-0000-0000-00004D120000}"/>
    <cellStyle name="Comma 2 4 3 2 2 2 5 2" xfId="14799" xr:uid="{00000000-0005-0000-0000-00004E120000}"/>
    <cellStyle name="Comma 2 4 3 2 2 2 5 2 2" xfId="34013" xr:uid="{CA30FB2B-CE8F-48A9-905E-5D0179F2B9C9}"/>
    <cellStyle name="Comma 2 4 3 2 2 2 5 3" xfId="24406" xr:uid="{1F3BF63C-EA64-4051-B8C7-1594A5452C38}"/>
    <cellStyle name="Comma 2 4 3 2 2 2 6" xfId="9995" xr:uid="{00000000-0005-0000-0000-00004F120000}"/>
    <cellStyle name="Comma 2 4 3 2 2 2 6 2" xfId="29209" xr:uid="{DC137FE2-8F3E-4F3D-B8FC-62A4E07D578A}"/>
    <cellStyle name="Comma 2 4 3 2 2 2 7" xfId="19602" xr:uid="{7967B5F1-65F8-4382-941D-3504BE149B6D}"/>
    <cellStyle name="Comma 2 4 3 2 2 3" xfId="584" xr:uid="{00000000-0005-0000-0000-000050120000}"/>
    <cellStyle name="Comma 2 4 3 2 2 3 2" xfId="1385" xr:uid="{00000000-0005-0000-0000-000051120000}"/>
    <cellStyle name="Comma 2 4 3 2 2 3 2 2" xfId="3790" xr:uid="{00000000-0005-0000-0000-000052120000}"/>
    <cellStyle name="Comma 2 4 3 2 2 3 2 2 2" xfId="8593" xr:uid="{00000000-0005-0000-0000-000053120000}"/>
    <cellStyle name="Comma 2 4 3 2 2 3 2 2 2 2" xfId="18200" xr:uid="{00000000-0005-0000-0000-000054120000}"/>
    <cellStyle name="Comma 2 4 3 2 2 3 2 2 2 2 2" xfId="37414" xr:uid="{09A67F3E-8583-487A-B00E-77CA1321620A}"/>
    <cellStyle name="Comma 2 4 3 2 2 3 2 2 2 3" xfId="27807" xr:uid="{4C1A435D-3EBF-4D06-AE92-49DDDDDEA434}"/>
    <cellStyle name="Comma 2 4 3 2 2 3 2 2 3" xfId="13397" xr:uid="{00000000-0005-0000-0000-000055120000}"/>
    <cellStyle name="Comma 2 4 3 2 2 3 2 2 3 2" xfId="32611" xr:uid="{F5974FF7-934E-41D8-98BF-B7369533FE41}"/>
    <cellStyle name="Comma 2 4 3 2 2 3 2 2 4" xfId="23004" xr:uid="{9E02316E-3015-4B2B-8B35-E0281524FFF6}"/>
    <cellStyle name="Comma 2 4 3 2 2 3 2 3" xfId="6192" xr:uid="{00000000-0005-0000-0000-000056120000}"/>
    <cellStyle name="Comma 2 4 3 2 2 3 2 3 2" xfId="15799" xr:uid="{00000000-0005-0000-0000-000057120000}"/>
    <cellStyle name="Comma 2 4 3 2 2 3 2 3 2 2" xfId="35013" xr:uid="{F5EF998D-5B0A-4797-8DC3-07287FE842C2}"/>
    <cellStyle name="Comma 2 4 3 2 2 3 2 3 3" xfId="25406" xr:uid="{5A7FED8D-9E72-4C3A-B643-BB6EFF6C08CC}"/>
    <cellStyle name="Comma 2 4 3 2 2 3 2 4" xfId="10995" xr:uid="{00000000-0005-0000-0000-000058120000}"/>
    <cellStyle name="Comma 2 4 3 2 2 3 2 4 2" xfId="30209" xr:uid="{CE32403C-6FB2-4AAE-AF82-5C6D4823C0C7}"/>
    <cellStyle name="Comma 2 4 3 2 2 3 2 5" xfId="20602" xr:uid="{E927E505-A0C2-4997-8F8B-7F91DA139D43}"/>
    <cellStyle name="Comma 2 4 3 2 2 3 3" xfId="2185" xr:uid="{00000000-0005-0000-0000-000059120000}"/>
    <cellStyle name="Comma 2 4 3 2 2 3 3 2" xfId="4590" xr:uid="{00000000-0005-0000-0000-00005A120000}"/>
    <cellStyle name="Comma 2 4 3 2 2 3 3 2 2" xfId="9393" xr:uid="{00000000-0005-0000-0000-00005B120000}"/>
    <cellStyle name="Comma 2 4 3 2 2 3 3 2 2 2" xfId="19000" xr:uid="{00000000-0005-0000-0000-00005C120000}"/>
    <cellStyle name="Comma 2 4 3 2 2 3 3 2 2 2 2" xfId="38214" xr:uid="{F6D5C908-AB4D-4ED1-B9DF-0ACA4A0CF349}"/>
    <cellStyle name="Comma 2 4 3 2 2 3 3 2 2 3" xfId="28607" xr:uid="{9ECB4EF6-9C9E-429B-899D-799DDBD65DC3}"/>
    <cellStyle name="Comma 2 4 3 2 2 3 3 2 3" xfId="14197" xr:uid="{00000000-0005-0000-0000-00005D120000}"/>
    <cellStyle name="Comma 2 4 3 2 2 3 3 2 3 2" xfId="33411" xr:uid="{7C5707ED-DC6F-4F59-858E-544BBA032A00}"/>
    <cellStyle name="Comma 2 4 3 2 2 3 3 2 4" xfId="23804" xr:uid="{15555758-931C-40F0-AEA7-282E5F7D780E}"/>
    <cellStyle name="Comma 2 4 3 2 2 3 3 3" xfId="6992" xr:uid="{00000000-0005-0000-0000-00005E120000}"/>
    <cellStyle name="Comma 2 4 3 2 2 3 3 3 2" xfId="16599" xr:uid="{00000000-0005-0000-0000-00005F120000}"/>
    <cellStyle name="Comma 2 4 3 2 2 3 3 3 2 2" xfId="35813" xr:uid="{44CEFE9B-4A43-4F54-9669-756C6BF238DC}"/>
    <cellStyle name="Comma 2 4 3 2 2 3 3 3 3" xfId="26206" xr:uid="{7C386EAE-ED28-45C0-998A-93BFA3F71F1C}"/>
    <cellStyle name="Comma 2 4 3 2 2 3 3 4" xfId="11795" xr:uid="{00000000-0005-0000-0000-000060120000}"/>
    <cellStyle name="Comma 2 4 3 2 2 3 3 4 2" xfId="31009" xr:uid="{F9B5EE6E-60AC-4E16-A600-C72D31ED2567}"/>
    <cellStyle name="Comma 2 4 3 2 2 3 3 5" xfId="21402" xr:uid="{93C35199-3359-4843-B7F1-AEAC811AD172}"/>
    <cellStyle name="Comma 2 4 3 2 2 3 4" xfId="2990" xr:uid="{00000000-0005-0000-0000-000061120000}"/>
    <cellStyle name="Comma 2 4 3 2 2 3 4 2" xfId="7793" xr:uid="{00000000-0005-0000-0000-000062120000}"/>
    <cellStyle name="Comma 2 4 3 2 2 3 4 2 2" xfId="17400" xr:uid="{00000000-0005-0000-0000-000063120000}"/>
    <cellStyle name="Comma 2 4 3 2 2 3 4 2 2 2" xfId="36614" xr:uid="{4012CC02-E7E3-4960-BD3B-8016D00C072C}"/>
    <cellStyle name="Comma 2 4 3 2 2 3 4 2 3" xfId="27007" xr:uid="{FC7D9D9D-8B8A-4749-89BE-512B95DFDD30}"/>
    <cellStyle name="Comma 2 4 3 2 2 3 4 3" xfId="12597" xr:uid="{00000000-0005-0000-0000-000064120000}"/>
    <cellStyle name="Comma 2 4 3 2 2 3 4 3 2" xfId="31811" xr:uid="{7A11CEB6-4AA5-4C2A-8541-2C077044A720}"/>
    <cellStyle name="Comma 2 4 3 2 2 3 4 4" xfId="22204" xr:uid="{6E2C03C5-5CE1-4A02-8A85-5485701E83E1}"/>
    <cellStyle name="Comma 2 4 3 2 2 3 5" xfId="5392" xr:uid="{00000000-0005-0000-0000-000065120000}"/>
    <cellStyle name="Comma 2 4 3 2 2 3 5 2" xfId="14999" xr:uid="{00000000-0005-0000-0000-000066120000}"/>
    <cellStyle name="Comma 2 4 3 2 2 3 5 2 2" xfId="34213" xr:uid="{BA579CC5-E13B-4B0C-A005-8E4ACF820366}"/>
    <cellStyle name="Comma 2 4 3 2 2 3 5 3" xfId="24606" xr:uid="{837DEA0A-62E3-426E-8C6A-BDE0AC3EE6C5}"/>
    <cellStyle name="Comma 2 4 3 2 2 3 6" xfId="10195" xr:uid="{00000000-0005-0000-0000-000067120000}"/>
    <cellStyle name="Comma 2 4 3 2 2 3 6 2" xfId="29409" xr:uid="{AFF7B8AB-7EEB-4ED3-AA5C-F04E4F71C7AE}"/>
    <cellStyle name="Comma 2 4 3 2 2 3 7" xfId="19802" xr:uid="{96209A9C-122B-4FF0-99FB-A151BD1A2D67}"/>
    <cellStyle name="Comma 2 4 3 2 2 4" xfId="784" xr:uid="{00000000-0005-0000-0000-000068120000}"/>
    <cellStyle name="Comma 2 4 3 2 2 4 2" xfId="1585" xr:uid="{00000000-0005-0000-0000-000069120000}"/>
    <cellStyle name="Comma 2 4 3 2 2 4 2 2" xfId="3990" xr:uid="{00000000-0005-0000-0000-00006A120000}"/>
    <cellStyle name="Comma 2 4 3 2 2 4 2 2 2" xfId="8793" xr:uid="{00000000-0005-0000-0000-00006B120000}"/>
    <cellStyle name="Comma 2 4 3 2 2 4 2 2 2 2" xfId="18400" xr:uid="{00000000-0005-0000-0000-00006C120000}"/>
    <cellStyle name="Comma 2 4 3 2 2 4 2 2 2 2 2" xfId="37614" xr:uid="{D7343F97-A9CE-48DD-81DD-D883489CD66D}"/>
    <cellStyle name="Comma 2 4 3 2 2 4 2 2 2 3" xfId="28007" xr:uid="{0585B315-33EC-492B-8224-947685F642E5}"/>
    <cellStyle name="Comma 2 4 3 2 2 4 2 2 3" xfId="13597" xr:uid="{00000000-0005-0000-0000-00006D120000}"/>
    <cellStyle name="Comma 2 4 3 2 2 4 2 2 3 2" xfId="32811" xr:uid="{6F8EB7B2-2285-41FF-B404-EB9459C2ED37}"/>
    <cellStyle name="Comma 2 4 3 2 2 4 2 2 4" xfId="23204" xr:uid="{1AFD6821-D0AE-490F-9EEF-FF9F69893B95}"/>
    <cellStyle name="Comma 2 4 3 2 2 4 2 3" xfId="6392" xr:uid="{00000000-0005-0000-0000-00006E120000}"/>
    <cellStyle name="Comma 2 4 3 2 2 4 2 3 2" xfId="15999" xr:uid="{00000000-0005-0000-0000-00006F120000}"/>
    <cellStyle name="Comma 2 4 3 2 2 4 2 3 2 2" xfId="35213" xr:uid="{A02AA5AC-3AC9-4512-8C99-1A0878A05EDB}"/>
    <cellStyle name="Comma 2 4 3 2 2 4 2 3 3" xfId="25606" xr:uid="{49257FCC-C55B-4951-8BF6-D27521ECCDD2}"/>
    <cellStyle name="Comma 2 4 3 2 2 4 2 4" xfId="11195" xr:uid="{00000000-0005-0000-0000-000070120000}"/>
    <cellStyle name="Comma 2 4 3 2 2 4 2 4 2" xfId="30409" xr:uid="{991F0D62-42C2-4DDE-9B90-AC97D052DF7D}"/>
    <cellStyle name="Comma 2 4 3 2 2 4 2 5" xfId="20802" xr:uid="{EC42DBC2-8527-4A3E-89AD-A524A80CEF83}"/>
    <cellStyle name="Comma 2 4 3 2 2 4 3" xfId="2385" xr:uid="{00000000-0005-0000-0000-000071120000}"/>
    <cellStyle name="Comma 2 4 3 2 2 4 3 2" xfId="4790" xr:uid="{00000000-0005-0000-0000-000072120000}"/>
    <cellStyle name="Comma 2 4 3 2 2 4 3 2 2" xfId="9593" xr:uid="{00000000-0005-0000-0000-000073120000}"/>
    <cellStyle name="Comma 2 4 3 2 2 4 3 2 2 2" xfId="19200" xr:uid="{00000000-0005-0000-0000-000074120000}"/>
    <cellStyle name="Comma 2 4 3 2 2 4 3 2 2 2 2" xfId="38414" xr:uid="{C63F8371-A9D3-41CB-8CA0-D1CA911C1A49}"/>
    <cellStyle name="Comma 2 4 3 2 2 4 3 2 2 3" xfId="28807" xr:uid="{EE99D074-9A95-42AC-9B11-891F97094109}"/>
    <cellStyle name="Comma 2 4 3 2 2 4 3 2 3" xfId="14397" xr:uid="{00000000-0005-0000-0000-000075120000}"/>
    <cellStyle name="Comma 2 4 3 2 2 4 3 2 3 2" xfId="33611" xr:uid="{11B5B14E-82ED-4442-A216-6BF9D282FDFA}"/>
    <cellStyle name="Comma 2 4 3 2 2 4 3 2 4" xfId="24004" xr:uid="{79239768-EE81-423D-B4C3-ECB8F24CABDB}"/>
    <cellStyle name="Comma 2 4 3 2 2 4 3 3" xfId="7192" xr:uid="{00000000-0005-0000-0000-000076120000}"/>
    <cellStyle name="Comma 2 4 3 2 2 4 3 3 2" xfId="16799" xr:uid="{00000000-0005-0000-0000-000077120000}"/>
    <cellStyle name="Comma 2 4 3 2 2 4 3 3 2 2" xfId="36013" xr:uid="{A76C7BAF-78DA-4546-B853-82A0D2A3543E}"/>
    <cellStyle name="Comma 2 4 3 2 2 4 3 3 3" xfId="26406" xr:uid="{928B9EB0-3CEF-4502-930A-CFEAE289141E}"/>
    <cellStyle name="Comma 2 4 3 2 2 4 3 4" xfId="11995" xr:uid="{00000000-0005-0000-0000-000078120000}"/>
    <cellStyle name="Comma 2 4 3 2 2 4 3 4 2" xfId="31209" xr:uid="{F740964D-9EFA-43ED-B1E4-7528BE559E4D}"/>
    <cellStyle name="Comma 2 4 3 2 2 4 3 5" xfId="21602" xr:uid="{3B86562B-F0B5-4550-A15E-7390C335253D}"/>
    <cellStyle name="Comma 2 4 3 2 2 4 4" xfId="3190" xr:uid="{00000000-0005-0000-0000-000079120000}"/>
    <cellStyle name="Comma 2 4 3 2 2 4 4 2" xfId="7993" xr:uid="{00000000-0005-0000-0000-00007A120000}"/>
    <cellStyle name="Comma 2 4 3 2 2 4 4 2 2" xfId="17600" xr:uid="{00000000-0005-0000-0000-00007B120000}"/>
    <cellStyle name="Comma 2 4 3 2 2 4 4 2 2 2" xfId="36814" xr:uid="{9F466438-2365-4336-A792-7B6E92DD9650}"/>
    <cellStyle name="Comma 2 4 3 2 2 4 4 2 3" xfId="27207" xr:uid="{8D90446C-D433-4D32-909C-5650BFF19332}"/>
    <cellStyle name="Comma 2 4 3 2 2 4 4 3" xfId="12797" xr:uid="{00000000-0005-0000-0000-00007C120000}"/>
    <cellStyle name="Comma 2 4 3 2 2 4 4 3 2" xfId="32011" xr:uid="{465B5525-8E5E-4DDD-94AF-0ABBAC86F388}"/>
    <cellStyle name="Comma 2 4 3 2 2 4 4 4" xfId="22404" xr:uid="{D03EEB34-AA55-411C-871B-87DA39464079}"/>
    <cellStyle name="Comma 2 4 3 2 2 4 5" xfId="5592" xr:uid="{00000000-0005-0000-0000-00007D120000}"/>
    <cellStyle name="Comma 2 4 3 2 2 4 5 2" xfId="15199" xr:uid="{00000000-0005-0000-0000-00007E120000}"/>
    <cellStyle name="Comma 2 4 3 2 2 4 5 2 2" xfId="34413" xr:uid="{2D420590-E057-4AF9-9B0D-48EAB1FEAF24}"/>
    <cellStyle name="Comma 2 4 3 2 2 4 5 3" xfId="24806" xr:uid="{02B6FF24-7DD4-4F37-B7C4-BD92F763EF57}"/>
    <cellStyle name="Comma 2 4 3 2 2 4 6" xfId="10395" xr:uid="{00000000-0005-0000-0000-00007F120000}"/>
    <cellStyle name="Comma 2 4 3 2 2 4 6 2" xfId="29609" xr:uid="{9A0A48D7-B983-4C78-9F63-2EDF178A5E6E}"/>
    <cellStyle name="Comma 2 4 3 2 2 4 7" xfId="20002" xr:uid="{0DFDB950-B78C-4396-A8B0-4E7955EE22D2}"/>
    <cellStyle name="Comma 2 4 3 2 2 5" xfId="985" xr:uid="{00000000-0005-0000-0000-000080120000}"/>
    <cellStyle name="Comma 2 4 3 2 2 5 2" xfId="3390" xr:uid="{00000000-0005-0000-0000-000081120000}"/>
    <cellStyle name="Comma 2 4 3 2 2 5 2 2" xfId="8193" xr:uid="{00000000-0005-0000-0000-000082120000}"/>
    <cellStyle name="Comma 2 4 3 2 2 5 2 2 2" xfId="17800" xr:uid="{00000000-0005-0000-0000-000083120000}"/>
    <cellStyle name="Comma 2 4 3 2 2 5 2 2 2 2" xfId="37014" xr:uid="{6FAAD5C2-E84D-414F-94C6-B0B0AB54809C}"/>
    <cellStyle name="Comma 2 4 3 2 2 5 2 2 3" xfId="27407" xr:uid="{589DCB1F-C8E5-4561-B6C0-703FC6258F6F}"/>
    <cellStyle name="Comma 2 4 3 2 2 5 2 3" xfId="12997" xr:uid="{00000000-0005-0000-0000-000084120000}"/>
    <cellStyle name="Comma 2 4 3 2 2 5 2 3 2" xfId="32211" xr:uid="{7D315F44-F2F2-4CFF-BD24-2C3F0B7D43F7}"/>
    <cellStyle name="Comma 2 4 3 2 2 5 2 4" xfId="22604" xr:uid="{7A8CB692-CAB4-4799-A2F8-B96F7CAD7B85}"/>
    <cellStyle name="Comma 2 4 3 2 2 5 3" xfId="5792" xr:uid="{00000000-0005-0000-0000-000085120000}"/>
    <cellStyle name="Comma 2 4 3 2 2 5 3 2" xfId="15399" xr:uid="{00000000-0005-0000-0000-000086120000}"/>
    <cellStyle name="Comma 2 4 3 2 2 5 3 2 2" xfId="34613" xr:uid="{5AEC6522-DBA2-4B1E-B91A-2BC45C626272}"/>
    <cellStyle name="Comma 2 4 3 2 2 5 3 3" xfId="25006" xr:uid="{CE2B414A-DB9E-4998-A600-511D4B9847E0}"/>
    <cellStyle name="Comma 2 4 3 2 2 5 4" xfId="10595" xr:uid="{00000000-0005-0000-0000-000087120000}"/>
    <cellStyle name="Comma 2 4 3 2 2 5 4 2" xfId="29809" xr:uid="{4D783796-6AD7-49F9-BD27-D215E77B3B5E}"/>
    <cellStyle name="Comma 2 4 3 2 2 5 5" xfId="20202" xr:uid="{666BB3CA-434D-40DB-AC39-083B7F7C2879}"/>
    <cellStyle name="Comma 2 4 3 2 2 6" xfId="1785" xr:uid="{00000000-0005-0000-0000-000088120000}"/>
    <cellStyle name="Comma 2 4 3 2 2 6 2" xfId="4190" xr:uid="{00000000-0005-0000-0000-000089120000}"/>
    <cellStyle name="Comma 2 4 3 2 2 6 2 2" xfId="8993" xr:uid="{00000000-0005-0000-0000-00008A120000}"/>
    <cellStyle name="Comma 2 4 3 2 2 6 2 2 2" xfId="18600" xr:uid="{00000000-0005-0000-0000-00008B120000}"/>
    <cellStyle name="Comma 2 4 3 2 2 6 2 2 2 2" xfId="37814" xr:uid="{DA89C188-6B98-46FD-92CC-1E5FC7CD1F35}"/>
    <cellStyle name="Comma 2 4 3 2 2 6 2 2 3" xfId="28207" xr:uid="{ED1EB5A4-1B83-4FA6-8C3B-4E2C7A031D51}"/>
    <cellStyle name="Comma 2 4 3 2 2 6 2 3" xfId="13797" xr:uid="{00000000-0005-0000-0000-00008C120000}"/>
    <cellStyle name="Comma 2 4 3 2 2 6 2 3 2" xfId="33011" xr:uid="{A8DD9ECF-C1B3-49C7-842F-DCF185B79C09}"/>
    <cellStyle name="Comma 2 4 3 2 2 6 2 4" xfId="23404" xr:uid="{8B8A2F98-C551-4A8A-8D0B-3F81B5971125}"/>
    <cellStyle name="Comma 2 4 3 2 2 6 3" xfId="6592" xr:uid="{00000000-0005-0000-0000-00008D120000}"/>
    <cellStyle name="Comma 2 4 3 2 2 6 3 2" xfId="16199" xr:uid="{00000000-0005-0000-0000-00008E120000}"/>
    <cellStyle name="Comma 2 4 3 2 2 6 3 2 2" xfId="35413" xr:uid="{974701D7-3FAD-4817-984C-39032596111C}"/>
    <cellStyle name="Comma 2 4 3 2 2 6 3 3" xfId="25806" xr:uid="{0E9885DF-29ED-4C89-ADC4-B3049848836F}"/>
    <cellStyle name="Comma 2 4 3 2 2 6 4" xfId="11395" xr:uid="{00000000-0005-0000-0000-00008F120000}"/>
    <cellStyle name="Comma 2 4 3 2 2 6 4 2" xfId="30609" xr:uid="{7FAD945D-7C16-4FF7-B0C5-2D86E2226703}"/>
    <cellStyle name="Comma 2 4 3 2 2 6 5" xfId="21002" xr:uid="{1EC3591B-7F63-460D-AD67-D7EFDD76625D}"/>
    <cellStyle name="Comma 2 4 3 2 2 7" xfId="2590" xr:uid="{00000000-0005-0000-0000-000090120000}"/>
    <cellStyle name="Comma 2 4 3 2 2 7 2" xfId="7393" xr:uid="{00000000-0005-0000-0000-000091120000}"/>
    <cellStyle name="Comma 2 4 3 2 2 7 2 2" xfId="17000" xr:uid="{00000000-0005-0000-0000-000092120000}"/>
    <cellStyle name="Comma 2 4 3 2 2 7 2 2 2" xfId="36214" xr:uid="{0AFDAF04-8A0E-4EEE-B7BD-D9EE70024DD8}"/>
    <cellStyle name="Comma 2 4 3 2 2 7 2 3" xfId="26607" xr:uid="{87817319-1720-4D41-855C-FAFD4293CE46}"/>
    <cellStyle name="Comma 2 4 3 2 2 7 3" xfId="12197" xr:uid="{00000000-0005-0000-0000-000093120000}"/>
    <cellStyle name="Comma 2 4 3 2 2 7 3 2" xfId="31411" xr:uid="{FCA78884-DA48-4108-A974-AB48D0121323}"/>
    <cellStyle name="Comma 2 4 3 2 2 7 4" xfId="21804" xr:uid="{A7BFB24B-02D8-41AD-BE2D-E27B064E1C0A}"/>
    <cellStyle name="Comma 2 4 3 2 2 8" xfId="4992" xr:uid="{00000000-0005-0000-0000-000094120000}"/>
    <cellStyle name="Comma 2 4 3 2 2 8 2" xfId="14599" xr:uid="{00000000-0005-0000-0000-000095120000}"/>
    <cellStyle name="Comma 2 4 3 2 2 8 2 2" xfId="33813" xr:uid="{64F97F38-E397-43BF-8D8C-BF4883C87368}"/>
    <cellStyle name="Comma 2 4 3 2 2 8 3" xfId="24206" xr:uid="{AD3CD594-7B5A-4981-8E2A-91243B0947B2}"/>
    <cellStyle name="Comma 2 4 3 2 2 9" xfId="9795" xr:uid="{00000000-0005-0000-0000-000096120000}"/>
    <cellStyle name="Comma 2 4 3 2 2 9 2" xfId="29009" xr:uid="{71E656A2-059A-4522-BCB9-E4CECCD80E14}"/>
    <cellStyle name="Comma 2 4 3 2 3" xfId="284" xr:uid="{00000000-0005-0000-0000-000097120000}"/>
    <cellStyle name="Comma 2 4 3 2 3 2" xfId="1085" xr:uid="{00000000-0005-0000-0000-000098120000}"/>
    <cellStyle name="Comma 2 4 3 2 3 2 2" xfId="3490" xr:uid="{00000000-0005-0000-0000-000099120000}"/>
    <cellStyle name="Comma 2 4 3 2 3 2 2 2" xfId="8293" xr:uid="{00000000-0005-0000-0000-00009A120000}"/>
    <cellStyle name="Comma 2 4 3 2 3 2 2 2 2" xfId="17900" xr:uid="{00000000-0005-0000-0000-00009B120000}"/>
    <cellStyle name="Comma 2 4 3 2 3 2 2 2 2 2" xfId="37114" xr:uid="{87A43546-8AF2-486B-B847-E822A285F3AE}"/>
    <cellStyle name="Comma 2 4 3 2 3 2 2 2 3" xfId="27507" xr:uid="{1D413005-DD33-4B23-8C99-CA3EE47318A5}"/>
    <cellStyle name="Comma 2 4 3 2 3 2 2 3" xfId="13097" xr:uid="{00000000-0005-0000-0000-00009C120000}"/>
    <cellStyle name="Comma 2 4 3 2 3 2 2 3 2" xfId="32311" xr:uid="{B3C16C8E-E68D-4AF7-81F7-831071E8105B}"/>
    <cellStyle name="Comma 2 4 3 2 3 2 2 4" xfId="22704" xr:uid="{C3B90FAD-2725-412C-9F27-A5B336CD8B0B}"/>
    <cellStyle name="Comma 2 4 3 2 3 2 3" xfId="5892" xr:uid="{00000000-0005-0000-0000-00009D120000}"/>
    <cellStyle name="Comma 2 4 3 2 3 2 3 2" xfId="15499" xr:uid="{00000000-0005-0000-0000-00009E120000}"/>
    <cellStyle name="Comma 2 4 3 2 3 2 3 2 2" xfId="34713" xr:uid="{F94E5D9A-D890-4897-AF9C-EDE7FD6806CB}"/>
    <cellStyle name="Comma 2 4 3 2 3 2 3 3" xfId="25106" xr:uid="{930B24D1-DDFF-44A9-855D-4866E56B432B}"/>
    <cellStyle name="Comma 2 4 3 2 3 2 4" xfId="10695" xr:uid="{00000000-0005-0000-0000-00009F120000}"/>
    <cellStyle name="Comma 2 4 3 2 3 2 4 2" xfId="29909" xr:uid="{B06FE19A-2294-4751-991F-A8E5B7DD0048}"/>
    <cellStyle name="Comma 2 4 3 2 3 2 5" xfId="20302" xr:uid="{DC697158-878B-43D6-B4A6-A358C3B4CE9C}"/>
    <cellStyle name="Comma 2 4 3 2 3 3" xfId="1885" xr:uid="{00000000-0005-0000-0000-0000A0120000}"/>
    <cellStyle name="Comma 2 4 3 2 3 3 2" xfId="4290" xr:uid="{00000000-0005-0000-0000-0000A1120000}"/>
    <cellStyle name="Comma 2 4 3 2 3 3 2 2" xfId="9093" xr:uid="{00000000-0005-0000-0000-0000A2120000}"/>
    <cellStyle name="Comma 2 4 3 2 3 3 2 2 2" xfId="18700" xr:uid="{00000000-0005-0000-0000-0000A3120000}"/>
    <cellStyle name="Comma 2 4 3 2 3 3 2 2 2 2" xfId="37914" xr:uid="{41E23E38-F309-4EA5-9E2E-E48ADC3CDBDD}"/>
    <cellStyle name="Comma 2 4 3 2 3 3 2 2 3" xfId="28307" xr:uid="{F163F085-EFD7-4A7D-A64E-C514404FA747}"/>
    <cellStyle name="Comma 2 4 3 2 3 3 2 3" xfId="13897" xr:uid="{00000000-0005-0000-0000-0000A4120000}"/>
    <cellStyle name="Comma 2 4 3 2 3 3 2 3 2" xfId="33111" xr:uid="{E3BE5951-CE4D-4060-B522-2C87EC19BABB}"/>
    <cellStyle name="Comma 2 4 3 2 3 3 2 4" xfId="23504" xr:uid="{E5C31D0C-D4E6-45B0-9C80-15608F30376B}"/>
    <cellStyle name="Comma 2 4 3 2 3 3 3" xfId="6692" xr:uid="{00000000-0005-0000-0000-0000A5120000}"/>
    <cellStyle name="Comma 2 4 3 2 3 3 3 2" xfId="16299" xr:uid="{00000000-0005-0000-0000-0000A6120000}"/>
    <cellStyle name="Comma 2 4 3 2 3 3 3 2 2" xfId="35513" xr:uid="{C00560BB-9CA2-46AC-B985-274272816AC3}"/>
    <cellStyle name="Comma 2 4 3 2 3 3 3 3" xfId="25906" xr:uid="{3763BCB1-CD56-42C9-8333-F7BEBDAA5ADE}"/>
    <cellStyle name="Comma 2 4 3 2 3 3 4" xfId="11495" xr:uid="{00000000-0005-0000-0000-0000A7120000}"/>
    <cellStyle name="Comma 2 4 3 2 3 3 4 2" xfId="30709" xr:uid="{3C8967CD-4CBD-4653-9FFC-1F4F58C531A0}"/>
    <cellStyle name="Comma 2 4 3 2 3 3 5" xfId="21102" xr:uid="{3A5AAACC-11F2-4295-ABD0-897C9CE922DB}"/>
    <cellStyle name="Comma 2 4 3 2 3 4" xfId="2690" xr:uid="{00000000-0005-0000-0000-0000A8120000}"/>
    <cellStyle name="Comma 2 4 3 2 3 4 2" xfId="7493" xr:uid="{00000000-0005-0000-0000-0000A9120000}"/>
    <cellStyle name="Comma 2 4 3 2 3 4 2 2" xfId="17100" xr:uid="{00000000-0005-0000-0000-0000AA120000}"/>
    <cellStyle name="Comma 2 4 3 2 3 4 2 2 2" xfId="36314" xr:uid="{7E52E983-5D1F-4865-883B-B08CAA3FDED8}"/>
    <cellStyle name="Comma 2 4 3 2 3 4 2 3" xfId="26707" xr:uid="{23E9D22C-FD3D-438F-A9C0-760FF3166683}"/>
    <cellStyle name="Comma 2 4 3 2 3 4 3" xfId="12297" xr:uid="{00000000-0005-0000-0000-0000AB120000}"/>
    <cellStyle name="Comma 2 4 3 2 3 4 3 2" xfId="31511" xr:uid="{F28F76C3-CA57-4F37-BABE-CDD020B7A35E}"/>
    <cellStyle name="Comma 2 4 3 2 3 4 4" xfId="21904" xr:uid="{8680D018-AE59-4ADD-BCF0-49A5CBE33B5A}"/>
    <cellStyle name="Comma 2 4 3 2 3 5" xfId="5092" xr:uid="{00000000-0005-0000-0000-0000AC120000}"/>
    <cellStyle name="Comma 2 4 3 2 3 5 2" xfId="14699" xr:uid="{00000000-0005-0000-0000-0000AD120000}"/>
    <cellStyle name="Comma 2 4 3 2 3 5 2 2" xfId="33913" xr:uid="{962DE818-1263-4B93-AC6D-72516879E377}"/>
    <cellStyle name="Comma 2 4 3 2 3 5 3" xfId="24306" xr:uid="{E6F6B2B7-507D-43BD-8110-866C20A42104}"/>
    <cellStyle name="Comma 2 4 3 2 3 6" xfId="9895" xr:uid="{00000000-0005-0000-0000-0000AE120000}"/>
    <cellStyle name="Comma 2 4 3 2 3 6 2" xfId="29109" xr:uid="{C7E8A9A4-B941-4A97-8604-3F210B8ED944}"/>
    <cellStyle name="Comma 2 4 3 2 3 7" xfId="19502" xr:uid="{87B8B43F-C603-4A3E-8B05-EDD6234C6127}"/>
    <cellStyle name="Comma 2 4 3 2 4" xfId="484" xr:uid="{00000000-0005-0000-0000-0000AF120000}"/>
    <cellStyle name="Comma 2 4 3 2 4 2" xfId="1285" xr:uid="{00000000-0005-0000-0000-0000B0120000}"/>
    <cellStyle name="Comma 2 4 3 2 4 2 2" xfId="3690" xr:uid="{00000000-0005-0000-0000-0000B1120000}"/>
    <cellStyle name="Comma 2 4 3 2 4 2 2 2" xfId="8493" xr:uid="{00000000-0005-0000-0000-0000B2120000}"/>
    <cellStyle name="Comma 2 4 3 2 4 2 2 2 2" xfId="18100" xr:uid="{00000000-0005-0000-0000-0000B3120000}"/>
    <cellStyle name="Comma 2 4 3 2 4 2 2 2 2 2" xfId="37314" xr:uid="{82D9367A-D762-4C53-B696-BBF01C104710}"/>
    <cellStyle name="Comma 2 4 3 2 4 2 2 2 3" xfId="27707" xr:uid="{8E4A513D-9D9C-4779-A7EF-1B28E481CFE4}"/>
    <cellStyle name="Comma 2 4 3 2 4 2 2 3" xfId="13297" xr:uid="{00000000-0005-0000-0000-0000B4120000}"/>
    <cellStyle name="Comma 2 4 3 2 4 2 2 3 2" xfId="32511" xr:uid="{DEBD8C20-485F-41CA-B42E-FB2331EFAA40}"/>
    <cellStyle name="Comma 2 4 3 2 4 2 2 4" xfId="22904" xr:uid="{519CF349-A281-44FD-ACFC-C877C034080A}"/>
    <cellStyle name="Comma 2 4 3 2 4 2 3" xfId="6092" xr:uid="{00000000-0005-0000-0000-0000B5120000}"/>
    <cellStyle name="Comma 2 4 3 2 4 2 3 2" xfId="15699" xr:uid="{00000000-0005-0000-0000-0000B6120000}"/>
    <cellStyle name="Comma 2 4 3 2 4 2 3 2 2" xfId="34913" xr:uid="{47EC7AE3-7070-46E6-9CDA-51C71D8E5D08}"/>
    <cellStyle name="Comma 2 4 3 2 4 2 3 3" xfId="25306" xr:uid="{659CB43A-DEE3-4256-B275-01F5685602F6}"/>
    <cellStyle name="Comma 2 4 3 2 4 2 4" xfId="10895" xr:uid="{00000000-0005-0000-0000-0000B7120000}"/>
    <cellStyle name="Comma 2 4 3 2 4 2 4 2" xfId="30109" xr:uid="{CD4AC926-A634-4BD7-963D-786C22A1E9F8}"/>
    <cellStyle name="Comma 2 4 3 2 4 2 5" xfId="20502" xr:uid="{2C495246-AABA-4E63-9991-3094440C71B0}"/>
    <cellStyle name="Comma 2 4 3 2 4 3" xfId="2085" xr:uid="{00000000-0005-0000-0000-0000B8120000}"/>
    <cellStyle name="Comma 2 4 3 2 4 3 2" xfId="4490" xr:uid="{00000000-0005-0000-0000-0000B9120000}"/>
    <cellStyle name="Comma 2 4 3 2 4 3 2 2" xfId="9293" xr:uid="{00000000-0005-0000-0000-0000BA120000}"/>
    <cellStyle name="Comma 2 4 3 2 4 3 2 2 2" xfId="18900" xr:uid="{00000000-0005-0000-0000-0000BB120000}"/>
    <cellStyle name="Comma 2 4 3 2 4 3 2 2 2 2" xfId="38114" xr:uid="{A00BC26A-B5A6-4396-A493-3486D03236B5}"/>
    <cellStyle name="Comma 2 4 3 2 4 3 2 2 3" xfId="28507" xr:uid="{76125FF8-79F0-419A-9E5A-5EA335EEB598}"/>
    <cellStyle name="Comma 2 4 3 2 4 3 2 3" xfId="14097" xr:uid="{00000000-0005-0000-0000-0000BC120000}"/>
    <cellStyle name="Comma 2 4 3 2 4 3 2 3 2" xfId="33311" xr:uid="{5E34EA6F-26A7-4BF1-A957-421103AEB474}"/>
    <cellStyle name="Comma 2 4 3 2 4 3 2 4" xfId="23704" xr:uid="{FD505AC4-873D-4119-9C54-A0555A0E8E93}"/>
    <cellStyle name="Comma 2 4 3 2 4 3 3" xfId="6892" xr:uid="{00000000-0005-0000-0000-0000BD120000}"/>
    <cellStyle name="Comma 2 4 3 2 4 3 3 2" xfId="16499" xr:uid="{00000000-0005-0000-0000-0000BE120000}"/>
    <cellStyle name="Comma 2 4 3 2 4 3 3 2 2" xfId="35713" xr:uid="{44C340FB-BB21-48A0-B1D2-E81B97C2EB96}"/>
    <cellStyle name="Comma 2 4 3 2 4 3 3 3" xfId="26106" xr:uid="{6938B9CF-BAED-4DE9-8524-7E09BCFE5DBD}"/>
    <cellStyle name="Comma 2 4 3 2 4 3 4" xfId="11695" xr:uid="{00000000-0005-0000-0000-0000BF120000}"/>
    <cellStyle name="Comma 2 4 3 2 4 3 4 2" xfId="30909" xr:uid="{CCAD729F-FEB3-4FC9-B1E8-6087B7FF7453}"/>
    <cellStyle name="Comma 2 4 3 2 4 3 5" xfId="21302" xr:uid="{EB5303EE-0D39-48B3-8540-BF140A6A83FD}"/>
    <cellStyle name="Comma 2 4 3 2 4 4" xfId="2890" xr:uid="{00000000-0005-0000-0000-0000C0120000}"/>
    <cellStyle name="Comma 2 4 3 2 4 4 2" xfId="7693" xr:uid="{00000000-0005-0000-0000-0000C1120000}"/>
    <cellStyle name="Comma 2 4 3 2 4 4 2 2" xfId="17300" xr:uid="{00000000-0005-0000-0000-0000C2120000}"/>
    <cellStyle name="Comma 2 4 3 2 4 4 2 2 2" xfId="36514" xr:uid="{F452DC69-BD87-4BE6-BED9-A3EA95E11163}"/>
    <cellStyle name="Comma 2 4 3 2 4 4 2 3" xfId="26907" xr:uid="{1FD18CAA-497D-4610-9518-72B992815333}"/>
    <cellStyle name="Comma 2 4 3 2 4 4 3" xfId="12497" xr:uid="{00000000-0005-0000-0000-0000C3120000}"/>
    <cellStyle name="Comma 2 4 3 2 4 4 3 2" xfId="31711" xr:uid="{3790783C-8275-4FFB-B0A6-2BAE38944B18}"/>
    <cellStyle name="Comma 2 4 3 2 4 4 4" xfId="22104" xr:uid="{CF578D7A-3AF4-4087-AB87-7C3D924CD43E}"/>
    <cellStyle name="Comma 2 4 3 2 4 5" xfId="5292" xr:uid="{00000000-0005-0000-0000-0000C4120000}"/>
    <cellStyle name="Comma 2 4 3 2 4 5 2" xfId="14899" xr:uid="{00000000-0005-0000-0000-0000C5120000}"/>
    <cellStyle name="Comma 2 4 3 2 4 5 2 2" xfId="34113" xr:uid="{89AD67A1-0281-44F7-950B-D36DF7D20624}"/>
    <cellStyle name="Comma 2 4 3 2 4 5 3" xfId="24506" xr:uid="{501AC31F-0F6B-4D39-9589-A12122D857F9}"/>
    <cellStyle name="Comma 2 4 3 2 4 6" xfId="10095" xr:uid="{00000000-0005-0000-0000-0000C6120000}"/>
    <cellStyle name="Comma 2 4 3 2 4 6 2" xfId="29309" xr:uid="{B6A85F96-B79C-4B8D-A31A-44AE3B4BF00A}"/>
    <cellStyle name="Comma 2 4 3 2 4 7" xfId="19702" xr:uid="{2375C714-A26E-4ADE-BD2F-B148BD8F1818}"/>
    <cellStyle name="Comma 2 4 3 2 5" xfId="684" xr:uid="{00000000-0005-0000-0000-0000C7120000}"/>
    <cellStyle name="Comma 2 4 3 2 5 2" xfId="1485" xr:uid="{00000000-0005-0000-0000-0000C8120000}"/>
    <cellStyle name="Comma 2 4 3 2 5 2 2" xfId="3890" xr:uid="{00000000-0005-0000-0000-0000C9120000}"/>
    <cellStyle name="Comma 2 4 3 2 5 2 2 2" xfId="8693" xr:uid="{00000000-0005-0000-0000-0000CA120000}"/>
    <cellStyle name="Comma 2 4 3 2 5 2 2 2 2" xfId="18300" xr:uid="{00000000-0005-0000-0000-0000CB120000}"/>
    <cellStyle name="Comma 2 4 3 2 5 2 2 2 2 2" xfId="37514" xr:uid="{F2EE2662-B19D-4D40-9154-215BC7D01460}"/>
    <cellStyle name="Comma 2 4 3 2 5 2 2 2 3" xfId="27907" xr:uid="{28513B34-5D90-472C-9B14-3DB905385AAE}"/>
    <cellStyle name="Comma 2 4 3 2 5 2 2 3" xfId="13497" xr:uid="{00000000-0005-0000-0000-0000CC120000}"/>
    <cellStyle name="Comma 2 4 3 2 5 2 2 3 2" xfId="32711" xr:uid="{CFC54F54-1F63-46E6-B0C2-911EE38F750F}"/>
    <cellStyle name="Comma 2 4 3 2 5 2 2 4" xfId="23104" xr:uid="{C83941F6-9FD9-4D0D-8449-650C8F87EFFE}"/>
    <cellStyle name="Comma 2 4 3 2 5 2 3" xfId="6292" xr:uid="{00000000-0005-0000-0000-0000CD120000}"/>
    <cellStyle name="Comma 2 4 3 2 5 2 3 2" xfId="15899" xr:uid="{00000000-0005-0000-0000-0000CE120000}"/>
    <cellStyle name="Comma 2 4 3 2 5 2 3 2 2" xfId="35113" xr:uid="{7D71A230-26D4-4912-88E9-3A501247A41C}"/>
    <cellStyle name="Comma 2 4 3 2 5 2 3 3" xfId="25506" xr:uid="{1227F519-99B6-4EC9-9276-C0F582850A1C}"/>
    <cellStyle name="Comma 2 4 3 2 5 2 4" xfId="11095" xr:uid="{00000000-0005-0000-0000-0000CF120000}"/>
    <cellStyle name="Comma 2 4 3 2 5 2 4 2" xfId="30309" xr:uid="{4D72813D-22CF-4DC2-86D4-02E6FE85EA98}"/>
    <cellStyle name="Comma 2 4 3 2 5 2 5" xfId="20702" xr:uid="{2CA39C23-F2AF-4867-BDCE-31BD0CD6EBBA}"/>
    <cellStyle name="Comma 2 4 3 2 5 3" xfId="2285" xr:uid="{00000000-0005-0000-0000-0000D0120000}"/>
    <cellStyle name="Comma 2 4 3 2 5 3 2" xfId="4690" xr:uid="{00000000-0005-0000-0000-0000D1120000}"/>
    <cellStyle name="Comma 2 4 3 2 5 3 2 2" xfId="9493" xr:uid="{00000000-0005-0000-0000-0000D2120000}"/>
    <cellStyle name="Comma 2 4 3 2 5 3 2 2 2" xfId="19100" xr:uid="{00000000-0005-0000-0000-0000D3120000}"/>
    <cellStyle name="Comma 2 4 3 2 5 3 2 2 2 2" xfId="38314" xr:uid="{5AD2BF20-485B-41D6-B9DA-6D316B92A835}"/>
    <cellStyle name="Comma 2 4 3 2 5 3 2 2 3" xfId="28707" xr:uid="{6E4ACED9-2E47-478E-8096-43921513CCFA}"/>
    <cellStyle name="Comma 2 4 3 2 5 3 2 3" xfId="14297" xr:uid="{00000000-0005-0000-0000-0000D4120000}"/>
    <cellStyle name="Comma 2 4 3 2 5 3 2 3 2" xfId="33511" xr:uid="{CA754519-A9D0-404F-8CED-D07A3A1B5434}"/>
    <cellStyle name="Comma 2 4 3 2 5 3 2 4" xfId="23904" xr:uid="{282D810E-AC2F-48A1-9517-BD4E42F915AB}"/>
    <cellStyle name="Comma 2 4 3 2 5 3 3" xfId="7092" xr:uid="{00000000-0005-0000-0000-0000D5120000}"/>
    <cellStyle name="Comma 2 4 3 2 5 3 3 2" xfId="16699" xr:uid="{00000000-0005-0000-0000-0000D6120000}"/>
    <cellStyle name="Comma 2 4 3 2 5 3 3 2 2" xfId="35913" xr:uid="{3F2ACDED-1535-4DC0-BFE2-5A06E17CB628}"/>
    <cellStyle name="Comma 2 4 3 2 5 3 3 3" xfId="26306" xr:uid="{13B50027-0716-423E-9E09-AC74A8875903}"/>
    <cellStyle name="Comma 2 4 3 2 5 3 4" xfId="11895" xr:uid="{00000000-0005-0000-0000-0000D7120000}"/>
    <cellStyle name="Comma 2 4 3 2 5 3 4 2" xfId="31109" xr:uid="{4FF00776-E859-4550-92D6-4B2F96F845D3}"/>
    <cellStyle name="Comma 2 4 3 2 5 3 5" xfId="21502" xr:uid="{DE4C7EA0-F937-4812-9B39-8B110F0AC62C}"/>
    <cellStyle name="Comma 2 4 3 2 5 4" xfId="3090" xr:uid="{00000000-0005-0000-0000-0000D8120000}"/>
    <cellStyle name="Comma 2 4 3 2 5 4 2" xfId="7893" xr:uid="{00000000-0005-0000-0000-0000D9120000}"/>
    <cellStyle name="Comma 2 4 3 2 5 4 2 2" xfId="17500" xr:uid="{00000000-0005-0000-0000-0000DA120000}"/>
    <cellStyle name="Comma 2 4 3 2 5 4 2 2 2" xfId="36714" xr:uid="{CE866C08-FABC-4C85-806F-7AE2032218E0}"/>
    <cellStyle name="Comma 2 4 3 2 5 4 2 3" xfId="27107" xr:uid="{5E75BDFE-A916-4C3D-9A84-451800545AC0}"/>
    <cellStyle name="Comma 2 4 3 2 5 4 3" xfId="12697" xr:uid="{00000000-0005-0000-0000-0000DB120000}"/>
    <cellStyle name="Comma 2 4 3 2 5 4 3 2" xfId="31911" xr:uid="{E4A3E14A-F6E2-42D7-BCEA-CABD06F837DA}"/>
    <cellStyle name="Comma 2 4 3 2 5 4 4" xfId="22304" xr:uid="{E7727CFD-FDF1-43D7-A840-8D11131549A9}"/>
    <cellStyle name="Comma 2 4 3 2 5 5" xfId="5492" xr:uid="{00000000-0005-0000-0000-0000DC120000}"/>
    <cellStyle name="Comma 2 4 3 2 5 5 2" xfId="15099" xr:uid="{00000000-0005-0000-0000-0000DD120000}"/>
    <cellStyle name="Comma 2 4 3 2 5 5 2 2" xfId="34313" xr:uid="{61B9F9F9-3607-4473-BA22-CDEE3C97F51E}"/>
    <cellStyle name="Comma 2 4 3 2 5 5 3" xfId="24706" xr:uid="{22C1270C-F13D-4508-AAC1-4AB5895364B3}"/>
    <cellStyle name="Comma 2 4 3 2 5 6" xfId="10295" xr:uid="{00000000-0005-0000-0000-0000DE120000}"/>
    <cellStyle name="Comma 2 4 3 2 5 6 2" xfId="29509" xr:uid="{4DB11575-ABA3-49BD-8C70-C2AC4134926E}"/>
    <cellStyle name="Comma 2 4 3 2 5 7" xfId="19902" xr:uid="{9A0E6216-2D65-4E96-A5CC-0BB6BDEBAA94}"/>
    <cellStyle name="Comma 2 4 3 2 6" xfId="885" xr:uid="{00000000-0005-0000-0000-0000DF120000}"/>
    <cellStyle name="Comma 2 4 3 2 6 2" xfId="3290" xr:uid="{00000000-0005-0000-0000-0000E0120000}"/>
    <cellStyle name="Comma 2 4 3 2 6 2 2" xfId="8093" xr:uid="{00000000-0005-0000-0000-0000E1120000}"/>
    <cellStyle name="Comma 2 4 3 2 6 2 2 2" xfId="17700" xr:uid="{00000000-0005-0000-0000-0000E2120000}"/>
    <cellStyle name="Comma 2 4 3 2 6 2 2 2 2" xfId="36914" xr:uid="{B7C4F4AE-A4FF-4F7F-9D7A-ECB67759E8C3}"/>
    <cellStyle name="Comma 2 4 3 2 6 2 2 3" xfId="27307" xr:uid="{BE131F94-87C8-4B39-9F7A-42EC01C6F584}"/>
    <cellStyle name="Comma 2 4 3 2 6 2 3" xfId="12897" xr:uid="{00000000-0005-0000-0000-0000E3120000}"/>
    <cellStyle name="Comma 2 4 3 2 6 2 3 2" xfId="32111" xr:uid="{740CD41F-C76F-433C-8F93-EA69CE18CD4D}"/>
    <cellStyle name="Comma 2 4 3 2 6 2 4" xfId="22504" xr:uid="{7B16171D-154E-4926-BC69-CD914BD65287}"/>
    <cellStyle name="Comma 2 4 3 2 6 3" xfId="5692" xr:uid="{00000000-0005-0000-0000-0000E4120000}"/>
    <cellStyle name="Comma 2 4 3 2 6 3 2" xfId="15299" xr:uid="{00000000-0005-0000-0000-0000E5120000}"/>
    <cellStyle name="Comma 2 4 3 2 6 3 2 2" xfId="34513" xr:uid="{FA5EFEC6-3CD0-4B1F-A652-F260FB41F61B}"/>
    <cellStyle name="Comma 2 4 3 2 6 3 3" xfId="24906" xr:uid="{838498AF-3AB7-4ED0-9896-AF38A5E3F668}"/>
    <cellStyle name="Comma 2 4 3 2 6 4" xfId="10495" xr:uid="{00000000-0005-0000-0000-0000E6120000}"/>
    <cellStyle name="Comma 2 4 3 2 6 4 2" xfId="29709" xr:uid="{5E864FC6-FF31-475E-B3F4-A9B2F13D1823}"/>
    <cellStyle name="Comma 2 4 3 2 6 5" xfId="20102" xr:uid="{F5BF75AE-FFF7-4132-A5AB-6F48A9A07F78}"/>
    <cellStyle name="Comma 2 4 3 2 7" xfId="1685" xr:uid="{00000000-0005-0000-0000-0000E7120000}"/>
    <cellStyle name="Comma 2 4 3 2 7 2" xfId="4090" xr:uid="{00000000-0005-0000-0000-0000E8120000}"/>
    <cellStyle name="Comma 2 4 3 2 7 2 2" xfId="8893" xr:uid="{00000000-0005-0000-0000-0000E9120000}"/>
    <cellStyle name="Comma 2 4 3 2 7 2 2 2" xfId="18500" xr:uid="{00000000-0005-0000-0000-0000EA120000}"/>
    <cellStyle name="Comma 2 4 3 2 7 2 2 2 2" xfId="37714" xr:uid="{D961D5D9-E40C-4D67-982D-8DC6C97E93C5}"/>
    <cellStyle name="Comma 2 4 3 2 7 2 2 3" xfId="28107" xr:uid="{D482CDAF-06B9-4DB2-A8AF-850B5FAA067F}"/>
    <cellStyle name="Comma 2 4 3 2 7 2 3" xfId="13697" xr:uid="{00000000-0005-0000-0000-0000EB120000}"/>
    <cellStyle name="Comma 2 4 3 2 7 2 3 2" xfId="32911" xr:uid="{BC664B84-899F-478F-8CB0-7AEFA746AF94}"/>
    <cellStyle name="Comma 2 4 3 2 7 2 4" xfId="23304" xr:uid="{5769D88A-8651-40EA-964A-604F601F8FD0}"/>
    <cellStyle name="Comma 2 4 3 2 7 3" xfId="6492" xr:uid="{00000000-0005-0000-0000-0000EC120000}"/>
    <cellStyle name="Comma 2 4 3 2 7 3 2" xfId="16099" xr:uid="{00000000-0005-0000-0000-0000ED120000}"/>
    <cellStyle name="Comma 2 4 3 2 7 3 2 2" xfId="35313" xr:uid="{C8568C27-FE0A-4658-A6CD-E5959C61CB87}"/>
    <cellStyle name="Comma 2 4 3 2 7 3 3" xfId="25706" xr:uid="{D97A7662-BAD8-4637-9633-2C4B2A022EEB}"/>
    <cellStyle name="Comma 2 4 3 2 7 4" xfId="11295" xr:uid="{00000000-0005-0000-0000-0000EE120000}"/>
    <cellStyle name="Comma 2 4 3 2 7 4 2" xfId="30509" xr:uid="{38A7DEDE-04F2-4E34-99BB-B0439DC9A445}"/>
    <cellStyle name="Comma 2 4 3 2 7 5" xfId="20902" xr:uid="{25F92279-BEC6-4B38-9017-C06FCAA2CE58}"/>
    <cellStyle name="Comma 2 4 3 2 8" xfId="2490" xr:uid="{00000000-0005-0000-0000-0000EF120000}"/>
    <cellStyle name="Comma 2 4 3 2 8 2" xfId="7293" xr:uid="{00000000-0005-0000-0000-0000F0120000}"/>
    <cellStyle name="Comma 2 4 3 2 8 2 2" xfId="16900" xr:uid="{00000000-0005-0000-0000-0000F1120000}"/>
    <cellStyle name="Comma 2 4 3 2 8 2 2 2" xfId="36114" xr:uid="{04E4F71B-F7A2-48D4-898F-8763284DAE71}"/>
    <cellStyle name="Comma 2 4 3 2 8 2 3" xfId="26507" xr:uid="{091BD81B-3CBC-4AA0-B024-DF4FF9D418E5}"/>
    <cellStyle name="Comma 2 4 3 2 8 3" xfId="12097" xr:uid="{00000000-0005-0000-0000-0000F2120000}"/>
    <cellStyle name="Comma 2 4 3 2 8 3 2" xfId="31311" xr:uid="{FD56734D-9009-41AE-8DB6-35AE66744DC8}"/>
    <cellStyle name="Comma 2 4 3 2 8 4" xfId="21704" xr:uid="{65C63592-8131-4967-94FD-0A1F9FF67C03}"/>
    <cellStyle name="Comma 2 4 3 2 9" xfId="4892" xr:uid="{00000000-0005-0000-0000-0000F3120000}"/>
    <cellStyle name="Comma 2 4 3 2 9 2" xfId="14499" xr:uid="{00000000-0005-0000-0000-0000F4120000}"/>
    <cellStyle name="Comma 2 4 3 2 9 2 2" xfId="33713" xr:uid="{32FF591D-9CE4-43BF-89F0-AEC2565B01C0}"/>
    <cellStyle name="Comma 2 4 3 2 9 3" xfId="24106" xr:uid="{F93B4455-21D1-4575-94C7-E68000E73DD3}"/>
    <cellStyle name="Comma 2 4 3 3" xfId="134" xr:uid="{00000000-0005-0000-0000-0000F5120000}"/>
    <cellStyle name="Comma 2 4 3 3 10" xfId="19352" xr:uid="{0EDE7C04-2E0E-4300-9630-488A4F97D8AD}"/>
    <cellStyle name="Comma 2 4 3 3 2" xfId="334" xr:uid="{00000000-0005-0000-0000-0000F6120000}"/>
    <cellStyle name="Comma 2 4 3 3 2 2" xfId="1135" xr:uid="{00000000-0005-0000-0000-0000F7120000}"/>
    <cellStyle name="Comma 2 4 3 3 2 2 2" xfId="3540" xr:uid="{00000000-0005-0000-0000-0000F8120000}"/>
    <cellStyle name="Comma 2 4 3 3 2 2 2 2" xfId="8343" xr:uid="{00000000-0005-0000-0000-0000F9120000}"/>
    <cellStyle name="Comma 2 4 3 3 2 2 2 2 2" xfId="17950" xr:uid="{00000000-0005-0000-0000-0000FA120000}"/>
    <cellStyle name="Comma 2 4 3 3 2 2 2 2 2 2" xfId="37164" xr:uid="{67F038F4-E726-457F-9509-6AD361933500}"/>
    <cellStyle name="Comma 2 4 3 3 2 2 2 2 3" xfId="27557" xr:uid="{9985CC7E-A662-4ED2-A4BF-7CBA681CA85F}"/>
    <cellStyle name="Comma 2 4 3 3 2 2 2 3" xfId="13147" xr:uid="{00000000-0005-0000-0000-0000FB120000}"/>
    <cellStyle name="Comma 2 4 3 3 2 2 2 3 2" xfId="32361" xr:uid="{EEBC880A-B76A-4C1E-AFCB-266AC3D104EA}"/>
    <cellStyle name="Comma 2 4 3 3 2 2 2 4" xfId="22754" xr:uid="{6BF2BF11-6973-47D8-8C3D-B986DA8B70E6}"/>
    <cellStyle name="Comma 2 4 3 3 2 2 3" xfId="5942" xr:uid="{00000000-0005-0000-0000-0000FC120000}"/>
    <cellStyle name="Comma 2 4 3 3 2 2 3 2" xfId="15549" xr:uid="{00000000-0005-0000-0000-0000FD120000}"/>
    <cellStyle name="Comma 2 4 3 3 2 2 3 2 2" xfId="34763" xr:uid="{8E6B4C97-206F-4656-BC0A-DFC7674DC571}"/>
    <cellStyle name="Comma 2 4 3 3 2 2 3 3" xfId="25156" xr:uid="{7ED91073-4140-4580-BA71-31DEB82BC11D}"/>
    <cellStyle name="Comma 2 4 3 3 2 2 4" xfId="10745" xr:uid="{00000000-0005-0000-0000-0000FE120000}"/>
    <cellStyle name="Comma 2 4 3 3 2 2 4 2" xfId="29959" xr:uid="{B63722BC-0D00-4AFE-BBBA-0F1A25FCFC01}"/>
    <cellStyle name="Comma 2 4 3 3 2 2 5" xfId="20352" xr:uid="{30E6E6E8-C421-419E-8161-A73C906BB381}"/>
    <cellStyle name="Comma 2 4 3 3 2 3" xfId="1935" xr:uid="{00000000-0005-0000-0000-0000FF120000}"/>
    <cellStyle name="Comma 2 4 3 3 2 3 2" xfId="4340" xr:uid="{00000000-0005-0000-0000-000000130000}"/>
    <cellStyle name="Comma 2 4 3 3 2 3 2 2" xfId="9143" xr:uid="{00000000-0005-0000-0000-000001130000}"/>
    <cellStyle name="Comma 2 4 3 3 2 3 2 2 2" xfId="18750" xr:uid="{00000000-0005-0000-0000-000002130000}"/>
    <cellStyle name="Comma 2 4 3 3 2 3 2 2 2 2" xfId="37964" xr:uid="{D887B8EA-A07F-429F-B9F2-EF115C7A530A}"/>
    <cellStyle name="Comma 2 4 3 3 2 3 2 2 3" xfId="28357" xr:uid="{E952239D-2E5B-4374-BF15-56005AF6F03B}"/>
    <cellStyle name="Comma 2 4 3 3 2 3 2 3" xfId="13947" xr:uid="{00000000-0005-0000-0000-000003130000}"/>
    <cellStyle name="Comma 2 4 3 3 2 3 2 3 2" xfId="33161" xr:uid="{B93AA7D3-BF47-469D-968D-A0D7CA75FB40}"/>
    <cellStyle name="Comma 2 4 3 3 2 3 2 4" xfId="23554" xr:uid="{6819BAFA-DC6C-409D-A07F-DA7D29496709}"/>
    <cellStyle name="Comma 2 4 3 3 2 3 3" xfId="6742" xr:uid="{00000000-0005-0000-0000-000004130000}"/>
    <cellStyle name="Comma 2 4 3 3 2 3 3 2" xfId="16349" xr:uid="{00000000-0005-0000-0000-000005130000}"/>
    <cellStyle name="Comma 2 4 3 3 2 3 3 2 2" xfId="35563" xr:uid="{100F8C4D-EA4A-439E-BD26-7A84C36FF552}"/>
    <cellStyle name="Comma 2 4 3 3 2 3 3 3" xfId="25956" xr:uid="{A2E8C8A8-294E-47E2-A2FE-E66477710CA7}"/>
    <cellStyle name="Comma 2 4 3 3 2 3 4" xfId="11545" xr:uid="{00000000-0005-0000-0000-000006130000}"/>
    <cellStyle name="Comma 2 4 3 3 2 3 4 2" xfId="30759" xr:uid="{93DF2D37-B374-4907-840E-4E9E49B052C4}"/>
    <cellStyle name="Comma 2 4 3 3 2 3 5" xfId="21152" xr:uid="{A3CA139B-37E3-42B8-9B5C-4573C53DD9F9}"/>
    <cellStyle name="Comma 2 4 3 3 2 4" xfId="2740" xr:uid="{00000000-0005-0000-0000-000007130000}"/>
    <cellStyle name="Comma 2 4 3 3 2 4 2" xfId="7543" xr:uid="{00000000-0005-0000-0000-000008130000}"/>
    <cellStyle name="Comma 2 4 3 3 2 4 2 2" xfId="17150" xr:uid="{00000000-0005-0000-0000-000009130000}"/>
    <cellStyle name="Comma 2 4 3 3 2 4 2 2 2" xfId="36364" xr:uid="{4639152B-B355-41E6-B486-3D38234C8634}"/>
    <cellStyle name="Comma 2 4 3 3 2 4 2 3" xfId="26757" xr:uid="{22C7C9B5-B7F3-47E5-9CDA-7A7561CAC63B}"/>
    <cellStyle name="Comma 2 4 3 3 2 4 3" xfId="12347" xr:uid="{00000000-0005-0000-0000-00000A130000}"/>
    <cellStyle name="Comma 2 4 3 3 2 4 3 2" xfId="31561" xr:uid="{007BAE8B-1A6F-48F9-A643-46190D880132}"/>
    <cellStyle name="Comma 2 4 3 3 2 4 4" xfId="21954" xr:uid="{1C64160D-D436-491E-BBE0-61EE5651DBFB}"/>
    <cellStyle name="Comma 2 4 3 3 2 5" xfId="5142" xr:uid="{00000000-0005-0000-0000-00000B130000}"/>
    <cellStyle name="Comma 2 4 3 3 2 5 2" xfId="14749" xr:uid="{00000000-0005-0000-0000-00000C130000}"/>
    <cellStyle name="Comma 2 4 3 3 2 5 2 2" xfId="33963" xr:uid="{A0B6A508-F95D-49E4-99DE-A06A62DB72BB}"/>
    <cellStyle name="Comma 2 4 3 3 2 5 3" xfId="24356" xr:uid="{98EF1CAF-586D-4F47-B4CF-09AB4BC472A3}"/>
    <cellStyle name="Comma 2 4 3 3 2 6" xfId="9945" xr:uid="{00000000-0005-0000-0000-00000D130000}"/>
    <cellStyle name="Comma 2 4 3 3 2 6 2" xfId="29159" xr:uid="{5C5FF7EF-767C-4DA2-84FE-8F28432DF04C}"/>
    <cellStyle name="Comma 2 4 3 3 2 7" xfId="19552" xr:uid="{10E00C6D-33B3-4D86-9720-387873BDB5AE}"/>
    <cellStyle name="Comma 2 4 3 3 3" xfId="534" xr:uid="{00000000-0005-0000-0000-00000E130000}"/>
    <cellStyle name="Comma 2 4 3 3 3 2" xfId="1335" xr:uid="{00000000-0005-0000-0000-00000F130000}"/>
    <cellStyle name="Comma 2 4 3 3 3 2 2" xfId="3740" xr:uid="{00000000-0005-0000-0000-000010130000}"/>
    <cellStyle name="Comma 2 4 3 3 3 2 2 2" xfId="8543" xr:uid="{00000000-0005-0000-0000-000011130000}"/>
    <cellStyle name="Comma 2 4 3 3 3 2 2 2 2" xfId="18150" xr:uid="{00000000-0005-0000-0000-000012130000}"/>
    <cellStyle name="Comma 2 4 3 3 3 2 2 2 2 2" xfId="37364" xr:uid="{F4466481-4F27-4817-9B81-68ED8F20B461}"/>
    <cellStyle name="Comma 2 4 3 3 3 2 2 2 3" xfId="27757" xr:uid="{52ABD4FF-A654-4FBF-8344-6F159E68EBE9}"/>
    <cellStyle name="Comma 2 4 3 3 3 2 2 3" xfId="13347" xr:uid="{00000000-0005-0000-0000-000013130000}"/>
    <cellStyle name="Comma 2 4 3 3 3 2 2 3 2" xfId="32561" xr:uid="{BF634325-30FB-4F5B-A402-929EF6B5309F}"/>
    <cellStyle name="Comma 2 4 3 3 3 2 2 4" xfId="22954" xr:uid="{64076954-111D-4D50-B445-D94751AEF427}"/>
    <cellStyle name="Comma 2 4 3 3 3 2 3" xfId="6142" xr:uid="{00000000-0005-0000-0000-000014130000}"/>
    <cellStyle name="Comma 2 4 3 3 3 2 3 2" xfId="15749" xr:uid="{00000000-0005-0000-0000-000015130000}"/>
    <cellStyle name="Comma 2 4 3 3 3 2 3 2 2" xfId="34963" xr:uid="{3457E27B-E329-43F2-BFD5-14CFC50813A1}"/>
    <cellStyle name="Comma 2 4 3 3 3 2 3 3" xfId="25356" xr:uid="{B1F422E0-BE34-4125-8E66-69FDB0F0048C}"/>
    <cellStyle name="Comma 2 4 3 3 3 2 4" xfId="10945" xr:uid="{00000000-0005-0000-0000-000016130000}"/>
    <cellStyle name="Comma 2 4 3 3 3 2 4 2" xfId="30159" xr:uid="{7D6BB630-FCA9-416E-94FE-931597B57B57}"/>
    <cellStyle name="Comma 2 4 3 3 3 2 5" xfId="20552" xr:uid="{5A17C42D-1B47-43E8-8D41-BB1C225E53EC}"/>
    <cellStyle name="Comma 2 4 3 3 3 3" xfId="2135" xr:uid="{00000000-0005-0000-0000-000017130000}"/>
    <cellStyle name="Comma 2 4 3 3 3 3 2" xfId="4540" xr:uid="{00000000-0005-0000-0000-000018130000}"/>
    <cellStyle name="Comma 2 4 3 3 3 3 2 2" xfId="9343" xr:uid="{00000000-0005-0000-0000-000019130000}"/>
    <cellStyle name="Comma 2 4 3 3 3 3 2 2 2" xfId="18950" xr:uid="{00000000-0005-0000-0000-00001A130000}"/>
    <cellStyle name="Comma 2 4 3 3 3 3 2 2 2 2" xfId="38164" xr:uid="{21353DCB-635D-4E62-95D7-11A29A757825}"/>
    <cellStyle name="Comma 2 4 3 3 3 3 2 2 3" xfId="28557" xr:uid="{61491BC6-D66E-4F74-81BA-51DD6EAAB7CE}"/>
    <cellStyle name="Comma 2 4 3 3 3 3 2 3" xfId="14147" xr:uid="{00000000-0005-0000-0000-00001B130000}"/>
    <cellStyle name="Comma 2 4 3 3 3 3 2 3 2" xfId="33361" xr:uid="{932D47F3-DFD2-43AF-91DE-74DAC3E880BD}"/>
    <cellStyle name="Comma 2 4 3 3 3 3 2 4" xfId="23754" xr:uid="{A908A2E6-417F-4437-AEEB-FBFC097A07C1}"/>
    <cellStyle name="Comma 2 4 3 3 3 3 3" xfId="6942" xr:uid="{00000000-0005-0000-0000-00001C130000}"/>
    <cellStyle name="Comma 2 4 3 3 3 3 3 2" xfId="16549" xr:uid="{00000000-0005-0000-0000-00001D130000}"/>
    <cellStyle name="Comma 2 4 3 3 3 3 3 2 2" xfId="35763" xr:uid="{58240B25-BD09-4FF1-826F-23D792130972}"/>
    <cellStyle name="Comma 2 4 3 3 3 3 3 3" xfId="26156" xr:uid="{DDF3216E-21C9-4DB2-A7A5-7526E7195C5D}"/>
    <cellStyle name="Comma 2 4 3 3 3 3 4" xfId="11745" xr:uid="{00000000-0005-0000-0000-00001E130000}"/>
    <cellStyle name="Comma 2 4 3 3 3 3 4 2" xfId="30959" xr:uid="{153C42E0-4E48-4DEB-BBA3-145F489B4C72}"/>
    <cellStyle name="Comma 2 4 3 3 3 3 5" xfId="21352" xr:uid="{690A5152-97DB-4669-A4C9-EC539D442D22}"/>
    <cellStyle name="Comma 2 4 3 3 3 4" xfId="2940" xr:uid="{00000000-0005-0000-0000-00001F130000}"/>
    <cellStyle name="Comma 2 4 3 3 3 4 2" xfId="7743" xr:uid="{00000000-0005-0000-0000-000020130000}"/>
    <cellStyle name="Comma 2 4 3 3 3 4 2 2" xfId="17350" xr:uid="{00000000-0005-0000-0000-000021130000}"/>
    <cellStyle name="Comma 2 4 3 3 3 4 2 2 2" xfId="36564" xr:uid="{7BC86AB9-A416-48D1-8C42-674B4FA5C8A4}"/>
    <cellStyle name="Comma 2 4 3 3 3 4 2 3" xfId="26957" xr:uid="{B06CA696-5170-4C68-B5F0-9A1B42B34DCF}"/>
    <cellStyle name="Comma 2 4 3 3 3 4 3" xfId="12547" xr:uid="{00000000-0005-0000-0000-000022130000}"/>
    <cellStyle name="Comma 2 4 3 3 3 4 3 2" xfId="31761" xr:uid="{09D9946D-61BA-4E2B-994D-F18EA6C3217A}"/>
    <cellStyle name="Comma 2 4 3 3 3 4 4" xfId="22154" xr:uid="{F4451E0E-45BB-4287-A663-F31670B0EB76}"/>
    <cellStyle name="Comma 2 4 3 3 3 5" xfId="5342" xr:uid="{00000000-0005-0000-0000-000023130000}"/>
    <cellStyle name="Comma 2 4 3 3 3 5 2" xfId="14949" xr:uid="{00000000-0005-0000-0000-000024130000}"/>
    <cellStyle name="Comma 2 4 3 3 3 5 2 2" xfId="34163" xr:uid="{7DE5CED8-2C1A-4266-B4BB-F710FA44135E}"/>
    <cellStyle name="Comma 2 4 3 3 3 5 3" xfId="24556" xr:uid="{9C86EA77-3B92-484C-8991-CCE354042BB1}"/>
    <cellStyle name="Comma 2 4 3 3 3 6" xfId="10145" xr:uid="{00000000-0005-0000-0000-000025130000}"/>
    <cellStyle name="Comma 2 4 3 3 3 6 2" xfId="29359" xr:uid="{FBC8CDAA-FD75-4E70-BB34-83B2F7CAB3FF}"/>
    <cellStyle name="Comma 2 4 3 3 3 7" xfId="19752" xr:uid="{9F5C58C3-2D9D-410E-998E-0BCC53C9B0FB}"/>
    <cellStyle name="Comma 2 4 3 3 4" xfId="734" xr:uid="{00000000-0005-0000-0000-000026130000}"/>
    <cellStyle name="Comma 2 4 3 3 4 2" xfId="1535" xr:uid="{00000000-0005-0000-0000-000027130000}"/>
    <cellStyle name="Comma 2 4 3 3 4 2 2" xfId="3940" xr:uid="{00000000-0005-0000-0000-000028130000}"/>
    <cellStyle name="Comma 2 4 3 3 4 2 2 2" xfId="8743" xr:uid="{00000000-0005-0000-0000-000029130000}"/>
    <cellStyle name="Comma 2 4 3 3 4 2 2 2 2" xfId="18350" xr:uid="{00000000-0005-0000-0000-00002A130000}"/>
    <cellStyle name="Comma 2 4 3 3 4 2 2 2 2 2" xfId="37564" xr:uid="{8BF97EC0-A681-4480-96A4-211203FFA989}"/>
    <cellStyle name="Comma 2 4 3 3 4 2 2 2 3" xfId="27957" xr:uid="{8B61E0FA-F574-427C-B103-0E3FDDA2556D}"/>
    <cellStyle name="Comma 2 4 3 3 4 2 2 3" xfId="13547" xr:uid="{00000000-0005-0000-0000-00002B130000}"/>
    <cellStyle name="Comma 2 4 3 3 4 2 2 3 2" xfId="32761" xr:uid="{B33FABAD-6C0C-4894-84BB-223BB2EE1E28}"/>
    <cellStyle name="Comma 2 4 3 3 4 2 2 4" xfId="23154" xr:uid="{6385883B-4C1F-4C40-9319-A00451857BCD}"/>
    <cellStyle name="Comma 2 4 3 3 4 2 3" xfId="6342" xr:uid="{00000000-0005-0000-0000-00002C130000}"/>
    <cellStyle name="Comma 2 4 3 3 4 2 3 2" xfId="15949" xr:uid="{00000000-0005-0000-0000-00002D130000}"/>
    <cellStyle name="Comma 2 4 3 3 4 2 3 2 2" xfId="35163" xr:uid="{AEA1649A-3CAD-4583-A685-565D678680FC}"/>
    <cellStyle name="Comma 2 4 3 3 4 2 3 3" xfId="25556" xr:uid="{1F0D7072-0192-4A47-91C6-F9E9CF3CB66C}"/>
    <cellStyle name="Comma 2 4 3 3 4 2 4" xfId="11145" xr:uid="{00000000-0005-0000-0000-00002E130000}"/>
    <cellStyle name="Comma 2 4 3 3 4 2 4 2" xfId="30359" xr:uid="{49F65B8F-20F0-4C9C-9785-29ABFDC440B2}"/>
    <cellStyle name="Comma 2 4 3 3 4 2 5" xfId="20752" xr:uid="{26F30D4B-BE32-4173-BC75-1ECF0199FEA2}"/>
    <cellStyle name="Comma 2 4 3 3 4 3" xfId="2335" xr:uid="{00000000-0005-0000-0000-00002F130000}"/>
    <cellStyle name="Comma 2 4 3 3 4 3 2" xfId="4740" xr:uid="{00000000-0005-0000-0000-000030130000}"/>
    <cellStyle name="Comma 2 4 3 3 4 3 2 2" xfId="9543" xr:uid="{00000000-0005-0000-0000-000031130000}"/>
    <cellStyle name="Comma 2 4 3 3 4 3 2 2 2" xfId="19150" xr:uid="{00000000-0005-0000-0000-000032130000}"/>
    <cellStyle name="Comma 2 4 3 3 4 3 2 2 2 2" xfId="38364" xr:uid="{E8F1468E-08E8-4788-92BB-586F9A37F514}"/>
    <cellStyle name="Comma 2 4 3 3 4 3 2 2 3" xfId="28757" xr:uid="{59FFA880-FCAF-452A-963F-2DA1E8DFEAC2}"/>
    <cellStyle name="Comma 2 4 3 3 4 3 2 3" xfId="14347" xr:uid="{00000000-0005-0000-0000-000033130000}"/>
    <cellStyle name="Comma 2 4 3 3 4 3 2 3 2" xfId="33561" xr:uid="{2C234ED7-77A3-454B-8D1A-5411F7EA93E1}"/>
    <cellStyle name="Comma 2 4 3 3 4 3 2 4" xfId="23954" xr:uid="{580A8E30-BF0A-49FF-B121-4FD45A09BF15}"/>
    <cellStyle name="Comma 2 4 3 3 4 3 3" xfId="7142" xr:uid="{00000000-0005-0000-0000-000034130000}"/>
    <cellStyle name="Comma 2 4 3 3 4 3 3 2" xfId="16749" xr:uid="{00000000-0005-0000-0000-000035130000}"/>
    <cellStyle name="Comma 2 4 3 3 4 3 3 2 2" xfId="35963" xr:uid="{509FFE0D-8012-405B-8C14-438D48488083}"/>
    <cellStyle name="Comma 2 4 3 3 4 3 3 3" xfId="26356" xr:uid="{D054F8E7-A23A-45D8-9CB1-03196392E9D3}"/>
    <cellStyle name="Comma 2 4 3 3 4 3 4" xfId="11945" xr:uid="{00000000-0005-0000-0000-000036130000}"/>
    <cellStyle name="Comma 2 4 3 3 4 3 4 2" xfId="31159" xr:uid="{10D03591-F89A-488C-A8D2-981F6F4851F7}"/>
    <cellStyle name="Comma 2 4 3 3 4 3 5" xfId="21552" xr:uid="{4D1215EC-710A-4CFD-B98B-752178A96A33}"/>
    <cellStyle name="Comma 2 4 3 3 4 4" xfId="3140" xr:uid="{00000000-0005-0000-0000-000037130000}"/>
    <cellStyle name="Comma 2 4 3 3 4 4 2" xfId="7943" xr:uid="{00000000-0005-0000-0000-000038130000}"/>
    <cellStyle name="Comma 2 4 3 3 4 4 2 2" xfId="17550" xr:uid="{00000000-0005-0000-0000-000039130000}"/>
    <cellStyle name="Comma 2 4 3 3 4 4 2 2 2" xfId="36764" xr:uid="{FC2888B9-41BD-4E71-BA69-36DC7C3C36D4}"/>
    <cellStyle name="Comma 2 4 3 3 4 4 2 3" xfId="27157" xr:uid="{53140ACF-135A-4BFD-8360-2419BD4EC102}"/>
    <cellStyle name="Comma 2 4 3 3 4 4 3" xfId="12747" xr:uid="{00000000-0005-0000-0000-00003A130000}"/>
    <cellStyle name="Comma 2 4 3 3 4 4 3 2" xfId="31961" xr:uid="{4568E92B-0BDD-4051-9DF3-30D1FF93366A}"/>
    <cellStyle name="Comma 2 4 3 3 4 4 4" xfId="22354" xr:uid="{0B68855D-4483-493F-9EDA-040E88E2EBE4}"/>
    <cellStyle name="Comma 2 4 3 3 4 5" xfId="5542" xr:uid="{00000000-0005-0000-0000-00003B130000}"/>
    <cellStyle name="Comma 2 4 3 3 4 5 2" xfId="15149" xr:uid="{00000000-0005-0000-0000-00003C130000}"/>
    <cellStyle name="Comma 2 4 3 3 4 5 2 2" xfId="34363" xr:uid="{5C223853-9661-43CA-BF48-DFC9E7F75114}"/>
    <cellStyle name="Comma 2 4 3 3 4 5 3" xfId="24756" xr:uid="{0C8B6B1C-C1B4-4033-8338-F5D7067120F8}"/>
    <cellStyle name="Comma 2 4 3 3 4 6" xfId="10345" xr:uid="{00000000-0005-0000-0000-00003D130000}"/>
    <cellStyle name="Comma 2 4 3 3 4 6 2" xfId="29559" xr:uid="{9081C549-4426-472B-BD05-34DF8F94CE09}"/>
    <cellStyle name="Comma 2 4 3 3 4 7" xfId="19952" xr:uid="{0DFB160A-565A-4195-B3C2-0AE2A67049ED}"/>
    <cellStyle name="Comma 2 4 3 3 5" xfId="935" xr:uid="{00000000-0005-0000-0000-00003E130000}"/>
    <cellStyle name="Comma 2 4 3 3 5 2" xfId="3340" xr:uid="{00000000-0005-0000-0000-00003F130000}"/>
    <cellStyle name="Comma 2 4 3 3 5 2 2" xfId="8143" xr:uid="{00000000-0005-0000-0000-000040130000}"/>
    <cellStyle name="Comma 2 4 3 3 5 2 2 2" xfId="17750" xr:uid="{00000000-0005-0000-0000-000041130000}"/>
    <cellStyle name="Comma 2 4 3 3 5 2 2 2 2" xfId="36964" xr:uid="{D6B8AC7E-5117-44C9-BC40-C617D1244B42}"/>
    <cellStyle name="Comma 2 4 3 3 5 2 2 3" xfId="27357" xr:uid="{2B924C33-69FC-4723-B05A-40AF69885F04}"/>
    <cellStyle name="Comma 2 4 3 3 5 2 3" xfId="12947" xr:uid="{00000000-0005-0000-0000-000042130000}"/>
    <cellStyle name="Comma 2 4 3 3 5 2 3 2" xfId="32161" xr:uid="{3FB5BAB6-3B47-4BFF-A1BC-A74DC77CC481}"/>
    <cellStyle name="Comma 2 4 3 3 5 2 4" xfId="22554" xr:uid="{AD55E87E-1F9E-4AC8-8425-9E1511DACDA3}"/>
    <cellStyle name="Comma 2 4 3 3 5 3" xfId="5742" xr:uid="{00000000-0005-0000-0000-000043130000}"/>
    <cellStyle name="Comma 2 4 3 3 5 3 2" xfId="15349" xr:uid="{00000000-0005-0000-0000-000044130000}"/>
    <cellStyle name="Comma 2 4 3 3 5 3 2 2" xfId="34563" xr:uid="{748B4CCC-6F66-4402-BD78-7879AFCDE604}"/>
    <cellStyle name="Comma 2 4 3 3 5 3 3" xfId="24956" xr:uid="{A533797D-C38C-4089-8E8D-E476A331A079}"/>
    <cellStyle name="Comma 2 4 3 3 5 4" xfId="10545" xr:uid="{00000000-0005-0000-0000-000045130000}"/>
    <cellStyle name="Comma 2 4 3 3 5 4 2" xfId="29759" xr:uid="{F0DC8916-5A4A-4C6B-96B6-6ADFFA59AB2B}"/>
    <cellStyle name="Comma 2 4 3 3 5 5" xfId="20152" xr:uid="{CA78D2F6-3C45-43DE-ACEF-0DCAD06DC800}"/>
    <cellStyle name="Comma 2 4 3 3 6" xfId="1735" xr:uid="{00000000-0005-0000-0000-000046130000}"/>
    <cellStyle name="Comma 2 4 3 3 6 2" xfId="4140" xr:uid="{00000000-0005-0000-0000-000047130000}"/>
    <cellStyle name="Comma 2 4 3 3 6 2 2" xfId="8943" xr:uid="{00000000-0005-0000-0000-000048130000}"/>
    <cellStyle name="Comma 2 4 3 3 6 2 2 2" xfId="18550" xr:uid="{00000000-0005-0000-0000-000049130000}"/>
    <cellStyle name="Comma 2 4 3 3 6 2 2 2 2" xfId="37764" xr:uid="{E29828C3-EDF3-4CF6-A2AF-D7B6748D817C}"/>
    <cellStyle name="Comma 2 4 3 3 6 2 2 3" xfId="28157" xr:uid="{6AB42DA2-E2A8-4856-A665-589144861489}"/>
    <cellStyle name="Comma 2 4 3 3 6 2 3" xfId="13747" xr:uid="{00000000-0005-0000-0000-00004A130000}"/>
    <cellStyle name="Comma 2 4 3 3 6 2 3 2" xfId="32961" xr:uid="{E5DAE7A8-7CC1-40D7-8169-3959086ECC72}"/>
    <cellStyle name="Comma 2 4 3 3 6 2 4" xfId="23354" xr:uid="{96460B8B-F835-45E4-B803-9E3BBF8134AD}"/>
    <cellStyle name="Comma 2 4 3 3 6 3" xfId="6542" xr:uid="{00000000-0005-0000-0000-00004B130000}"/>
    <cellStyle name="Comma 2 4 3 3 6 3 2" xfId="16149" xr:uid="{00000000-0005-0000-0000-00004C130000}"/>
    <cellStyle name="Comma 2 4 3 3 6 3 2 2" xfId="35363" xr:uid="{BAE140C4-E30F-4C28-A2F5-786E6C32CCD0}"/>
    <cellStyle name="Comma 2 4 3 3 6 3 3" xfId="25756" xr:uid="{40062070-1128-4BBA-B363-0AA42361584C}"/>
    <cellStyle name="Comma 2 4 3 3 6 4" xfId="11345" xr:uid="{00000000-0005-0000-0000-00004D130000}"/>
    <cellStyle name="Comma 2 4 3 3 6 4 2" xfId="30559" xr:uid="{C20889CD-ECE0-4A5A-BC3D-B36C58A7F618}"/>
    <cellStyle name="Comma 2 4 3 3 6 5" xfId="20952" xr:uid="{071F0B6D-3679-4716-BFF4-8C034F095D11}"/>
    <cellStyle name="Comma 2 4 3 3 7" xfId="2540" xr:uid="{00000000-0005-0000-0000-00004E130000}"/>
    <cellStyle name="Comma 2 4 3 3 7 2" xfId="7343" xr:uid="{00000000-0005-0000-0000-00004F130000}"/>
    <cellStyle name="Comma 2 4 3 3 7 2 2" xfId="16950" xr:uid="{00000000-0005-0000-0000-000050130000}"/>
    <cellStyle name="Comma 2 4 3 3 7 2 2 2" xfId="36164" xr:uid="{8AAEC6C3-4A99-4D25-A0B6-EA6B6BA3F694}"/>
    <cellStyle name="Comma 2 4 3 3 7 2 3" xfId="26557" xr:uid="{B67B48B0-19A0-4504-BA13-AD57AC1C80C7}"/>
    <cellStyle name="Comma 2 4 3 3 7 3" xfId="12147" xr:uid="{00000000-0005-0000-0000-000051130000}"/>
    <cellStyle name="Comma 2 4 3 3 7 3 2" xfId="31361" xr:uid="{04F4D7BA-68F1-435F-BDF5-378D64077F36}"/>
    <cellStyle name="Comma 2 4 3 3 7 4" xfId="21754" xr:uid="{67D75C31-206B-4859-BBF5-5BB4428A7F8B}"/>
    <cellStyle name="Comma 2 4 3 3 8" xfId="4942" xr:uid="{00000000-0005-0000-0000-000052130000}"/>
    <cellStyle name="Comma 2 4 3 3 8 2" xfId="14549" xr:uid="{00000000-0005-0000-0000-000053130000}"/>
    <cellStyle name="Comma 2 4 3 3 8 2 2" xfId="33763" xr:uid="{7C8A6A76-5F2E-493F-8479-FAAE850BD21B}"/>
    <cellStyle name="Comma 2 4 3 3 8 3" xfId="24156" xr:uid="{9AF5042E-1ADB-4B67-99A5-F9639CDA2B0A}"/>
    <cellStyle name="Comma 2 4 3 3 9" xfId="9745" xr:uid="{00000000-0005-0000-0000-000054130000}"/>
    <cellStyle name="Comma 2 4 3 3 9 2" xfId="28959" xr:uid="{143F0D77-266F-483D-9963-81265BABF4EF}"/>
    <cellStyle name="Comma 2 4 3 4" xfId="234" xr:uid="{00000000-0005-0000-0000-000055130000}"/>
    <cellStyle name="Comma 2 4 3 4 2" xfId="1035" xr:uid="{00000000-0005-0000-0000-000056130000}"/>
    <cellStyle name="Comma 2 4 3 4 2 2" xfId="3440" xr:uid="{00000000-0005-0000-0000-000057130000}"/>
    <cellStyle name="Comma 2 4 3 4 2 2 2" xfId="8243" xr:uid="{00000000-0005-0000-0000-000058130000}"/>
    <cellStyle name="Comma 2 4 3 4 2 2 2 2" xfId="17850" xr:uid="{00000000-0005-0000-0000-000059130000}"/>
    <cellStyle name="Comma 2 4 3 4 2 2 2 2 2" xfId="37064" xr:uid="{AAAC1064-9D11-45D3-A529-0CFE3B5F9D28}"/>
    <cellStyle name="Comma 2 4 3 4 2 2 2 3" xfId="27457" xr:uid="{26E15435-EBA7-435B-8240-3EEB15C2B97C}"/>
    <cellStyle name="Comma 2 4 3 4 2 2 3" xfId="13047" xr:uid="{00000000-0005-0000-0000-00005A130000}"/>
    <cellStyle name="Comma 2 4 3 4 2 2 3 2" xfId="32261" xr:uid="{3D79CA84-89B6-4750-8CE0-612F298730B4}"/>
    <cellStyle name="Comma 2 4 3 4 2 2 4" xfId="22654" xr:uid="{631704C7-12AE-481D-A69B-638052270234}"/>
    <cellStyle name="Comma 2 4 3 4 2 3" xfId="5842" xr:uid="{00000000-0005-0000-0000-00005B130000}"/>
    <cellStyle name="Comma 2 4 3 4 2 3 2" xfId="15449" xr:uid="{00000000-0005-0000-0000-00005C130000}"/>
    <cellStyle name="Comma 2 4 3 4 2 3 2 2" xfId="34663" xr:uid="{E4ED9F52-05FF-4CFD-8E34-766D3C3123AB}"/>
    <cellStyle name="Comma 2 4 3 4 2 3 3" xfId="25056" xr:uid="{E125BE44-424A-4EFA-92C1-951EEF7DB036}"/>
    <cellStyle name="Comma 2 4 3 4 2 4" xfId="10645" xr:uid="{00000000-0005-0000-0000-00005D130000}"/>
    <cellStyle name="Comma 2 4 3 4 2 4 2" xfId="29859" xr:uid="{4BD50365-F280-4A95-AA35-647E36229DDE}"/>
    <cellStyle name="Comma 2 4 3 4 2 5" xfId="20252" xr:uid="{AB5850B9-9AF5-4C81-ABDF-23FC4C329AAC}"/>
    <cellStyle name="Comma 2 4 3 4 3" xfId="1835" xr:uid="{00000000-0005-0000-0000-00005E130000}"/>
    <cellStyle name="Comma 2 4 3 4 3 2" xfId="4240" xr:uid="{00000000-0005-0000-0000-00005F130000}"/>
    <cellStyle name="Comma 2 4 3 4 3 2 2" xfId="9043" xr:uid="{00000000-0005-0000-0000-000060130000}"/>
    <cellStyle name="Comma 2 4 3 4 3 2 2 2" xfId="18650" xr:uid="{00000000-0005-0000-0000-000061130000}"/>
    <cellStyle name="Comma 2 4 3 4 3 2 2 2 2" xfId="37864" xr:uid="{BF5ADB1D-44E7-435A-9052-F727C1113391}"/>
    <cellStyle name="Comma 2 4 3 4 3 2 2 3" xfId="28257" xr:uid="{06B378C4-65DA-43BB-8E67-6CF1B096729B}"/>
    <cellStyle name="Comma 2 4 3 4 3 2 3" xfId="13847" xr:uid="{00000000-0005-0000-0000-000062130000}"/>
    <cellStyle name="Comma 2 4 3 4 3 2 3 2" xfId="33061" xr:uid="{FC208924-FB46-4F33-9E86-32F27531C83F}"/>
    <cellStyle name="Comma 2 4 3 4 3 2 4" xfId="23454" xr:uid="{35806EA2-7F12-4CDE-8244-1095F1AE303A}"/>
    <cellStyle name="Comma 2 4 3 4 3 3" xfId="6642" xr:uid="{00000000-0005-0000-0000-000063130000}"/>
    <cellStyle name="Comma 2 4 3 4 3 3 2" xfId="16249" xr:uid="{00000000-0005-0000-0000-000064130000}"/>
    <cellStyle name="Comma 2 4 3 4 3 3 2 2" xfId="35463" xr:uid="{804024EC-5496-47BA-BBAD-2EA2F902D26F}"/>
    <cellStyle name="Comma 2 4 3 4 3 3 3" xfId="25856" xr:uid="{F39065B7-2C59-4C32-8F80-CCB570EABCBA}"/>
    <cellStyle name="Comma 2 4 3 4 3 4" xfId="11445" xr:uid="{00000000-0005-0000-0000-000065130000}"/>
    <cellStyle name="Comma 2 4 3 4 3 4 2" xfId="30659" xr:uid="{8007AFA7-E370-4295-B301-FFFF4B9F369E}"/>
    <cellStyle name="Comma 2 4 3 4 3 5" xfId="21052" xr:uid="{B2490699-1F9C-465F-8320-AA735816B573}"/>
    <cellStyle name="Comma 2 4 3 4 4" xfId="2640" xr:uid="{00000000-0005-0000-0000-000066130000}"/>
    <cellStyle name="Comma 2 4 3 4 4 2" xfId="7443" xr:uid="{00000000-0005-0000-0000-000067130000}"/>
    <cellStyle name="Comma 2 4 3 4 4 2 2" xfId="17050" xr:uid="{00000000-0005-0000-0000-000068130000}"/>
    <cellStyle name="Comma 2 4 3 4 4 2 2 2" xfId="36264" xr:uid="{27D82DD8-86E0-48B5-8F01-C2F12AC5A114}"/>
    <cellStyle name="Comma 2 4 3 4 4 2 3" xfId="26657" xr:uid="{5D77767E-89D0-4CA0-8DFA-3A4FCA82051F}"/>
    <cellStyle name="Comma 2 4 3 4 4 3" xfId="12247" xr:uid="{00000000-0005-0000-0000-000069130000}"/>
    <cellStyle name="Comma 2 4 3 4 4 3 2" xfId="31461" xr:uid="{607B815B-B413-4E31-B490-A21781DB6E50}"/>
    <cellStyle name="Comma 2 4 3 4 4 4" xfId="21854" xr:uid="{EDEE67CC-C734-4085-8614-A849A08396FE}"/>
    <cellStyle name="Comma 2 4 3 4 5" xfId="5042" xr:uid="{00000000-0005-0000-0000-00006A130000}"/>
    <cellStyle name="Comma 2 4 3 4 5 2" xfId="14649" xr:uid="{00000000-0005-0000-0000-00006B130000}"/>
    <cellStyle name="Comma 2 4 3 4 5 2 2" xfId="33863" xr:uid="{C49A8987-F8CC-4B67-BE9F-261C0022494D}"/>
    <cellStyle name="Comma 2 4 3 4 5 3" xfId="24256" xr:uid="{0427D240-AD14-4A6A-8BCF-50D07157647A}"/>
    <cellStyle name="Comma 2 4 3 4 6" xfId="9845" xr:uid="{00000000-0005-0000-0000-00006C130000}"/>
    <cellStyle name="Comma 2 4 3 4 6 2" xfId="29059" xr:uid="{1AF4D689-3CEE-4E06-976F-5DA6AE263A46}"/>
    <cellStyle name="Comma 2 4 3 4 7" xfId="19452" xr:uid="{46E05B7B-C557-47B9-8690-FC1654F92449}"/>
    <cellStyle name="Comma 2 4 3 5" xfId="434" xr:uid="{00000000-0005-0000-0000-00006D130000}"/>
    <cellStyle name="Comma 2 4 3 5 2" xfId="1235" xr:uid="{00000000-0005-0000-0000-00006E130000}"/>
    <cellStyle name="Comma 2 4 3 5 2 2" xfId="3640" xr:uid="{00000000-0005-0000-0000-00006F130000}"/>
    <cellStyle name="Comma 2 4 3 5 2 2 2" xfId="8443" xr:uid="{00000000-0005-0000-0000-000070130000}"/>
    <cellStyle name="Comma 2 4 3 5 2 2 2 2" xfId="18050" xr:uid="{00000000-0005-0000-0000-000071130000}"/>
    <cellStyle name="Comma 2 4 3 5 2 2 2 2 2" xfId="37264" xr:uid="{7E0725C5-E2A4-4E81-9C72-C6CEF7D424AB}"/>
    <cellStyle name="Comma 2 4 3 5 2 2 2 3" xfId="27657" xr:uid="{F4C7C269-1F0E-4A1E-822B-86F3A6C97DEC}"/>
    <cellStyle name="Comma 2 4 3 5 2 2 3" xfId="13247" xr:uid="{00000000-0005-0000-0000-000072130000}"/>
    <cellStyle name="Comma 2 4 3 5 2 2 3 2" xfId="32461" xr:uid="{FF9EE5EA-3ABE-4DB3-B4D0-E8F116867D28}"/>
    <cellStyle name="Comma 2 4 3 5 2 2 4" xfId="22854" xr:uid="{494C1D6A-26B5-4116-9386-411EDBFD2AE6}"/>
    <cellStyle name="Comma 2 4 3 5 2 3" xfId="6042" xr:uid="{00000000-0005-0000-0000-000073130000}"/>
    <cellStyle name="Comma 2 4 3 5 2 3 2" xfId="15649" xr:uid="{00000000-0005-0000-0000-000074130000}"/>
    <cellStyle name="Comma 2 4 3 5 2 3 2 2" xfId="34863" xr:uid="{439A2C56-01AB-46FC-80C9-6B8583856BA9}"/>
    <cellStyle name="Comma 2 4 3 5 2 3 3" xfId="25256" xr:uid="{0291E5D7-1940-452F-9235-4A5854E1D971}"/>
    <cellStyle name="Comma 2 4 3 5 2 4" xfId="10845" xr:uid="{00000000-0005-0000-0000-000075130000}"/>
    <cellStyle name="Comma 2 4 3 5 2 4 2" xfId="30059" xr:uid="{BD5EF4A8-E493-4443-B36A-86315DD83FCA}"/>
    <cellStyle name="Comma 2 4 3 5 2 5" xfId="20452" xr:uid="{E3F6A6EA-F8DD-4725-A9C6-62E8170B5F39}"/>
    <cellStyle name="Comma 2 4 3 5 3" xfId="2035" xr:uid="{00000000-0005-0000-0000-000076130000}"/>
    <cellStyle name="Comma 2 4 3 5 3 2" xfId="4440" xr:uid="{00000000-0005-0000-0000-000077130000}"/>
    <cellStyle name="Comma 2 4 3 5 3 2 2" xfId="9243" xr:uid="{00000000-0005-0000-0000-000078130000}"/>
    <cellStyle name="Comma 2 4 3 5 3 2 2 2" xfId="18850" xr:uid="{00000000-0005-0000-0000-000079130000}"/>
    <cellStyle name="Comma 2 4 3 5 3 2 2 2 2" xfId="38064" xr:uid="{549622BA-2688-4CBE-993C-32CA5AB0928B}"/>
    <cellStyle name="Comma 2 4 3 5 3 2 2 3" xfId="28457" xr:uid="{03D2AFEF-6132-41F4-86B0-163852215F9D}"/>
    <cellStyle name="Comma 2 4 3 5 3 2 3" xfId="14047" xr:uid="{00000000-0005-0000-0000-00007A130000}"/>
    <cellStyle name="Comma 2 4 3 5 3 2 3 2" xfId="33261" xr:uid="{DF53C143-8BDB-488D-9B9A-40B253E7DF9C}"/>
    <cellStyle name="Comma 2 4 3 5 3 2 4" xfId="23654" xr:uid="{84A70A68-CEB4-461B-B340-EC6178DC3D0E}"/>
    <cellStyle name="Comma 2 4 3 5 3 3" xfId="6842" xr:uid="{00000000-0005-0000-0000-00007B130000}"/>
    <cellStyle name="Comma 2 4 3 5 3 3 2" xfId="16449" xr:uid="{00000000-0005-0000-0000-00007C130000}"/>
    <cellStyle name="Comma 2 4 3 5 3 3 2 2" xfId="35663" xr:uid="{19E0F4A8-B357-457B-AA07-3E00E5A88E3B}"/>
    <cellStyle name="Comma 2 4 3 5 3 3 3" xfId="26056" xr:uid="{39181451-706C-4E0D-8F09-A69B169D985B}"/>
    <cellStyle name="Comma 2 4 3 5 3 4" xfId="11645" xr:uid="{00000000-0005-0000-0000-00007D130000}"/>
    <cellStyle name="Comma 2 4 3 5 3 4 2" xfId="30859" xr:uid="{7ADD39E8-C34C-4CB0-97B4-3440B66212F9}"/>
    <cellStyle name="Comma 2 4 3 5 3 5" xfId="21252" xr:uid="{E5095495-BB63-4EA4-B271-B79E152DAF55}"/>
    <cellStyle name="Comma 2 4 3 5 4" xfId="2840" xr:uid="{00000000-0005-0000-0000-00007E130000}"/>
    <cellStyle name="Comma 2 4 3 5 4 2" xfId="7643" xr:uid="{00000000-0005-0000-0000-00007F130000}"/>
    <cellStyle name="Comma 2 4 3 5 4 2 2" xfId="17250" xr:uid="{00000000-0005-0000-0000-000080130000}"/>
    <cellStyle name="Comma 2 4 3 5 4 2 2 2" xfId="36464" xr:uid="{D1E82B70-E274-4C5A-BC96-2A83F8F72622}"/>
    <cellStyle name="Comma 2 4 3 5 4 2 3" xfId="26857" xr:uid="{3B3A1F84-F463-4E5E-92DB-28E3AEF911C7}"/>
    <cellStyle name="Comma 2 4 3 5 4 3" xfId="12447" xr:uid="{00000000-0005-0000-0000-000081130000}"/>
    <cellStyle name="Comma 2 4 3 5 4 3 2" xfId="31661" xr:uid="{8620AED6-225A-45FE-8344-F81D7D5E590C}"/>
    <cellStyle name="Comma 2 4 3 5 4 4" xfId="22054" xr:uid="{069DE4C0-D21B-4E64-92FE-2E79415F9960}"/>
    <cellStyle name="Comma 2 4 3 5 5" xfId="5242" xr:uid="{00000000-0005-0000-0000-000082130000}"/>
    <cellStyle name="Comma 2 4 3 5 5 2" xfId="14849" xr:uid="{00000000-0005-0000-0000-000083130000}"/>
    <cellStyle name="Comma 2 4 3 5 5 2 2" xfId="34063" xr:uid="{E40C5BD5-67C8-4421-A8DA-A8933642C91A}"/>
    <cellStyle name="Comma 2 4 3 5 5 3" xfId="24456" xr:uid="{51FD9530-CD3B-4B4E-98CC-328428DFBC6E}"/>
    <cellStyle name="Comma 2 4 3 5 6" xfId="10045" xr:uid="{00000000-0005-0000-0000-000084130000}"/>
    <cellStyle name="Comma 2 4 3 5 6 2" xfId="29259" xr:uid="{62A5437F-4D9B-4773-890C-8F4D753D0D70}"/>
    <cellStyle name="Comma 2 4 3 5 7" xfId="19652" xr:uid="{591700D1-3DFA-4659-8B4F-63FC12761D0D}"/>
    <cellStyle name="Comma 2 4 3 6" xfId="634" xr:uid="{00000000-0005-0000-0000-000085130000}"/>
    <cellStyle name="Comma 2 4 3 6 2" xfId="1435" xr:uid="{00000000-0005-0000-0000-000086130000}"/>
    <cellStyle name="Comma 2 4 3 6 2 2" xfId="3840" xr:uid="{00000000-0005-0000-0000-000087130000}"/>
    <cellStyle name="Comma 2 4 3 6 2 2 2" xfId="8643" xr:uid="{00000000-0005-0000-0000-000088130000}"/>
    <cellStyle name="Comma 2 4 3 6 2 2 2 2" xfId="18250" xr:uid="{00000000-0005-0000-0000-000089130000}"/>
    <cellStyle name="Comma 2 4 3 6 2 2 2 2 2" xfId="37464" xr:uid="{0F851A32-61E5-4417-9AD5-26DFE85DA461}"/>
    <cellStyle name="Comma 2 4 3 6 2 2 2 3" xfId="27857" xr:uid="{0A852590-C789-47FC-AA04-6CE2E13FB8BC}"/>
    <cellStyle name="Comma 2 4 3 6 2 2 3" xfId="13447" xr:uid="{00000000-0005-0000-0000-00008A130000}"/>
    <cellStyle name="Comma 2 4 3 6 2 2 3 2" xfId="32661" xr:uid="{9E483DFB-8A0A-4F2F-9486-0DA47FC65C54}"/>
    <cellStyle name="Comma 2 4 3 6 2 2 4" xfId="23054" xr:uid="{082DACE4-3CC0-4217-B446-11FFC571D0E0}"/>
    <cellStyle name="Comma 2 4 3 6 2 3" xfId="6242" xr:uid="{00000000-0005-0000-0000-00008B130000}"/>
    <cellStyle name="Comma 2 4 3 6 2 3 2" xfId="15849" xr:uid="{00000000-0005-0000-0000-00008C130000}"/>
    <cellStyle name="Comma 2 4 3 6 2 3 2 2" xfId="35063" xr:uid="{E0A15467-012D-48CB-896F-F487FC749FF1}"/>
    <cellStyle name="Comma 2 4 3 6 2 3 3" xfId="25456" xr:uid="{46F19F00-3964-4833-B453-0640EC932026}"/>
    <cellStyle name="Comma 2 4 3 6 2 4" xfId="11045" xr:uid="{00000000-0005-0000-0000-00008D130000}"/>
    <cellStyle name="Comma 2 4 3 6 2 4 2" xfId="30259" xr:uid="{53AD67FB-3CF3-4428-9009-0B99004F1E61}"/>
    <cellStyle name="Comma 2 4 3 6 2 5" xfId="20652" xr:uid="{E1E47842-4070-4EF6-8D89-C26A624D57D5}"/>
    <cellStyle name="Comma 2 4 3 6 3" xfId="2235" xr:uid="{00000000-0005-0000-0000-00008E130000}"/>
    <cellStyle name="Comma 2 4 3 6 3 2" xfId="4640" xr:uid="{00000000-0005-0000-0000-00008F130000}"/>
    <cellStyle name="Comma 2 4 3 6 3 2 2" xfId="9443" xr:uid="{00000000-0005-0000-0000-000090130000}"/>
    <cellStyle name="Comma 2 4 3 6 3 2 2 2" xfId="19050" xr:uid="{00000000-0005-0000-0000-000091130000}"/>
    <cellStyle name="Comma 2 4 3 6 3 2 2 2 2" xfId="38264" xr:uid="{ABE3D110-6F5D-4E38-8B89-25D717A3E5E6}"/>
    <cellStyle name="Comma 2 4 3 6 3 2 2 3" xfId="28657" xr:uid="{A8055647-874B-4556-B9C0-9D70B3FF2EDF}"/>
    <cellStyle name="Comma 2 4 3 6 3 2 3" xfId="14247" xr:uid="{00000000-0005-0000-0000-000092130000}"/>
    <cellStyle name="Comma 2 4 3 6 3 2 3 2" xfId="33461" xr:uid="{EAC8D050-41C4-4ECA-AC90-194B9A749D1B}"/>
    <cellStyle name="Comma 2 4 3 6 3 2 4" xfId="23854" xr:uid="{A47E45EB-A391-4455-B77A-AA4A859CDD94}"/>
    <cellStyle name="Comma 2 4 3 6 3 3" xfId="7042" xr:uid="{00000000-0005-0000-0000-000093130000}"/>
    <cellStyle name="Comma 2 4 3 6 3 3 2" xfId="16649" xr:uid="{00000000-0005-0000-0000-000094130000}"/>
    <cellStyle name="Comma 2 4 3 6 3 3 2 2" xfId="35863" xr:uid="{1AE1C737-36C3-4620-9F2D-1989A8255D23}"/>
    <cellStyle name="Comma 2 4 3 6 3 3 3" xfId="26256" xr:uid="{F90B6312-6AD2-4099-9F37-7431E444BD32}"/>
    <cellStyle name="Comma 2 4 3 6 3 4" xfId="11845" xr:uid="{00000000-0005-0000-0000-000095130000}"/>
    <cellStyle name="Comma 2 4 3 6 3 4 2" xfId="31059" xr:uid="{7836A4E5-9AFD-4F0F-ACA2-266A9123EBDC}"/>
    <cellStyle name="Comma 2 4 3 6 3 5" xfId="21452" xr:uid="{4200B9AD-7D6F-4CE0-A48F-156AFE45F3C1}"/>
    <cellStyle name="Comma 2 4 3 6 4" xfId="3040" xr:uid="{00000000-0005-0000-0000-000096130000}"/>
    <cellStyle name="Comma 2 4 3 6 4 2" xfId="7843" xr:uid="{00000000-0005-0000-0000-000097130000}"/>
    <cellStyle name="Comma 2 4 3 6 4 2 2" xfId="17450" xr:uid="{00000000-0005-0000-0000-000098130000}"/>
    <cellStyle name="Comma 2 4 3 6 4 2 2 2" xfId="36664" xr:uid="{F22836D3-4024-4B43-BEC9-CECA4D3B89F7}"/>
    <cellStyle name="Comma 2 4 3 6 4 2 3" xfId="27057" xr:uid="{9A62ED11-32D7-4F08-8F75-F6A8FEA0EC80}"/>
    <cellStyle name="Comma 2 4 3 6 4 3" xfId="12647" xr:uid="{00000000-0005-0000-0000-000099130000}"/>
    <cellStyle name="Comma 2 4 3 6 4 3 2" xfId="31861" xr:uid="{A33860FE-9A5E-46A7-A04A-F7E75FCA8B39}"/>
    <cellStyle name="Comma 2 4 3 6 4 4" xfId="22254" xr:uid="{E9A06AF1-ABD2-43D9-9084-3D1D6BA805E7}"/>
    <cellStyle name="Comma 2 4 3 6 5" xfId="5442" xr:uid="{00000000-0005-0000-0000-00009A130000}"/>
    <cellStyle name="Comma 2 4 3 6 5 2" xfId="15049" xr:uid="{00000000-0005-0000-0000-00009B130000}"/>
    <cellStyle name="Comma 2 4 3 6 5 2 2" xfId="34263" xr:uid="{A5EB21EA-F9B9-4F79-BDF4-5E1F0592B74C}"/>
    <cellStyle name="Comma 2 4 3 6 5 3" xfId="24656" xr:uid="{129E74E0-2B8C-4D4E-BC8A-E8ED6F018C2B}"/>
    <cellStyle name="Comma 2 4 3 6 6" xfId="10245" xr:uid="{00000000-0005-0000-0000-00009C130000}"/>
    <cellStyle name="Comma 2 4 3 6 6 2" xfId="29459" xr:uid="{7B157DD1-80F0-4F0C-9465-8E897134549F}"/>
    <cellStyle name="Comma 2 4 3 6 7" xfId="19852" xr:uid="{5E63744D-82EE-40E4-BA57-DBEB8A954CD0}"/>
    <cellStyle name="Comma 2 4 3 7" xfId="835" xr:uid="{00000000-0005-0000-0000-00009D130000}"/>
    <cellStyle name="Comma 2 4 3 7 2" xfId="3240" xr:uid="{00000000-0005-0000-0000-00009E130000}"/>
    <cellStyle name="Comma 2 4 3 7 2 2" xfId="8043" xr:uid="{00000000-0005-0000-0000-00009F130000}"/>
    <cellStyle name="Comma 2 4 3 7 2 2 2" xfId="17650" xr:uid="{00000000-0005-0000-0000-0000A0130000}"/>
    <cellStyle name="Comma 2 4 3 7 2 2 2 2" xfId="36864" xr:uid="{EF5FA49E-828C-47C5-A734-86F761DCBF72}"/>
    <cellStyle name="Comma 2 4 3 7 2 2 3" xfId="27257" xr:uid="{CCBC54BE-F38B-4234-8434-862094795B02}"/>
    <cellStyle name="Comma 2 4 3 7 2 3" xfId="12847" xr:uid="{00000000-0005-0000-0000-0000A1130000}"/>
    <cellStyle name="Comma 2 4 3 7 2 3 2" xfId="32061" xr:uid="{C5B85F40-0A5F-4D05-84D9-A53A19FBFA3E}"/>
    <cellStyle name="Comma 2 4 3 7 2 4" xfId="22454" xr:uid="{673CAAA1-FB79-491B-B683-D04082600403}"/>
    <cellStyle name="Comma 2 4 3 7 3" xfId="5642" xr:uid="{00000000-0005-0000-0000-0000A2130000}"/>
    <cellStyle name="Comma 2 4 3 7 3 2" xfId="15249" xr:uid="{00000000-0005-0000-0000-0000A3130000}"/>
    <cellStyle name="Comma 2 4 3 7 3 2 2" xfId="34463" xr:uid="{6C336A3C-9D5D-4BB2-9284-9B7D37A1E738}"/>
    <cellStyle name="Comma 2 4 3 7 3 3" xfId="24856" xr:uid="{07317630-B1F3-4F19-8D2D-5146847FA24C}"/>
    <cellStyle name="Comma 2 4 3 7 4" xfId="10445" xr:uid="{00000000-0005-0000-0000-0000A4130000}"/>
    <cellStyle name="Comma 2 4 3 7 4 2" xfId="29659" xr:uid="{9F5BBDED-B59B-4C7A-981D-57FAFDE40B8B}"/>
    <cellStyle name="Comma 2 4 3 7 5" xfId="20052" xr:uid="{E012231E-F6F1-4107-A84A-8F315F9AD92E}"/>
    <cellStyle name="Comma 2 4 3 8" xfId="1635" xr:uid="{00000000-0005-0000-0000-0000A5130000}"/>
    <cellStyle name="Comma 2 4 3 8 2" xfId="4040" xr:uid="{00000000-0005-0000-0000-0000A6130000}"/>
    <cellStyle name="Comma 2 4 3 8 2 2" xfId="8843" xr:uid="{00000000-0005-0000-0000-0000A7130000}"/>
    <cellStyle name="Comma 2 4 3 8 2 2 2" xfId="18450" xr:uid="{00000000-0005-0000-0000-0000A8130000}"/>
    <cellStyle name="Comma 2 4 3 8 2 2 2 2" xfId="37664" xr:uid="{A6B8619C-B0FD-4157-A9E3-C30192EB26B6}"/>
    <cellStyle name="Comma 2 4 3 8 2 2 3" xfId="28057" xr:uid="{681ECFD2-5818-464A-803A-B7F16899DBDD}"/>
    <cellStyle name="Comma 2 4 3 8 2 3" xfId="13647" xr:uid="{00000000-0005-0000-0000-0000A9130000}"/>
    <cellStyle name="Comma 2 4 3 8 2 3 2" xfId="32861" xr:uid="{E01C4720-3825-4803-8BEF-925687315D2B}"/>
    <cellStyle name="Comma 2 4 3 8 2 4" xfId="23254" xr:uid="{581F359A-B214-45FE-960D-F85D0E264911}"/>
    <cellStyle name="Comma 2 4 3 8 3" xfId="6442" xr:uid="{00000000-0005-0000-0000-0000AA130000}"/>
    <cellStyle name="Comma 2 4 3 8 3 2" xfId="16049" xr:uid="{00000000-0005-0000-0000-0000AB130000}"/>
    <cellStyle name="Comma 2 4 3 8 3 2 2" xfId="35263" xr:uid="{57C6D336-2E86-443B-90D5-FD4A27131BC8}"/>
    <cellStyle name="Comma 2 4 3 8 3 3" xfId="25656" xr:uid="{BE49F91F-C9F8-4D49-BD4A-B207F29D685F}"/>
    <cellStyle name="Comma 2 4 3 8 4" xfId="11245" xr:uid="{00000000-0005-0000-0000-0000AC130000}"/>
    <cellStyle name="Comma 2 4 3 8 4 2" xfId="30459" xr:uid="{DB799AA9-58AB-4F9D-AD30-EDF4DE790B23}"/>
    <cellStyle name="Comma 2 4 3 8 5" xfId="20852" xr:uid="{ED01D3B4-151F-4970-87F4-98BD8BAC7547}"/>
    <cellStyle name="Comma 2 4 3 9" xfId="2440" xr:uid="{00000000-0005-0000-0000-0000AD130000}"/>
    <cellStyle name="Comma 2 4 3 9 2" xfId="7243" xr:uid="{00000000-0005-0000-0000-0000AE130000}"/>
    <cellStyle name="Comma 2 4 3 9 2 2" xfId="16850" xr:uid="{00000000-0005-0000-0000-0000AF130000}"/>
    <cellStyle name="Comma 2 4 3 9 2 2 2" xfId="36064" xr:uid="{70008A32-4535-40C7-B890-4AA19B003CE9}"/>
    <cellStyle name="Comma 2 4 3 9 2 3" xfId="26457" xr:uid="{94BE0201-7E20-4B32-ABB7-6706E31CE2A1}"/>
    <cellStyle name="Comma 2 4 3 9 3" xfId="12047" xr:uid="{00000000-0005-0000-0000-0000B0130000}"/>
    <cellStyle name="Comma 2 4 3 9 3 2" xfId="31261" xr:uid="{4A0B0629-E77E-4734-99FA-36EC0E3B1874}"/>
    <cellStyle name="Comma 2 4 3 9 4" xfId="21654" xr:uid="{6AB9ACD2-98B0-4E23-9847-CEFE9AB3CE40}"/>
    <cellStyle name="Comma 2 4 4" xfId="43" xr:uid="{00000000-0005-0000-0000-0000B1130000}"/>
    <cellStyle name="Comma 2 4 4 10" xfId="4852" xr:uid="{00000000-0005-0000-0000-0000B2130000}"/>
    <cellStyle name="Comma 2 4 4 10 2" xfId="14459" xr:uid="{00000000-0005-0000-0000-0000B3130000}"/>
    <cellStyle name="Comma 2 4 4 10 2 2" xfId="33673" xr:uid="{BE7B7F77-A1EF-4A8B-89C8-DF81E51968C9}"/>
    <cellStyle name="Comma 2 4 4 10 3" xfId="24066" xr:uid="{07FDCD8C-1C82-4381-B1CE-FFB2DED024B0}"/>
    <cellStyle name="Comma 2 4 4 11" xfId="9655" xr:uid="{00000000-0005-0000-0000-0000B4130000}"/>
    <cellStyle name="Comma 2 4 4 11 2" xfId="28869" xr:uid="{B3ED23B9-8A08-439D-A901-2D0A36140F3A}"/>
    <cellStyle name="Comma 2 4 4 12" xfId="19262" xr:uid="{FC9774EE-C008-4BC5-B6D2-DF453D2D4535}"/>
    <cellStyle name="Comma 2 4 4 2" xfId="94" xr:uid="{00000000-0005-0000-0000-0000B5130000}"/>
    <cellStyle name="Comma 2 4 4 2 10" xfId="9705" xr:uid="{00000000-0005-0000-0000-0000B6130000}"/>
    <cellStyle name="Comma 2 4 4 2 10 2" xfId="28919" xr:uid="{F3BAD72B-FED4-407C-A65D-E5E08547B5A3}"/>
    <cellStyle name="Comma 2 4 4 2 11" xfId="19312" xr:uid="{F9640B55-5B19-44AB-BF39-BE96C77E3C54}"/>
    <cellStyle name="Comma 2 4 4 2 2" xfId="194" xr:uid="{00000000-0005-0000-0000-0000B7130000}"/>
    <cellStyle name="Comma 2 4 4 2 2 10" xfId="19412" xr:uid="{2001C86A-FB47-40A5-824E-395F4EE7BACB}"/>
    <cellStyle name="Comma 2 4 4 2 2 2" xfId="394" xr:uid="{00000000-0005-0000-0000-0000B8130000}"/>
    <cellStyle name="Comma 2 4 4 2 2 2 2" xfId="1195" xr:uid="{00000000-0005-0000-0000-0000B9130000}"/>
    <cellStyle name="Comma 2 4 4 2 2 2 2 2" xfId="3600" xr:uid="{00000000-0005-0000-0000-0000BA130000}"/>
    <cellStyle name="Comma 2 4 4 2 2 2 2 2 2" xfId="8403" xr:uid="{00000000-0005-0000-0000-0000BB130000}"/>
    <cellStyle name="Comma 2 4 4 2 2 2 2 2 2 2" xfId="18010" xr:uid="{00000000-0005-0000-0000-0000BC130000}"/>
    <cellStyle name="Comma 2 4 4 2 2 2 2 2 2 2 2" xfId="37224" xr:uid="{9F1C9AE5-C04E-42FF-BDBA-DFFA5D73D819}"/>
    <cellStyle name="Comma 2 4 4 2 2 2 2 2 2 3" xfId="27617" xr:uid="{A4286260-E88A-4AF3-A6B9-582341AC97DB}"/>
    <cellStyle name="Comma 2 4 4 2 2 2 2 2 3" xfId="13207" xr:uid="{00000000-0005-0000-0000-0000BD130000}"/>
    <cellStyle name="Comma 2 4 4 2 2 2 2 2 3 2" xfId="32421" xr:uid="{1FA9A838-4604-441E-B224-3CCED6F95FAC}"/>
    <cellStyle name="Comma 2 4 4 2 2 2 2 2 4" xfId="22814" xr:uid="{6FD1C123-555A-4274-83F9-228E2FCE6431}"/>
    <cellStyle name="Comma 2 4 4 2 2 2 2 3" xfId="6002" xr:uid="{00000000-0005-0000-0000-0000BE130000}"/>
    <cellStyle name="Comma 2 4 4 2 2 2 2 3 2" xfId="15609" xr:uid="{00000000-0005-0000-0000-0000BF130000}"/>
    <cellStyle name="Comma 2 4 4 2 2 2 2 3 2 2" xfId="34823" xr:uid="{C1326C48-DEB2-4E08-8187-F8D20C268AA1}"/>
    <cellStyle name="Comma 2 4 4 2 2 2 2 3 3" xfId="25216" xr:uid="{C3BFD589-FE9E-4389-94E4-5FD70662F01C}"/>
    <cellStyle name="Comma 2 4 4 2 2 2 2 4" xfId="10805" xr:uid="{00000000-0005-0000-0000-0000C0130000}"/>
    <cellStyle name="Comma 2 4 4 2 2 2 2 4 2" xfId="30019" xr:uid="{99C01DB7-E05F-427C-8B24-69B03059B11C}"/>
    <cellStyle name="Comma 2 4 4 2 2 2 2 5" xfId="20412" xr:uid="{5B9A5D8E-C9D7-4F9D-89A3-1324D451F86A}"/>
    <cellStyle name="Comma 2 4 4 2 2 2 3" xfId="1995" xr:uid="{00000000-0005-0000-0000-0000C1130000}"/>
    <cellStyle name="Comma 2 4 4 2 2 2 3 2" xfId="4400" xr:uid="{00000000-0005-0000-0000-0000C2130000}"/>
    <cellStyle name="Comma 2 4 4 2 2 2 3 2 2" xfId="9203" xr:uid="{00000000-0005-0000-0000-0000C3130000}"/>
    <cellStyle name="Comma 2 4 4 2 2 2 3 2 2 2" xfId="18810" xr:uid="{00000000-0005-0000-0000-0000C4130000}"/>
    <cellStyle name="Comma 2 4 4 2 2 2 3 2 2 2 2" xfId="38024" xr:uid="{4218544A-398F-463F-AF16-B6E80011754B}"/>
    <cellStyle name="Comma 2 4 4 2 2 2 3 2 2 3" xfId="28417" xr:uid="{00EB3C60-AADC-43C6-BD7E-A37ED7EC1B6D}"/>
    <cellStyle name="Comma 2 4 4 2 2 2 3 2 3" xfId="14007" xr:uid="{00000000-0005-0000-0000-0000C5130000}"/>
    <cellStyle name="Comma 2 4 4 2 2 2 3 2 3 2" xfId="33221" xr:uid="{8B25F6D9-E4D4-423E-AD55-F75864851BA0}"/>
    <cellStyle name="Comma 2 4 4 2 2 2 3 2 4" xfId="23614" xr:uid="{E8F15FCD-0695-4345-81E5-D441BAA44701}"/>
    <cellStyle name="Comma 2 4 4 2 2 2 3 3" xfId="6802" xr:uid="{00000000-0005-0000-0000-0000C6130000}"/>
    <cellStyle name="Comma 2 4 4 2 2 2 3 3 2" xfId="16409" xr:uid="{00000000-0005-0000-0000-0000C7130000}"/>
    <cellStyle name="Comma 2 4 4 2 2 2 3 3 2 2" xfId="35623" xr:uid="{CC2BB3BB-8A8D-4A88-9029-EE83B382B11F}"/>
    <cellStyle name="Comma 2 4 4 2 2 2 3 3 3" xfId="26016" xr:uid="{4BFCE7F0-AD64-4D3F-AB44-E0064A2D1EAB}"/>
    <cellStyle name="Comma 2 4 4 2 2 2 3 4" xfId="11605" xr:uid="{00000000-0005-0000-0000-0000C8130000}"/>
    <cellStyle name="Comma 2 4 4 2 2 2 3 4 2" xfId="30819" xr:uid="{849AE473-CCC5-4F19-B763-4E133F89D515}"/>
    <cellStyle name="Comma 2 4 4 2 2 2 3 5" xfId="21212" xr:uid="{081BD28B-94D0-4485-AAE5-6933785F7F00}"/>
    <cellStyle name="Comma 2 4 4 2 2 2 4" xfId="2800" xr:uid="{00000000-0005-0000-0000-0000C9130000}"/>
    <cellStyle name="Comma 2 4 4 2 2 2 4 2" xfId="7603" xr:uid="{00000000-0005-0000-0000-0000CA130000}"/>
    <cellStyle name="Comma 2 4 4 2 2 2 4 2 2" xfId="17210" xr:uid="{00000000-0005-0000-0000-0000CB130000}"/>
    <cellStyle name="Comma 2 4 4 2 2 2 4 2 2 2" xfId="36424" xr:uid="{D50B0E08-8ABB-468A-A514-E6996A23B86D}"/>
    <cellStyle name="Comma 2 4 4 2 2 2 4 2 3" xfId="26817" xr:uid="{A22BC45C-D326-43F6-8505-DBD5074DD404}"/>
    <cellStyle name="Comma 2 4 4 2 2 2 4 3" xfId="12407" xr:uid="{00000000-0005-0000-0000-0000CC130000}"/>
    <cellStyle name="Comma 2 4 4 2 2 2 4 3 2" xfId="31621" xr:uid="{1F562526-B7BB-464D-BB5B-F1B974EFDF50}"/>
    <cellStyle name="Comma 2 4 4 2 2 2 4 4" xfId="22014" xr:uid="{737A7F57-1664-4FF1-AFD3-90FEC8EA6908}"/>
    <cellStyle name="Comma 2 4 4 2 2 2 5" xfId="5202" xr:uid="{00000000-0005-0000-0000-0000CD130000}"/>
    <cellStyle name="Comma 2 4 4 2 2 2 5 2" xfId="14809" xr:uid="{00000000-0005-0000-0000-0000CE130000}"/>
    <cellStyle name="Comma 2 4 4 2 2 2 5 2 2" xfId="34023" xr:uid="{7F3B2BD6-0289-449F-984F-9407AB31EBA2}"/>
    <cellStyle name="Comma 2 4 4 2 2 2 5 3" xfId="24416" xr:uid="{BC4399F7-525E-4490-A195-4BAFFFF9224E}"/>
    <cellStyle name="Comma 2 4 4 2 2 2 6" xfId="10005" xr:uid="{00000000-0005-0000-0000-0000CF130000}"/>
    <cellStyle name="Comma 2 4 4 2 2 2 6 2" xfId="29219" xr:uid="{7BED1A41-228F-400B-B6A9-E52F708907C9}"/>
    <cellStyle name="Comma 2 4 4 2 2 2 7" xfId="19612" xr:uid="{F4CF8ACB-D1B0-4957-AE86-F4A0AE4773AE}"/>
    <cellStyle name="Comma 2 4 4 2 2 3" xfId="594" xr:uid="{00000000-0005-0000-0000-0000D0130000}"/>
    <cellStyle name="Comma 2 4 4 2 2 3 2" xfId="1395" xr:uid="{00000000-0005-0000-0000-0000D1130000}"/>
    <cellStyle name="Comma 2 4 4 2 2 3 2 2" xfId="3800" xr:uid="{00000000-0005-0000-0000-0000D2130000}"/>
    <cellStyle name="Comma 2 4 4 2 2 3 2 2 2" xfId="8603" xr:uid="{00000000-0005-0000-0000-0000D3130000}"/>
    <cellStyle name="Comma 2 4 4 2 2 3 2 2 2 2" xfId="18210" xr:uid="{00000000-0005-0000-0000-0000D4130000}"/>
    <cellStyle name="Comma 2 4 4 2 2 3 2 2 2 2 2" xfId="37424" xr:uid="{9FC62A4B-2C46-4E2C-8F9E-2D0E8D201E29}"/>
    <cellStyle name="Comma 2 4 4 2 2 3 2 2 2 3" xfId="27817" xr:uid="{2DFE39D8-8743-46F3-A1B1-89843F687D1A}"/>
    <cellStyle name="Comma 2 4 4 2 2 3 2 2 3" xfId="13407" xr:uid="{00000000-0005-0000-0000-0000D5130000}"/>
    <cellStyle name="Comma 2 4 4 2 2 3 2 2 3 2" xfId="32621" xr:uid="{FFD6DCDA-3B41-4AC0-8C7A-EB61822ADD4E}"/>
    <cellStyle name="Comma 2 4 4 2 2 3 2 2 4" xfId="23014" xr:uid="{3474AF18-8869-4BA8-AE50-3C02C19BBB2B}"/>
    <cellStyle name="Comma 2 4 4 2 2 3 2 3" xfId="6202" xr:uid="{00000000-0005-0000-0000-0000D6130000}"/>
    <cellStyle name="Comma 2 4 4 2 2 3 2 3 2" xfId="15809" xr:uid="{00000000-0005-0000-0000-0000D7130000}"/>
    <cellStyle name="Comma 2 4 4 2 2 3 2 3 2 2" xfId="35023" xr:uid="{03E3A1E4-DA5A-457C-9EBF-48D78D8A7D6A}"/>
    <cellStyle name="Comma 2 4 4 2 2 3 2 3 3" xfId="25416" xr:uid="{CD4634E4-A875-4D57-8155-21C0BB20FA24}"/>
    <cellStyle name="Comma 2 4 4 2 2 3 2 4" xfId="11005" xr:uid="{00000000-0005-0000-0000-0000D8130000}"/>
    <cellStyle name="Comma 2 4 4 2 2 3 2 4 2" xfId="30219" xr:uid="{5C9D03F3-91C7-44F3-A377-ED9747B50C8A}"/>
    <cellStyle name="Comma 2 4 4 2 2 3 2 5" xfId="20612" xr:uid="{6942F57A-B933-43DB-94C3-F8BFDC2E0501}"/>
    <cellStyle name="Comma 2 4 4 2 2 3 3" xfId="2195" xr:uid="{00000000-0005-0000-0000-0000D9130000}"/>
    <cellStyle name="Comma 2 4 4 2 2 3 3 2" xfId="4600" xr:uid="{00000000-0005-0000-0000-0000DA130000}"/>
    <cellStyle name="Comma 2 4 4 2 2 3 3 2 2" xfId="9403" xr:uid="{00000000-0005-0000-0000-0000DB130000}"/>
    <cellStyle name="Comma 2 4 4 2 2 3 3 2 2 2" xfId="19010" xr:uid="{00000000-0005-0000-0000-0000DC130000}"/>
    <cellStyle name="Comma 2 4 4 2 2 3 3 2 2 2 2" xfId="38224" xr:uid="{B76C1C85-07F2-4052-B296-821D6BF2653F}"/>
    <cellStyle name="Comma 2 4 4 2 2 3 3 2 2 3" xfId="28617" xr:uid="{E06AE445-B69A-455E-8A78-9F9C64C36D71}"/>
    <cellStyle name="Comma 2 4 4 2 2 3 3 2 3" xfId="14207" xr:uid="{00000000-0005-0000-0000-0000DD130000}"/>
    <cellStyle name="Comma 2 4 4 2 2 3 3 2 3 2" xfId="33421" xr:uid="{3B2C5C6B-7392-4820-8935-F50ADDC55469}"/>
    <cellStyle name="Comma 2 4 4 2 2 3 3 2 4" xfId="23814" xr:uid="{584AD28A-54A5-43A6-B732-9C19DB6293C7}"/>
    <cellStyle name="Comma 2 4 4 2 2 3 3 3" xfId="7002" xr:uid="{00000000-0005-0000-0000-0000DE130000}"/>
    <cellStyle name="Comma 2 4 4 2 2 3 3 3 2" xfId="16609" xr:uid="{00000000-0005-0000-0000-0000DF130000}"/>
    <cellStyle name="Comma 2 4 4 2 2 3 3 3 2 2" xfId="35823" xr:uid="{964A2E64-5CDE-436D-8C31-6248ED4D4E29}"/>
    <cellStyle name="Comma 2 4 4 2 2 3 3 3 3" xfId="26216" xr:uid="{F76B610A-DA79-475C-84EF-591793B5FFA1}"/>
    <cellStyle name="Comma 2 4 4 2 2 3 3 4" xfId="11805" xr:uid="{00000000-0005-0000-0000-0000E0130000}"/>
    <cellStyle name="Comma 2 4 4 2 2 3 3 4 2" xfId="31019" xr:uid="{52DC3DA2-2632-45A6-92FB-A9C5AAE2B7EC}"/>
    <cellStyle name="Comma 2 4 4 2 2 3 3 5" xfId="21412" xr:uid="{C47AE59A-8433-4332-A657-52C56CA8D5B4}"/>
    <cellStyle name="Comma 2 4 4 2 2 3 4" xfId="3000" xr:uid="{00000000-0005-0000-0000-0000E1130000}"/>
    <cellStyle name="Comma 2 4 4 2 2 3 4 2" xfId="7803" xr:uid="{00000000-0005-0000-0000-0000E2130000}"/>
    <cellStyle name="Comma 2 4 4 2 2 3 4 2 2" xfId="17410" xr:uid="{00000000-0005-0000-0000-0000E3130000}"/>
    <cellStyle name="Comma 2 4 4 2 2 3 4 2 2 2" xfId="36624" xr:uid="{49B962FE-5DC5-40CD-A7E9-D8E767EF4EC4}"/>
    <cellStyle name="Comma 2 4 4 2 2 3 4 2 3" xfId="27017" xr:uid="{7114F61D-B73C-4F29-899E-7AF275B706A6}"/>
    <cellStyle name="Comma 2 4 4 2 2 3 4 3" xfId="12607" xr:uid="{00000000-0005-0000-0000-0000E4130000}"/>
    <cellStyle name="Comma 2 4 4 2 2 3 4 3 2" xfId="31821" xr:uid="{DDC20FDE-066B-4117-845D-E362D07AD5AB}"/>
    <cellStyle name="Comma 2 4 4 2 2 3 4 4" xfId="22214" xr:uid="{92BEFE9D-74F9-460F-8B09-6B2BE876A34E}"/>
    <cellStyle name="Comma 2 4 4 2 2 3 5" xfId="5402" xr:uid="{00000000-0005-0000-0000-0000E5130000}"/>
    <cellStyle name="Comma 2 4 4 2 2 3 5 2" xfId="15009" xr:uid="{00000000-0005-0000-0000-0000E6130000}"/>
    <cellStyle name="Comma 2 4 4 2 2 3 5 2 2" xfId="34223" xr:uid="{F597B630-D3AD-47EF-A1EE-7606277C4BCC}"/>
    <cellStyle name="Comma 2 4 4 2 2 3 5 3" xfId="24616" xr:uid="{E3F62ED6-9E1D-4BBB-BF91-853DAAAF0C8B}"/>
    <cellStyle name="Comma 2 4 4 2 2 3 6" xfId="10205" xr:uid="{00000000-0005-0000-0000-0000E7130000}"/>
    <cellStyle name="Comma 2 4 4 2 2 3 6 2" xfId="29419" xr:uid="{A87CEF02-3831-4A07-8B24-BC65CA73FD1E}"/>
    <cellStyle name="Comma 2 4 4 2 2 3 7" xfId="19812" xr:uid="{17646800-ADF6-4182-AF70-35BAF55202A3}"/>
    <cellStyle name="Comma 2 4 4 2 2 4" xfId="794" xr:uid="{00000000-0005-0000-0000-0000E8130000}"/>
    <cellStyle name="Comma 2 4 4 2 2 4 2" xfId="1595" xr:uid="{00000000-0005-0000-0000-0000E9130000}"/>
    <cellStyle name="Comma 2 4 4 2 2 4 2 2" xfId="4000" xr:uid="{00000000-0005-0000-0000-0000EA130000}"/>
    <cellStyle name="Comma 2 4 4 2 2 4 2 2 2" xfId="8803" xr:uid="{00000000-0005-0000-0000-0000EB130000}"/>
    <cellStyle name="Comma 2 4 4 2 2 4 2 2 2 2" xfId="18410" xr:uid="{00000000-0005-0000-0000-0000EC130000}"/>
    <cellStyle name="Comma 2 4 4 2 2 4 2 2 2 2 2" xfId="37624" xr:uid="{0726D3F9-F631-4646-BAE6-A0925F419BE4}"/>
    <cellStyle name="Comma 2 4 4 2 2 4 2 2 2 3" xfId="28017" xr:uid="{B3CD9048-E60A-4B40-A595-FE06AFA88CD8}"/>
    <cellStyle name="Comma 2 4 4 2 2 4 2 2 3" xfId="13607" xr:uid="{00000000-0005-0000-0000-0000ED130000}"/>
    <cellStyle name="Comma 2 4 4 2 2 4 2 2 3 2" xfId="32821" xr:uid="{49FA920C-0F32-4434-9E6F-AE29CBF7301C}"/>
    <cellStyle name="Comma 2 4 4 2 2 4 2 2 4" xfId="23214" xr:uid="{93551F18-0B91-4C0B-A5DC-5ACA781BA770}"/>
    <cellStyle name="Comma 2 4 4 2 2 4 2 3" xfId="6402" xr:uid="{00000000-0005-0000-0000-0000EE130000}"/>
    <cellStyle name="Comma 2 4 4 2 2 4 2 3 2" xfId="16009" xr:uid="{00000000-0005-0000-0000-0000EF130000}"/>
    <cellStyle name="Comma 2 4 4 2 2 4 2 3 2 2" xfId="35223" xr:uid="{724FD15B-9714-4BD8-A85B-E829866BC188}"/>
    <cellStyle name="Comma 2 4 4 2 2 4 2 3 3" xfId="25616" xr:uid="{479DCA02-1A72-4B37-BE7C-6D7D2F39C7C2}"/>
    <cellStyle name="Comma 2 4 4 2 2 4 2 4" xfId="11205" xr:uid="{00000000-0005-0000-0000-0000F0130000}"/>
    <cellStyle name="Comma 2 4 4 2 2 4 2 4 2" xfId="30419" xr:uid="{C20E0343-AD1F-45F0-A75C-383C760CD5B9}"/>
    <cellStyle name="Comma 2 4 4 2 2 4 2 5" xfId="20812" xr:uid="{9ADF6EF7-E302-461A-A671-0085E225122A}"/>
    <cellStyle name="Comma 2 4 4 2 2 4 3" xfId="2395" xr:uid="{00000000-0005-0000-0000-0000F1130000}"/>
    <cellStyle name="Comma 2 4 4 2 2 4 3 2" xfId="4800" xr:uid="{00000000-0005-0000-0000-0000F2130000}"/>
    <cellStyle name="Comma 2 4 4 2 2 4 3 2 2" xfId="9603" xr:uid="{00000000-0005-0000-0000-0000F3130000}"/>
    <cellStyle name="Comma 2 4 4 2 2 4 3 2 2 2" xfId="19210" xr:uid="{00000000-0005-0000-0000-0000F4130000}"/>
    <cellStyle name="Comma 2 4 4 2 2 4 3 2 2 2 2" xfId="38424" xr:uid="{5B922637-E803-428D-BD84-D571CBBEB88C}"/>
    <cellStyle name="Comma 2 4 4 2 2 4 3 2 2 3" xfId="28817" xr:uid="{C5EECD2A-E2D6-453B-A97D-1A8F96CF1D03}"/>
    <cellStyle name="Comma 2 4 4 2 2 4 3 2 3" xfId="14407" xr:uid="{00000000-0005-0000-0000-0000F5130000}"/>
    <cellStyle name="Comma 2 4 4 2 2 4 3 2 3 2" xfId="33621" xr:uid="{F8F516C1-C2B3-4016-8D14-0BE44BD74288}"/>
    <cellStyle name="Comma 2 4 4 2 2 4 3 2 4" xfId="24014" xr:uid="{0B9325E2-6D66-4FA7-A230-DA3CDD23DA44}"/>
    <cellStyle name="Comma 2 4 4 2 2 4 3 3" xfId="7202" xr:uid="{00000000-0005-0000-0000-0000F6130000}"/>
    <cellStyle name="Comma 2 4 4 2 2 4 3 3 2" xfId="16809" xr:uid="{00000000-0005-0000-0000-0000F7130000}"/>
    <cellStyle name="Comma 2 4 4 2 2 4 3 3 2 2" xfId="36023" xr:uid="{29179CA5-FA4E-49B7-879A-73E8DD6F4152}"/>
    <cellStyle name="Comma 2 4 4 2 2 4 3 3 3" xfId="26416" xr:uid="{3ECAF5CE-D3C9-4DDB-AE49-8B65163A444F}"/>
    <cellStyle name="Comma 2 4 4 2 2 4 3 4" xfId="12005" xr:uid="{00000000-0005-0000-0000-0000F8130000}"/>
    <cellStyle name="Comma 2 4 4 2 2 4 3 4 2" xfId="31219" xr:uid="{75FC187F-FBA7-4751-A64D-74794CFC97BB}"/>
    <cellStyle name="Comma 2 4 4 2 2 4 3 5" xfId="21612" xr:uid="{59215478-7CFC-4DFC-B495-47A50DDB7858}"/>
    <cellStyle name="Comma 2 4 4 2 2 4 4" xfId="3200" xr:uid="{00000000-0005-0000-0000-0000F9130000}"/>
    <cellStyle name="Comma 2 4 4 2 2 4 4 2" xfId="8003" xr:uid="{00000000-0005-0000-0000-0000FA130000}"/>
    <cellStyle name="Comma 2 4 4 2 2 4 4 2 2" xfId="17610" xr:uid="{00000000-0005-0000-0000-0000FB130000}"/>
    <cellStyle name="Comma 2 4 4 2 2 4 4 2 2 2" xfId="36824" xr:uid="{71F50D09-AFD6-41C1-AFB8-2621C2CDCE1F}"/>
    <cellStyle name="Comma 2 4 4 2 2 4 4 2 3" xfId="27217" xr:uid="{4D5E3A7F-DC28-4136-8F06-69254B0F4285}"/>
    <cellStyle name="Comma 2 4 4 2 2 4 4 3" xfId="12807" xr:uid="{00000000-0005-0000-0000-0000FC130000}"/>
    <cellStyle name="Comma 2 4 4 2 2 4 4 3 2" xfId="32021" xr:uid="{B013E88B-C44B-4EC3-941D-87273E39B107}"/>
    <cellStyle name="Comma 2 4 4 2 2 4 4 4" xfId="22414" xr:uid="{20631CBA-F4B9-4D44-9324-99498ACE7D2F}"/>
    <cellStyle name="Comma 2 4 4 2 2 4 5" xfId="5602" xr:uid="{00000000-0005-0000-0000-0000FD130000}"/>
    <cellStyle name="Comma 2 4 4 2 2 4 5 2" xfId="15209" xr:uid="{00000000-0005-0000-0000-0000FE130000}"/>
    <cellStyle name="Comma 2 4 4 2 2 4 5 2 2" xfId="34423" xr:uid="{7CE7A2D8-29D2-40A4-B16C-5D7B23D9A414}"/>
    <cellStyle name="Comma 2 4 4 2 2 4 5 3" xfId="24816" xr:uid="{DB77C620-0902-49D8-A00E-3E76FB7F6A2D}"/>
    <cellStyle name="Comma 2 4 4 2 2 4 6" xfId="10405" xr:uid="{00000000-0005-0000-0000-0000FF130000}"/>
    <cellStyle name="Comma 2 4 4 2 2 4 6 2" xfId="29619" xr:uid="{F7875FE7-9B9B-4210-B71C-04C5318CAA6F}"/>
    <cellStyle name="Comma 2 4 4 2 2 4 7" xfId="20012" xr:uid="{30D88AED-519D-4556-B35E-4FD7F57364FB}"/>
    <cellStyle name="Comma 2 4 4 2 2 5" xfId="995" xr:uid="{00000000-0005-0000-0000-000000140000}"/>
    <cellStyle name="Comma 2 4 4 2 2 5 2" xfId="3400" xr:uid="{00000000-0005-0000-0000-000001140000}"/>
    <cellStyle name="Comma 2 4 4 2 2 5 2 2" xfId="8203" xr:uid="{00000000-0005-0000-0000-000002140000}"/>
    <cellStyle name="Comma 2 4 4 2 2 5 2 2 2" xfId="17810" xr:uid="{00000000-0005-0000-0000-000003140000}"/>
    <cellStyle name="Comma 2 4 4 2 2 5 2 2 2 2" xfId="37024" xr:uid="{CC441E99-D7E3-4BBA-9275-A146D04671A3}"/>
    <cellStyle name="Comma 2 4 4 2 2 5 2 2 3" xfId="27417" xr:uid="{A87D6EAE-CC35-4F10-A974-AC1BD30F6A60}"/>
    <cellStyle name="Comma 2 4 4 2 2 5 2 3" xfId="13007" xr:uid="{00000000-0005-0000-0000-000004140000}"/>
    <cellStyle name="Comma 2 4 4 2 2 5 2 3 2" xfId="32221" xr:uid="{72004A23-8CDE-44B1-AC92-93B77BB4FE6B}"/>
    <cellStyle name="Comma 2 4 4 2 2 5 2 4" xfId="22614" xr:uid="{7C5C6E99-2035-415C-8F77-FFC6AA112BBE}"/>
    <cellStyle name="Comma 2 4 4 2 2 5 3" xfId="5802" xr:uid="{00000000-0005-0000-0000-000005140000}"/>
    <cellStyle name="Comma 2 4 4 2 2 5 3 2" xfId="15409" xr:uid="{00000000-0005-0000-0000-000006140000}"/>
    <cellStyle name="Comma 2 4 4 2 2 5 3 2 2" xfId="34623" xr:uid="{C64ACCA5-62A1-409C-B73D-B56C93560EE4}"/>
    <cellStyle name="Comma 2 4 4 2 2 5 3 3" xfId="25016" xr:uid="{2E869292-91EB-4056-BDFE-DC77DC39E041}"/>
    <cellStyle name="Comma 2 4 4 2 2 5 4" xfId="10605" xr:uid="{00000000-0005-0000-0000-000007140000}"/>
    <cellStyle name="Comma 2 4 4 2 2 5 4 2" xfId="29819" xr:uid="{FE5A64C0-BEF5-4F08-982D-9BF87FAAACA4}"/>
    <cellStyle name="Comma 2 4 4 2 2 5 5" xfId="20212" xr:uid="{185259AB-3802-4D41-9F11-FAC4B905E952}"/>
    <cellStyle name="Comma 2 4 4 2 2 6" xfId="1795" xr:uid="{00000000-0005-0000-0000-000008140000}"/>
    <cellStyle name="Comma 2 4 4 2 2 6 2" xfId="4200" xr:uid="{00000000-0005-0000-0000-000009140000}"/>
    <cellStyle name="Comma 2 4 4 2 2 6 2 2" xfId="9003" xr:uid="{00000000-0005-0000-0000-00000A140000}"/>
    <cellStyle name="Comma 2 4 4 2 2 6 2 2 2" xfId="18610" xr:uid="{00000000-0005-0000-0000-00000B140000}"/>
    <cellStyle name="Comma 2 4 4 2 2 6 2 2 2 2" xfId="37824" xr:uid="{F0EA021B-7C49-453A-A7FC-9092C6A5F23F}"/>
    <cellStyle name="Comma 2 4 4 2 2 6 2 2 3" xfId="28217" xr:uid="{84DBF5B7-3521-4898-8A92-4C6D33DFD48C}"/>
    <cellStyle name="Comma 2 4 4 2 2 6 2 3" xfId="13807" xr:uid="{00000000-0005-0000-0000-00000C140000}"/>
    <cellStyle name="Comma 2 4 4 2 2 6 2 3 2" xfId="33021" xr:uid="{4C537F2A-3E1E-47A7-95E4-7A7768CFEC2C}"/>
    <cellStyle name="Comma 2 4 4 2 2 6 2 4" xfId="23414" xr:uid="{77C209B6-124B-487E-AEB3-18B9C2110F4F}"/>
    <cellStyle name="Comma 2 4 4 2 2 6 3" xfId="6602" xr:uid="{00000000-0005-0000-0000-00000D140000}"/>
    <cellStyle name="Comma 2 4 4 2 2 6 3 2" xfId="16209" xr:uid="{00000000-0005-0000-0000-00000E140000}"/>
    <cellStyle name="Comma 2 4 4 2 2 6 3 2 2" xfId="35423" xr:uid="{88E850E0-5C1C-4114-AB7C-1A365F9CAE01}"/>
    <cellStyle name="Comma 2 4 4 2 2 6 3 3" xfId="25816" xr:uid="{D0822A81-21C5-4DFE-9E2D-A02FCDF1301F}"/>
    <cellStyle name="Comma 2 4 4 2 2 6 4" xfId="11405" xr:uid="{00000000-0005-0000-0000-00000F140000}"/>
    <cellStyle name="Comma 2 4 4 2 2 6 4 2" xfId="30619" xr:uid="{4A74C0AC-2C9B-4FA2-804A-50AF293C4CC4}"/>
    <cellStyle name="Comma 2 4 4 2 2 6 5" xfId="21012" xr:uid="{67F28AB5-1F18-4983-B4BA-E3C0CF4A7AAC}"/>
    <cellStyle name="Comma 2 4 4 2 2 7" xfId="2600" xr:uid="{00000000-0005-0000-0000-000010140000}"/>
    <cellStyle name="Comma 2 4 4 2 2 7 2" xfId="7403" xr:uid="{00000000-0005-0000-0000-000011140000}"/>
    <cellStyle name="Comma 2 4 4 2 2 7 2 2" xfId="17010" xr:uid="{00000000-0005-0000-0000-000012140000}"/>
    <cellStyle name="Comma 2 4 4 2 2 7 2 2 2" xfId="36224" xr:uid="{15F72C09-9ED4-40E4-A0A4-3568C5B06F08}"/>
    <cellStyle name="Comma 2 4 4 2 2 7 2 3" xfId="26617" xr:uid="{AD1022FE-B8EF-4198-B966-5CB78B68FFEC}"/>
    <cellStyle name="Comma 2 4 4 2 2 7 3" xfId="12207" xr:uid="{00000000-0005-0000-0000-000013140000}"/>
    <cellStyle name="Comma 2 4 4 2 2 7 3 2" xfId="31421" xr:uid="{2F346645-A3BC-4A3B-858E-D88A0683A06E}"/>
    <cellStyle name="Comma 2 4 4 2 2 7 4" xfId="21814" xr:uid="{10BB381A-B75C-444C-A5D3-03B69CC20DDE}"/>
    <cellStyle name="Comma 2 4 4 2 2 8" xfId="5002" xr:uid="{00000000-0005-0000-0000-000014140000}"/>
    <cellStyle name="Comma 2 4 4 2 2 8 2" xfId="14609" xr:uid="{00000000-0005-0000-0000-000015140000}"/>
    <cellStyle name="Comma 2 4 4 2 2 8 2 2" xfId="33823" xr:uid="{4EA568F6-A009-4456-B907-673F943A58B5}"/>
    <cellStyle name="Comma 2 4 4 2 2 8 3" xfId="24216" xr:uid="{5F85F53D-CA5B-4035-A62A-F40F4E4E1748}"/>
    <cellStyle name="Comma 2 4 4 2 2 9" xfId="9805" xr:uid="{00000000-0005-0000-0000-000016140000}"/>
    <cellStyle name="Comma 2 4 4 2 2 9 2" xfId="29019" xr:uid="{F9703E0A-CB8E-4933-8498-BB088347BBC0}"/>
    <cellStyle name="Comma 2 4 4 2 3" xfId="294" xr:uid="{00000000-0005-0000-0000-000017140000}"/>
    <cellStyle name="Comma 2 4 4 2 3 2" xfId="1095" xr:uid="{00000000-0005-0000-0000-000018140000}"/>
    <cellStyle name="Comma 2 4 4 2 3 2 2" xfId="3500" xr:uid="{00000000-0005-0000-0000-000019140000}"/>
    <cellStyle name="Comma 2 4 4 2 3 2 2 2" xfId="8303" xr:uid="{00000000-0005-0000-0000-00001A140000}"/>
    <cellStyle name="Comma 2 4 4 2 3 2 2 2 2" xfId="17910" xr:uid="{00000000-0005-0000-0000-00001B140000}"/>
    <cellStyle name="Comma 2 4 4 2 3 2 2 2 2 2" xfId="37124" xr:uid="{828B2F39-3BC2-4D08-B638-DC902EF86AA7}"/>
    <cellStyle name="Comma 2 4 4 2 3 2 2 2 3" xfId="27517" xr:uid="{2E60F60E-A4A0-4909-A1A5-57F5F6702550}"/>
    <cellStyle name="Comma 2 4 4 2 3 2 2 3" xfId="13107" xr:uid="{00000000-0005-0000-0000-00001C140000}"/>
    <cellStyle name="Comma 2 4 4 2 3 2 2 3 2" xfId="32321" xr:uid="{12CF0E1E-E24E-43A3-9F94-A0CD91E38B59}"/>
    <cellStyle name="Comma 2 4 4 2 3 2 2 4" xfId="22714" xr:uid="{46F48FA2-A951-48D3-BADB-7CDEB1CCCFB5}"/>
    <cellStyle name="Comma 2 4 4 2 3 2 3" xfId="5902" xr:uid="{00000000-0005-0000-0000-00001D140000}"/>
    <cellStyle name="Comma 2 4 4 2 3 2 3 2" xfId="15509" xr:uid="{00000000-0005-0000-0000-00001E140000}"/>
    <cellStyle name="Comma 2 4 4 2 3 2 3 2 2" xfId="34723" xr:uid="{40D0AC5C-78B5-4791-A3A7-29B8170ACA4D}"/>
    <cellStyle name="Comma 2 4 4 2 3 2 3 3" xfId="25116" xr:uid="{C87ADE9A-CD37-4387-8946-9648EB7B44F7}"/>
    <cellStyle name="Comma 2 4 4 2 3 2 4" xfId="10705" xr:uid="{00000000-0005-0000-0000-00001F140000}"/>
    <cellStyle name="Comma 2 4 4 2 3 2 4 2" xfId="29919" xr:uid="{F8D9CCC2-6634-48A2-8693-71CFB1B061EC}"/>
    <cellStyle name="Comma 2 4 4 2 3 2 5" xfId="20312" xr:uid="{EFAC0A57-0748-4FCC-834C-37CD54CB4EAD}"/>
    <cellStyle name="Comma 2 4 4 2 3 3" xfId="1895" xr:uid="{00000000-0005-0000-0000-000020140000}"/>
    <cellStyle name="Comma 2 4 4 2 3 3 2" xfId="4300" xr:uid="{00000000-0005-0000-0000-000021140000}"/>
    <cellStyle name="Comma 2 4 4 2 3 3 2 2" xfId="9103" xr:uid="{00000000-0005-0000-0000-000022140000}"/>
    <cellStyle name="Comma 2 4 4 2 3 3 2 2 2" xfId="18710" xr:uid="{00000000-0005-0000-0000-000023140000}"/>
    <cellStyle name="Comma 2 4 4 2 3 3 2 2 2 2" xfId="37924" xr:uid="{CA0ADC16-5212-441D-895A-40F7B445B1E9}"/>
    <cellStyle name="Comma 2 4 4 2 3 3 2 2 3" xfId="28317" xr:uid="{A5C6F585-974E-4F0D-AE8A-2F349D699136}"/>
    <cellStyle name="Comma 2 4 4 2 3 3 2 3" xfId="13907" xr:uid="{00000000-0005-0000-0000-000024140000}"/>
    <cellStyle name="Comma 2 4 4 2 3 3 2 3 2" xfId="33121" xr:uid="{BF4312A2-A48B-46F6-938E-344E5FB66011}"/>
    <cellStyle name="Comma 2 4 4 2 3 3 2 4" xfId="23514" xr:uid="{B11D6D87-E415-4B04-A16B-A557A95A9057}"/>
    <cellStyle name="Comma 2 4 4 2 3 3 3" xfId="6702" xr:uid="{00000000-0005-0000-0000-000025140000}"/>
    <cellStyle name="Comma 2 4 4 2 3 3 3 2" xfId="16309" xr:uid="{00000000-0005-0000-0000-000026140000}"/>
    <cellStyle name="Comma 2 4 4 2 3 3 3 2 2" xfId="35523" xr:uid="{A3BAC282-0CC6-4F77-8CB3-D8BFDF12258F}"/>
    <cellStyle name="Comma 2 4 4 2 3 3 3 3" xfId="25916" xr:uid="{49A56DE8-6B22-4B0E-A37D-C2AD96188F6C}"/>
    <cellStyle name="Comma 2 4 4 2 3 3 4" xfId="11505" xr:uid="{00000000-0005-0000-0000-000027140000}"/>
    <cellStyle name="Comma 2 4 4 2 3 3 4 2" xfId="30719" xr:uid="{80F6B6F5-7B6F-4FDF-9230-D7BF79D2E0C7}"/>
    <cellStyle name="Comma 2 4 4 2 3 3 5" xfId="21112" xr:uid="{CE506541-14ED-474D-AAC9-512C40A002CE}"/>
    <cellStyle name="Comma 2 4 4 2 3 4" xfId="2700" xr:uid="{00000000-0005-0000-0000-000028140000}"/>
    <cellStyle name="Comma 2 4 4 2 3 4 2" xfId="7503" xr:uid="{00000000-0005-0000-0000-000029140000}"/>
    <cellStyle name="Comma 2 4 4 2 3 4 2 2" xfId="17110" xr:uid="{00000000-0005-0000-0000-00002A140000}"/>
    <cellStyle name="Comma 2 4 4 2 3 4 2 2 2" xfId="36324" xr:uid="{27231B4D-1BBB-4A2F-BF96-D9755F4DD174}"/>
    <cellStyle name="Comma 2 4 4 2 3 4 2 3" xfId="26717" xr:uid="{02FB465B-4DEC-4FB7-B2C7-ACA39DEEBA44}"/>
    <cellStyle name="Comma 2 4 4 2 3 4 3" xfId="12307" xr:uid="{00000000-0005-0000-0000-00002B140000}"/>
    <cellStyle name="Comma 2 4 4 2 3 4 3 2" xfId="31521" xr:uid="{76CC9A8C-6079-4F81-9CAA-FB708488B1B0}"/>
    <cellStyle name="Comma 2 4 4 2 3 4 4" xfId="21914" xr:uid="{548A4BB5-E3EE-41E6-8158-53C5120F7A42}"/>
    <cellStyle name="Comma 2 4 4 2 3 5" xfId="5102" xr:uid="{00000000-0005-0000-0000-00002C140000}"/>
    <cellStyle name="Comma 2 4 4 2 3 5 2" xfId="14709" xr:uid="{00000000-0005-0000-0000-00002D140000}"/>
    <cellStyle name="Comma 2 4 4 2 3 5 2 2" xfId="33923" xr:uid="{E8FC7D17-3A7F-469C-80E7-99BAA173D870}"/>
    <cellStyle name="Comma 2 4 4 2 3 5 3" xfId="24316" xr:uid="{1DD1976A-290C-4E33-BC8A-65935CB8E712}"/>
    <cellStyle name="Comma 2 4 4 2 3 6" xfId="9905" xr:uid="{00000000-0005-0000-0000-00002E140000}"/>
    <cellStyle name="Comma 2 4 4 2 3 6 2" xfId="29119" xr:uid="{5691FD2F-D8C7-4E6A-926C-7BAA937AE35D}"/>
    <cellStyle name="Comma 2 4 4 2 3 7" xfId="19512" xr:uid="{C5B1B9D3-1252-487D-AD9A-7251CFBACD38}"/>
    <cellStyle name="Comma 2 4 4 2 4" xfId="494" xr:uid="{00000000-0005-0000-0000-00002F140000}"/>
    <cellStyle name="Comma 2 4 4 2 4 2" xfId="1295" xr:uid="{00000000-0005-0000-0000-000030140000}"/>
    <cellStyle name="Comma 2 4 4 2 4 2 2" xfId="3700" xr:uid="{00000000-0005-0000-0000-000031140000}"/>
    <cellStyle name="Comma 2 4 4 2 4 2 2 2" xfId="8503" xr:uid="{00000000-0005-0000-0000-000032140000}"/>
    <cellStyle name="Comma 2 4 4 2 4 2 2 2 2" xfId="18110" xr:uid="{00000000-0005-0000-0000-000033140000}"/>
    <cellStyle name="Comma 2 4 4 2 4 2 2 2 2 2" xfId="37324" xr:uid="{723361A9-A47C-4C48-BD99-3162293F33B7}"/>
    <cellStyle name="Comma 2 4 4 2 4 2 2 2 3" xfId="27717" xr:uid="{6E8F51CD-D51C-4184-B24C-62FBABE5C9D6}"/>
    <cellStyle name="Comma 2 4 4 2 4 2 2 3" xfId="13307" xr:uid="{00000000-0005-0000-0000-000034140000}"/>
    <cellStyle name="Comma 2 4 4 2 4 2 2 3 2" xfId="32521" xr:uid="{7E29478E-36B4-49E8-88C8-DF8DE0278FC9}"/>
    <cellStyle name="Comma 2 4 4 2 4 2 2 4" xfId="22914" xr:uid="{01689ED9-6DC9-47F8-A14F-3D3C5788F4C3}"/>
    <cellStyle name="Comma 2 4 4 2 4 2 3" xfId="6102" xr:uid="{00000000-0005-0000-0000-000035140000}"/>
    <cellStyle name="Comma 2 4 4 2 4 2 3 2" xfId="15709" xr:uid="{00000000-0005-0000-0000-000036140000}"/>
    <cellStyle name="Comma 2 4 4 2 4 2 3 2 2" xfId="34923" xr:uid="{314CEA68-6C8F-494F-B8E8-641DB4D58EA7}"/>
    <cellStyle name="Comma 2 4 4 2 4 2 3 3" xfId="25316" xr:uid="{9317F38F-751C-480E-BAB0-84360C5380B4}"/>
    <cellStyle name="Comma 2 4 4 2 4 2 4" xfId="10905" xr:uid="{00000000-0005-0000-0000-000037140000}"/>
    <cellStyle name="Comma 2 4 4 2 4 2 4 2" xfId="30119" xr:uid="{483E7D6C-EAE9-47BC-834E-9D401DCA0DAE}"/>
    <cellStyle name="Comma 2 4 4 2 4 2 5" xfId="20512" xr:uid="{533D22B0-B51E-40B4-B873-18A77C297E26}"/>
    <cellStyle name="Comma 2 4 4 2 4 3" xfId="2095" xr:uid="{00000000-0005-0000-0000-000038140000}"/>
    <cellStyle name="Comma 2 4 4 2 4 3 2" xfId="4500" xr:uid="{00000000-0005-0000-0000-000039140000}"/>
    <cellStyle name="Comma 2 4 4 2 4 3 2 2" xfId="9303" xr:uid="{00000000-0005-0000-0000-00003A140000}"/>
    <cellStyle name="Comma 2 4 4 2 4 3 2 2 2" xfId="18910" xr:uid="{00000000-0005-0000-0000-00003B140000}"/>
    <cellStyle name="Comma 2 4 4 2 4 3 2 2 2 2" xfId="38124" xr:uid="{DD96849A-DBD3-40D7-81A1-126A86B889D4}"/>
    <cellStyle name="Comma 2 4 4 2 4 3 2 2 3" xfId="28517" xr:uid="{BEB72D38-054C-4F89-8609-359254FBEC8F}"/>
    <cellStyle name="Comma 2 4 4 2 4 3 2 3" xfId="14107" xr:uid="{00000000-0005-0000-0000-00003C140000}"/>
    <cellStyle name="Comma 2 4 4 2 4 3 2 3 2" xfId="33321" xr:uid="{2BB23063-9677-4DA8-97F2-E0E935E106C1}"/>
    <cellStyle name="Comma 2 4 4 2 4 3 2 4" xfId="23714" xr:uid="{52DDA054-D09E-4B8F-92A3-7EA93AFA9B41}"/>
    <cellStyle name="Comma 2 4 4 2 4 3 3" xfId="6902" xr:uid="{00000000-0005-0000-0000-00003D140000}"/>
    <cellStyle name="Comma 2 4 4 2 4 3 3 2" xfId="16509" xr:uid="{00000000-0005-0000-0000-00003E140000}"/>
    <cellStyle name="Comma 2 4 4 2 4 3 3 2 2" xfId="35723" xr:uid="{40DDAD41-1CC1-41A6-8FD8-34675F39DCE3}"/>
    <cellStyle name="Comma 2 4 4 2 4 3 3 3" xfId="26116" xr:uid="{862F4AD0-50AE-40E2-8082-E2CEF1DAFF89}"/>
    <cellStyle name="Comma 2 4 4 2 4 3 4" xfId="11705" xr:uid="{00000000-0005-0000-0000-00003F140000}"/>
    <cellStyle name="Comma 2 4 4 2 4 3 4 2" xfId="30919" xr:uid="{341337BE-0701-4821-9192-F1DC04302291}"/>
    <cellStyle name="Comma 2 4 4 2 4 3 5" xfId="21312" xr:uid="{00DFD9EA-D3D1-49EA-BF9F-BF6BAB6FC5F5}"/>
    <cellStyle name="Comma 2 4 4 2 4 4" xfId="2900" xr:uid="{00000000-0005-0000-0000-000040140000}"/>
    <cellStyle name="Comma 2 4 4 2 4 4 2" xfId="7703" xr:uid="{00000000-0005-0000-0000-000041140000}"/>
    <cellStyle name="Comma 2 4 4 2 4 4 2 2" xfId="17310" xr:uid="{00000000-0005-0000-0000-000042140000}"/>
    <cellStyle name="Comma 2 4 4 2 4 4 2 2 2" xfId="36524" xr:uid="{B48E4801-45A3-4A03-A28C-584C1393413B}"/>
    <cellStyle name="Comma 2 4 4 2 4 4 2 3" xfId="26917" xr:uid="{379CAA62-84EB-4779-80CA-724BE1447BED}"/>
    <cellStyle name="Comma 2 4 4 2 4 4 3" xfId="12507" xr:uid="{00000000-0005-0000-0000-000043140000}"/>
    <cellStyle name="Comma 2 4 4 2 4 4 3 2" xfId="31721" xr:uid="{A1E6BCDE-F3AE-477E-ABBF-166D178F9B0B}"/>
    <cellStyle name="Comma 2 4 4 2 4 4 4" xfId="22114" xr:uid="{2717759A-E9C2-4A5A-AB40-FBC3CDF3598C}"/>
    <cellStyle name="Comma 2 4 4 2 4 5" xfId="5302" xr:uid="{00000000-0005-0000-0000-000044140000}"/>
    <cellStyle name="Comma 2 4 4 2 4 5 2" xfId="14909" xr:uid="{00000000-0005-0000-0000-000045140000}"/>
    <cellStyle name="Comma 2 4 4 2 4 5 2 2" xfId="34123" xr:uid="{F1DC264D-C7AF-47B4-91BF-DC337B5E8AAD}"/>
    <cellStyle name="Comma 2 4 4 2 4 5 3" xfId="24516" xr:uid="{9CD8433F-05BC-48B8-AD04-2BDB91368518}"/>
    <cellStyle name="Comma 2 4 4 2 4 6" xfId="10105" xr:uid="{00000000-0005-0000-0000-000046140000}"/>
    <cellStyle name="Comma 2 4 4 2 4 6 2" xfId="29319" xr:uid="{532AC95A-52A3-4AF1-825B-2E8405C6AD75}"/>
    <cellStyle name="Comma 2 4 4 2 4 7" xfId="19712" xr:uid="{3F44DE91-F86B-4AEE-83A4-E5A1F5B47789}"/>
    <cellStyle name="Comma 2 4 4 2 5" xfId="694" xr:uid="{00000000-0005-0000-0000-000047140000}"/>
    <cellStyle name="Comma 2 4 4 2 5 2" xfId="1495" xr:uid="{00000000-0005-0000-0000-000048140000}"/>
    <cellStyle name="Comma 2 4 4 2 5 2 2" xfId="3900" xr:uid="{00000000-0005-0000-0000-000049140000}"/>
    <cellStyle name="Comma 2 4 4 2 5 2 2 2" xfId="8703" xr:uid="{00000000-0005-0000-0000-00004A140000}"/>
    <cellStyle name="Comma 2 4 4 2 5 2 2 2 2" xfId="18310" xr:uid="{00000000-0005-0000-0000-00004B140000}"/>
    <cellStyle name="Comma 2 4 4 2 5 2 2 2 2 2" xfId="37524" xr:uid="{92131F87-99ED-4A5D-98F2-3A804E5A815E}"/>
    <cellStyle name="Comma 2 4 4 2 5 2 2 2 3" xfId="27917" xr:uid="{441D8685-2AE7-499D-B142-4BE2732D9F61}"/>
    <cellStyle name="Comma 2 4 4 2 5 2 2 3" xfId="13507" xr:uid="{00000000-0005-0000-0000-00004C140000}"/>
    <cellStyle name="Comma 2 4 4 2 5 2 2 3 2" xfId="32721" xr:uid="{930B730D-D5C4-452D-803A-23CF25D728EF}"/>
    <cellStyle name="Comma 2 4 4 2 5 2 2 4" xfId="23114" xr:uid="{5956CA21-C602-4054-A3B1-51C05A62B645}"/>
    <cellStyle name="Comma 2 4 4 2 5 2 3" xfId="6302" xr:uid="{00000000-0005-0000-0000-00004D140000}"/>
    <cellStyle name="Comma 2 4 4 2 5 2 3 2" xfId="15909" xr:uid="{00000000-0005-0000-0000-00004E140000}"/>
    <cellStyle name="Comma 2 4 4 2 5 2 3 2 2" xfId="35123" xr:uid="{E57B04B5-A7B0-4089-9397-F1A023F84B9B}"/>
    <cellStyle name="Comma 2 4 4 2 5 2 3 3" xfId="25516" xr:uid="{E1C2CF47-1E4B-4F34-8915-7FC76B695104}"/>
    <cellStyle name="Comma 2 4 4 2 5 2 4" xfId="11105" xr:uid="{00000000-0005-0000-0000-00004F140000}"/>
    <cellStyle name="Comma 2 4 4 2 5 2 4 2" xfId="30319" xr:uid="{9C3C3292-22F0-4DF8-ADB9-34B73359497E}"/>
    <cellStyle name="Comma 2 4 4 2 5 2 5" xfId="20712" xr:uid="{5A6264A3-6C03-4FA2-B7A6-4ED81EFACDC2}"/>
    <cellStyle name="Comma 2 4 4 2 5 3" xfId="2295" xr:uid="{00000000-0005-0000-0000-000050140000}"/>
    <cellStyle name="Comma 2 4 4 2 5 3 2" xfId="4700" xr:uid="{00000000-0005-0000-0000-000051140000}"/>
    <cellStyle name="Comma 2 4 4 2 5 3 2 2" xfId="9503" xr:uid="{00000000-0005-0000-0000-000052140000}"/>
    <cellStyle name="Comma 2 4 4 2 5 3 2 2 2" xfId="19110" xr:uid="{00000000-0005-0000-0000-000053140000}"/>
    <cellStyle name="Comma 2 4 4 2 5 3 2 2 2 2" xfId="38324" xr:uid="{C25C07BC-FAD6-4AD3-9D4A-AF388554516D}"/>
    <cellStyle name="Comma 2 4 4 2 5 3 2 2 3" xfId="28717" xr:uid="{BADD46CE-DA3A-48CE-8864-051DF0A5B844}"/>
    <cellStyle name="Comma 2 4 4 2 5 3 2 3" xfId="14307" xr:uid="{00000000-0005-0000-0000-000054140000}"/>
    <cellStyle name="Comma 2 4 4 2 5 3 2 3 2" xfId="33521" xr:uid="{BE737949-BA1E-48A4-9E77-4A6C222771A2}"/>
    <cellStyle name="Comma 2 4 4 2 5 3 2 4" xfId="23914" xr:uid="{B2C94286-FF4A-4C6C-828C-675F51853774}"/>
    <cellStyle name="Comma 2 4 4 2 5 3 3" xfId="7102" xr:uid="{00000000-0005-0000-0000-000055140000}"/>
    <cellStyle name="Comma 2 4 4 2 5 3 3 2" xfId="16709" xr:uid="{00000000-0005-0000-0000-000056140000}"/>
    <cellStyle name="Comma 2 4 4 2 5 3 3 2 2" xfId="35923" xr:uid="{145722DB-5BD2-421A-BF45-DA67B577DB62}"/>
    <cellStyle name="Comma 2 4 4 2 5 3 3 3" xfId="26316" xr:uid="{0613BD3F-F012-4EF5-B6E5-F39DABFCF0B1}"/>
    <cellStyle name="Comma 2 4 4 2 5 3 4" xfId="11905" xr:uid="{00000000-0005-0000-0000-000057140000}"/>
    <cellStyle name="Comma 2 4 4 2 5 3 4 2" xfId="31119" xr:uid="{32FB1D48-F66D-4259-A85E-02CA22D0684D}"/>
    <cellStyle name="Comma 2 4 4 2 5 3 5" xfId="21512" xr:uid="{1331BB8A-3A64-4ECB-BFA0-CD052C8FA087}"/>
    <cellStyle name="Comma 2 4 4 2 5 4" xfId="3100" xr:uid="{00000000-0005-0000-0000-000058140000}"/>
    <cellStyle name="Comma 2 4 4 2 5 4 2" xfId="7903" xr:uid="{00000000-0005-0000-0000-000059140000}"/>
    <cellStyle name="Comma 2 4 4 2 5 4 2 2" xfId="17510" xr:uid="{00000000-0005-0000-0000-00005A140000}"/>
    <cellStyle name="Comma 2 4 4 2 5 4 2 2 2" xfId="36724" xr:uid="{5E7FFA60-B76B-44EB-B1ED-D5A6152D5FD5}"/>
    <cellStyle name="Comma 2 4 4 2 5 4 2 3" xfId="27117" xr:uid="{41171D0B-4B07-4CA3-9E67-80F6817D09E2}"/>
    <cellStyle name="Comma 2 4 4 2 5 4 3" xfId="12707" xr:uid="{00000000-0005-0000-0000-00005B140000}"/>
    <cellStyle name="Comma 2 4 4 2 5 4 3 2" xfId="31921" xr:uid="{1EB1E983-42E4-4992-9CEA-FE97C3D9FB51}"/>
    <cellStyle name="Comma 2 4 4 2 5 4 4" xfId="22314" xr:uid="{06D00BD2-EA68-4A18-BE74-110537456040}"/>
    <cellStyle name="Comma 2 4 4 2 5 5" xfId="5502" xr:uid="{00000000-0005-0000-0000-00005C140000}"/>
    <cellStyle name="Comma 2 4 4 2 5 5 2" xfId="15109" xr:uid="{00000000-0005-0000-0000-00005D140000}"/>
    <cellStyle name="Comma 2 4 4 2 5 5 2 2" xfId="34323" xr:uid="{C56ECEE4-1BDF-49B0-8722-218B1DC629AD}"/>
    <cellStyle name="Comma 2 4 4 2 5 5 3" xfId="24716" xr:uid="{AA273176-4040-41B0-A548-19990B2A6D69}"/>
    <cellStyle name="Comma 2 4 4 2 5 6" xfId="10305" xr:uid="{00000000-0005-0000-0000-00005E140000}"/>
    <cellStyle name="Comma 2 4 4 2 5 6 2" xfId="29519" xr:uid="{51CECCAC-C7ED-45B8-9E3E-2FCE7961AE81}"/>
    <cellStyle name="Comma 2 4 4 2 5 7" xfId="19912" xr:uid="{95855653-D391-41B7-8087-68486E4C5C4B}"/>
    <cellStyle name="Comma 2 4 4 2 6" xfId="895" xr:uid="{00000000-0005-0000-0000-00005F140000}"/>
    <cellStyle name="Comma 2 4 4 2 6 2" xfId="3300" xr:uid="{00000000-0005-0000-0000-000060140000}"/>
    <cellStyle name="Comma 2 4 4 2 6 2 2" xfId="8103" xr:uid="{00000000-0005-0000-0000-000061140000}"/>
    <cellStyle name="Comma 2 4 4 2 6 2 2 2" xfId="17710" xr:uid="{00000000-0005-0000-0000-000062140000}"/>
    <cellStyle name="Comma 2 4 4 2 6 2 2 2 2" xfId="36924" xr:uid="{CF36A31E-A0A6-45D8-9E75-60C72797EBF2}"/>
    <cellStyle name="Comma 2 4 4 2 6 2 2 3" xfId="27317" xr:uid="{0B3FDA9E-CE5B-479C-80BD-1FB7E5CB59C0}"/>
    <cellStyle name="Comma 2 4 4 2 6 2 3" xfId="12907" xr:uid="{00000000-0005-0000-0000-000063140000}"/>
    <cellStyle name="Comma 2 4 4 2 6 2 3 2" xfId="32121" xr:uid="{B7329CE6-1070-4F4A-B02E-BCFB8D76DACF}"/>
    <cellStyle name="Comma 2 4 4 2 6 2 4" xfId="22514" xr:uid="{34F11007-0104-4EDE-A654-0AD5EF2307E7}"/>
    <cellStyle name="Comma 2 4 4 2 6 3" xfId="5702" xr:uid="{00000000-0005-0000-0000-000064140000}"/>
    <cellStyle name="Comma 2 4 4 2 6 3 2" xfId="15309" xr:uid="{00000000-0005-0000-0000-000065140000}"/>
    <cellStyle name="Comma 2 4 4 2 6 3 2 2" xfId="34523" xr:uid="{A544F138-5AEA-481D-AAF8-258C38D0BCD6}"/>
    <cellStyle name="Comma 2 4 4 2 6 3 3" xfId="24916" xr:uid="{3C41C290-419C-49F8-9E1C-A961FF6BBC01}"/>
    <cellStyle name="Comma 2 4 4 2 6 4" xfId="10505" xr:uid="{00000000-0005-0000-0000-000066140000}"/>
    <cellStyle name="Comma 2 4 4 2 6 4 2" xfId="29719" xr:uid="{90CC24F7-251D-4579-8B7D-5424C5EA1C1F}"/>
    <cellStyle name="Comma 2 4 4 2 6 5" xfId="20112" xr:uid="{008C7492-BDCC-4C23-A664-1B2E6E5D011C}"/>
    <cellStyle name="Comma 2 4 4 2 7" xfId="1695" xr:uid="{00000000-0005-0000-0000-000067140000}"/>
    <cellStyle name="Comma 2 4 4 2 7 2" xfId="4100" xr:uid="{00000000-0005-0000-0000-000068140000}"/>
    <cellStyle name="Comma 2 4 4 2 7 2 2" xfId="8903" xr:uid="{00000000-0005-0000-0000-000069140000}"/>
    <cellStyle name="Comma 2 4 4 2 7 2 2 2" xfId="18510" xr:uid="{00000000-0005-0000-0000-00006A140000}"/>
    <cellStyle name="Comma 2 4 4 2 7 2 2 2 2" xfId="37724" xr:uid="{E726B07F-696C-4E0E-BACC-57B6CD6314A0}"/>
    <cellStyle name="Comma 2 4 4 2 7 2 2 3" xfId="28117" xr:uid="{217CA084-FFA2-41B0-A8A9-A0092C663068}"/>
    <cellStyle name="Comma 2 4 4 2 7 2 3" xfId="13707" xr:uid="{00000000-0005-0000-0000-00006B140000}"/>
    <cellStyle name="Comma 2 4 4 2 7 2 3 2" xfId="32921" xr:uid="{F9ABC5A6-26DA-4D50-A29B-30206D5CCE41}"/>
    <cellStyle name="Comma 2 4 4 2 7 2 4" xfId="23314" xr:uid="{7383DD90-568E-4457-9DAF-98A3C8C3B992}"/>
    <cellStyle name="Comma 2 4 4 2 7 3" xfId="6502" xr:uid="{00000000-0005-0000-0000-00006C140000}"/>
    <cellStyle name="Comma 2 4 4 2 7 3 2" xfId="16109" xr:uid="{00000000-0005-0000-0000-00006D140000}"/>
    <cellStyle name="Comma 2 4 4 2 7 3 2 2" xfId="35323" xr:uid="{68ABA9CB-AA94-4A28-8085-9B6FB262988B}"/>
    <cellStyle name="Comma 2 4 4 2 7 3 3" xfId="25716" xr:uid="{D08DA991-E870-403D-9C6D-6948D812086E}"/>
    <cellStyle name="Comma 2 4 4 2 7 4" xfId="11305" xr:uid="{00000000-0005-0000-0000-00006E140000}"/>
    <cellStyle name="Comma 2 4 4 2 7 4 2" xfId="30519" xr:uid="{10B6650C-1941-4833-B7A3-2E708C39463F}"/>
    <cellStyle name="Comma 2 4 4 2 7 5" xfId="20912" xr:uid="{6854FB1D-2393-4FDC-BD57-E396D4D31B78}"/>
    <cellStyle name="Comma 2 4 4 2 8" xfId="2500" xr:uid="{00000000-0005-0000-0000-00006F140000}"/>
    <cellStyle name="Comma 2 4 4 2 8 2" xfId="7303" xr:uid="{00000000-0005-0000-0000-000070140000}"/>
    <cellStyle name="Comma 2 4 4 2 8 2 2" xfId="16910" xr:uid="{00000000-0005-0000-0000-000071140000}"/>
    <cellStyle name="Comma 2 4 4 2 8 2 2 2" xfId="36124" xr:uid="{36D1B554-B536-47F1-AF28-801A03EC714C}"/>
    <cellStyle name="Comma 2 4 4 2 8 2 3" xfId="26517" xr:uid="{3ECDE7F7-E10F-45CA-883D-89534F02676A}"/>
    <cellStyle name="Comma 2 4 4 2 8 3" xfId="12107" xr:uid="{00000000-0005-0000-0000-000072140000}"/>
    <cellStyle name="Comma 2 4 4 2 8 3 2" xfId="31321" xr:uid="{018A10D3-044E-4FBC-A096-D9684A0B0DB1}"/>
    <cellStyle name="Comma 2 4 4 2 8 4" xfId="21714" xr:uid="{FE06C917-E9F0-4A3B-8C5C-E0255B3C9041}"/>
    <cellStyle name="Comma 2 4 4 2 9" xfId="4902" xr:uid="{00000000-0005-0000-0000-000073140000}"/>
    <cellStyle name="Comma 2 4 4 2 9 2" xfId="14509" xr:uid="{00000000-0005-0000-0000-000074140000}"/>
    <cellStyle name="Comma 2 4 4 2 9 2 2" xfId="33723" xr:uid="{A6ED4C8F-5571-4510-A02E-3480CA47E663}"/>
    <cellStyle name="Comma 2 4 4 2 9 3" xfId="24116" xr:uid="{44D85B06-1406-4A2E-979F-91902297CBA0}"/>
    <cellStyle name="Comma 2 4 4 3" xfId="144" xr:uid="{00000000-0005-0000-0000-000075140000}"/>
    <cellStyle name="Comma 2 4 4 3 10" xfId="19362" xr:uid="{F5980C63-4F3A-47F0-B1FF-9E3CFC2C1813}"/>
    <cellStyle name="Comma 2 4 4 3 2" xfId="344" xr:uid="{00000000-0005-0000-0000-000076140000}"/>
    <cellStyle name="Comma 2 4 4 3 2 2" xfId="1145" xr:uid="{00000000-0005-0000-0000-000077140000}"/>
    <cellStyle name="Comma 2 4 4 3 2 2 2" xfId="3550" xr:uid="{00000000-0005-0000-0000-000078140000}"/>
    <cellStyle name="Comma 2 4 4 3 2 2 2 2" xfId="8353" xr:uid="{00000000-0005-0000-0000-000079140000}"/>
    <cellStyle name="Comma 2 4 4 3 2 2 2 2 2" xfId="17960" xr:uid="{00000000-0005-0000-0000-00007A140000}"/>
    <cellStyle name="Comma 2 4 4 3 2 2 2 2 2 2" xfId="37174" xr:uid="{7B3F5731-58D8-43AD-A40E-B8B8A1756824}"/>
    <cellStyle name="Comma 2 4 4 3 2 2 2 2 3" xfId="27567" xr:uid="{2FFB96FB-AE95-4F48-B928-B27707E263C2}"/>
    <cellStyle name="Comma 2 4 4 3 2 2 2 3" xfId="13157" xr:uid="{00000000-0005-0000-0000-00007B140000}"/>
    <cellStyle name="Comma 2 4 4 3 2 2 2 3 2" xfId="32371" xr:uid="{163A5128-3437-4EF5-A339-4CCDE916FEB6}"/>
    <cellStyle name="Comma 2 4 4 3 2 2 2 4" xfId="22764" xr:uid="{CAD299AA-A16E-46BE-9EC0-42F5E084746C}"/>
    <cellStyle name="Comma 2 4 4 3 2 2 3" xfId="5952" xr:uid="{00000000-0005-0000-0000-00007C140000}"/>
    <cellStyle name="Comma 2 4 4 3 2 2 3 2" xfId="15559" xr:uid="{00000000-0005-0000-0000-00007D140000}"/>
    <cellStyle name="Comma 2 4 4 3 2 2 3 2 2" xfId="34773" xr:uid="{CD01BB7A-8D40-4C1E-99AE-994F50EDA9B4}"/>
    <cellStyle name="Comma 2 4 4 3 2 2 3 3" xfId="25166" xr:uid="{AC69BEC0-2324-470F-A290-756EDAB534D2}"/>
    <cellStyle name="Comma 2 4 4 3 2 2 4" xfId="10755" xr:uid="{00000000-0005-0000-0000-00007E140000}"/>
    <cellStyle name="Comma 2 4 4 3 2 2 4 2" xfId="29969" xr:uid="{31E48CA5-E489-4C63-89EC-E27858F27BD8}"/>
    <cellStyle name="Comma 2 4 4 3 2 2 5" xfId="20362" xr:uid="{3AD1E382-4D02-4727-9C5D-D72610114FD9}"/>
    <cellStyle name="Comma 2 4 4 3 2 3" xfId="1945" xr:uid="{00000000-0005-0000-0000-00007F140000}"/>
    <cellStyle name="Comma 2 4 4 3 2 3 2" xfId="4350" xr:uid="{00000000-0005-0000-0000-000080140000}"/>
    <cellStyle name="Comma 2 4 4 3 2 3 2 2" xfId="9153" xr:uid="{00000000-0005-0000-0000-000081140000}"/>
    <cellStyle name="Comma 2 4 4 3 2 3 2 2 2" xfId="18760" xr:uid="{00000000-0005-0000-0000-000082140000}"/>
    <cellStyle name="Comma 2 4 4 3 2 3 2 2 2 2" xfId="37974" xr:uid="{795D2848-28E9-4450-AA31-52F8A988B7E3}"/>
    <cellStyle name="Comma 2 4 4 3 2 3 2 2 3" xfId="28367" xr:uid="{BD6FCD1D-1AE1-49B0-9EE8-0025E1EA066E}"/>
    <cellStyle name="Comma 2 4 4 3 2 3 2 3" xfId="13957" xr:uid="{00000000-0005-0000-0000-000083140000}"/>
    <cellStyle name="Comma 2 4 4 3 2 3 2 3 2" xfId="33171" xr:uid="{3787EB1D-2306-46AF-B398-0E8C47051646}"/>
    <cellStyle name="Comma 2 4 4 3 2 3 2 4" xfId="23564" xr:uid="{8A28FC34-27A9-42A0-955B-28B6930482A2}"/>
    <cellStyle name="Comma 2 4 4 3 2 3 3" xfId="6752" xr:uid="{00000000-0005-0000-0000-000084140000}"/>
    <cellStyle name="Comma 2 4 4 3 2 3 3 2" xfId="16359" xr:uid="{00000000-0005-0000-0000-000085140000}"/>
    <cellStyle name="Comma 2 4 4 3 2 3 3 2 2" xfId="35573" xr:uid="{D966F795-A83B-4C92-80C4-CFBF32E2005F}"/>
    <cellStyle name="Comma 2 4 4 3 2 3 3 3" xfId="25966" xr:uid="{84A9C27F-CBFE-4B47-ADC1-CDF2A84B8C84}"/>
    <cellStyle name="Comma 2 4 4 3 2 3 4" xfId="11555" xr:uid="{00000000-0005-0000-0000-000086140000}"/>
    <cellStyle name="Comma 2 4 4 3 2 3 4 2" xfId="30769" xr:uid="{297AA94B-3C4B-41E4-A5BB-EA7D408564C1}"/>
    <cellStyle name="Comma 2 4 4 3 2 3 5" xfId="21162" xr:uid="{E8A1480C-A4EB-4D4D-9D99-7DC0BEFE8876}"/>
    <cellStyle name="Comma 2 4 4 3 2 4" xfId="2750" xr:uid="{00000000-0005-0000-0000-000087140000}"/>
    <cellStyle name="Comma 2 4 4 3 2 4 2" xfId="7553" xr:uid="{00000000-0005-0000-0000-000088140000}"/>
    <cellStyle name="Comma 2 4 4 3 2 4 2 2" xfId="17160" xr:uid="{00000000-0005-0000-0000-000089140000}"/>
    <cellStyle name="Comma 2 4 4 3 2 4 2 2 2" xfId="36374" xr:uid="{DE2ED8AD-9BE4-4D82-822F-B392152424AA}"/>
    <cellStyle name="Comma 2 4 4 3 2 4 2 3" xfId="26767" xr:uid="{881F8C7E-AEAF-4005-9AA3-266239ACF9B2}"/>
    <cellStyle name="Comma 2 4 4 3 2 4 3" xfId="12357" xr:uid="{00000000-0005-0000-0000-00008A140000}"/>
    <cellStyle name="Comma 2 4 4 3 2 4 3 2" xfId="31571" xr:uid="{6DC2616E-12C9-460D-AE4A-E6EDF21EE3EB}"/>
    <cellStyle name="Comma 2 4 4 3 2 4 4" xfId="21964" xr:uid="{575738E0-FD9E-4AAA-BA29-451CEAA159C6}"/>
    <cellStyle name="Comma 2 4 4 3 2 5" xfId="5152" xr:uid="{00000000-0005-0000-0000-00008B140000}"/>
    <cellStyle name="Comma 2 4 4 3 2 5 2" xfId="14759" xr:uid="{00000000-0005-0000-0000-00008C140000}"/>
    <cellStyle name="Comma 2 4 4 3 2 5 2 2" xfId="33973" xr:uid="{F8EE426D-12A4-4960-B4D7-D52A6A0CCEFA}"/>
    <cellStyle name="Comma 2 4 4 3 2 5 3" xfId="24366" xr:uid="{609091DF-0842-4BAA-AFA8-FAA94F10502D}"/>
    <cellStyle name="Comma 2 4 4 3 2 6" xfId="9955" xr:uid="{00000000-0005-0000-0000-00008D140000}"/>
    <cellStyle name="Comma 2 4 4 3 2 6 2" xfId="29169" xr:uid="{927BBD4B-3444-44DA-BCA0-3B903067D9C0}"/>
    <cellStyle name="Comma 2 4 4 3 2 7" xfId="19562" xr:uid="{49EAFB39-DF45-4665-8A03-262355FD1958}"/>
    <cellStyle name="Comma 2 4 4 3 3" xfId="544" xr:uid="{00000000-0005-0000-0000-00008E140000}"/>
    <cellStyle name="Comma 2 4 4 3 3 2" xfId="1345" xr:uid="{00000000-0005-0000-0000-00008F140000}"/>
    <cellStyle name="Comma 2 4 4 3 3 2 2" xfId="3750" xr:uid="{00000000-0005-0000-0000-000090140000}"/>
    <cellStyle name="Comma 2 4 4 3 3 2 2 2" xfId="8553" xr:uid="{00000000-0005-0000-0000-000091140000}"/>
    <cellStyle name="Comma 2 4 4 3 3 2 2 2 2" xfId="18160" xr:uid="{00000000-0005-0000-0000-000092140000}"/>
    <cellStyle name="Comma 2 4 4 3 3 2 2 2 2 2" xfId="37374" xr:uid="{FE61BAC4-D3F6-4CA4-8AC4-EB5CD6E72747}"/>
    <cellStyle name="Comma 2 4 4 3 3 2 2 2 3" xfId="27767" xr:uid="{E5E62100-DC38-48FB-B386-6865172C5914}"/>
    <cellStyle name="Comma 2 4 4 3 3 2 2 3" xfId="13357" xr:uid="{00000000-0005-0000-0000-000093140000}"/>
    <cellStyle name="Comma 2 4 4 3 3 2 2 3 2" xfId="32571" xr:uid="{3B84003A-D700-46C9-B2F4-68867CF9DD30}"/>
    <cellStyle name="Comma 2 4 4 3 3 2 2 4" xfId="22964" xr:uid="{BDD085C1-A6ED-45DC-B835-A9A314908CEA}"/>
    <cellStyle name="Comma 2 4 4 3 3 2 3" xfId="6152" xr:uid="{00000000-0005-0000-0000-000094140000}"/>
    <cellStyle name="Comma 2 4 4 3 3 2 3 2" xfId="15759" xr:uid="{00000000-0005-0000-0000-000095140000}"/>
    <cellStyle name="Comma 2 4 4 3 3 2 3 2 2" xfId="34973" xr:uid="{257B2CFC-3944-4C35-B363-3143A3B2A258}"/>
    <cellStyle name="Comma 2 4 4 3 3 2 3 3" xfId="25366" xr:uid="{AA3A2E50-F8EC-4A11-B045-9DA14315DD91}"/>
    <cellStyle name="Comma 2 4 4 3 3 2 4" xfId="10955" xr:uid="{00000000-0005-0000-0000-000096140000}"/>
    <cellStyle name="Comma 2 4 4 3 3 2 4 2" xfId="30169" xr:uid="{C167486C-F5B8-4D30-BE36-2D220088446F}"/>
    <cellStyle name="Comma 2 4 4 3 3 2 5" xfId="20562" xr:uid="{D45EDAB4-81BA-43BF-841D-A921A1E9FF57}"/>
    <cellStyle name="Comma 2 4 4 3 3 3" xfId="2145" xr:uid="{00000000-0005-0000-0000-000097140000}"/>
    <cellStyle name="Comma 2 4 4 3 3 3 2" xfId="4550" xr:uid="{00000000-0005-0000-0000-000098140000}"/>
    <cellStyle name="Comma 2 4 4 3 3 3 2 2" xfId="9353" xr:uid="{00000000-0005-0000-0000-000099140000}"/>
    <cellStyle name="Comma 2 4 4 3 3 3 2 2 2" xfId="18960" xr:uid="{00000000-0005-0000-0000-00009A140000}"/>
    <cellStyle name="Comma 2 4 4 3 3 3 2 2 2 2" xfId="38174" xr:uid="{13011DD6-05DC-4FCD-8C6B-80584C690CA8}"/>
    <cellStyle name="Comma 2 4 4 3 3 3 2 2 3" xfId="28567" xr:uid="{8B4AF047-FCF5-42D4-8B55-C187966F5E9E}"/>
    <cellStyle name="Comma 2 4 4 3 3 3 2 3" xfId="14157" xr:uid="{00000000-0005-0000-0000-00009B140000}"/>
    <cellStyle name="Comma 2 4 4 3 3 3 2 3 2" xfId="33371" xr:uid="{77D2B1E3-F024-4FCC-811B-41ADFE1ADDBC}"/>
    <cellStyle name="Comma 2 4 4 3 3 3 2 4" xfId="23764" xr:uid="{C3931CF8-18A5-4C3F-8AC6-DF8D1AB9001D}"/>
    <cellStyle name="Comma 2 4 4 3 3 3 3" xfId="6952" xr:uid="{00000000-0005-0000-0000-00009C140000}"/>
    <cellStyle name="Comma 2 4 4 3 3 3 3 2" xfId="16559" xr:uid="{00000000-0005-0000-0000-00009D140000}"/>
    <cellStyle name="Comma 2 4 4 3 3 3 3 2 2" xfId="35773" xr:uid="{FC3AB1C7-680A-4536-8B1D-77AD6726FE31}"/>
    <cellStyle name="Comma 2 4 4 3 3 3 3 3" xfId="26166" xr:uid="{C9B45851-BC4B-4617-A55F-5B51BC2EDAE7}"/>
    <cellStyle name="Comma 2 4 4 3 3 3 4" xfId="11755" xr:uid="{00000000-0005-0000-0000-00009E140000}"/>
    <cellStyle name="Comma 2 4 4 3 3 3 4 2" xfId="30969" xr:uid="{9C28BFB7-3FD6-4292-B6D6-75A2028D2D8E}"/>
    <cellStyle name="Comma 2 4 4 3 3 3 5" xfId="21362" xr:uid="{811C749C-6305-47DE-A8B0-7ACB8FE64373}"/>
    <cellStyle name="Comma 2 4 4 3 3 4" xfId="2950" xr:uid="{00000000-0005-0000-0000-00009F140000}"/>
    <cellStyle name="Comma 2 4 4 3 3 4 2" xfId="7753" xr:uid="{00000000-0005-0000-0000-0000A0140000}"/>
    <cellStyle name="Comma 2 4 4 3 3 4 2 2" xfId="17360" xr:uid="{00000000-0005-0000-0000-0000A1140000}"/>
    <cellStyle name="Comma 2 4 4 3 3 4 2 2 2" xfId="36574" xr:uid="{DE7394DB-8442-43D1-810D-61358DA6A907}"/>
    <cellStyle name="Comma 2 4 4 3 3 4 2 3" xfId="26967" xr:uid="{DF1D279A-1D7F-4F53-A1F7-2CA13D185EC3}"/>
    <cellStyle name="Comma 2 4 4 3 3 4 3" xfId="12557" xr:uid="{00000000-0005-0000-0000-0000A2140000}"/>
    <cellStyle name="Comma 2 4 4 3 3 4 3 2" xfId="31771" xr:uid="{F6CD3923-6123-4191-B109-6523876AF1BF}"/>
    <cellStyle name="Comma 2 4 4 3 3 4 4" xfId="22164" xr:uid="{5757345E-525F-4522-AFFE-459906DC6529}"/>
    <cellStyle name="Comma 2 4 4 3 3 5" xfId="5352" xr:uid="{00000000-0005-0000-0000-0000A3140000}"/>
    <cellStyle name="Comma 2 4 4 3 3 5 2" xfId="14959" xr:uid="{00000000-0005-0000-0000-0000A4140000}"/>
    <cellStyle name="Comma 2 4 4 3 3 5 2 2" xfId="34173" xr:uid="{681C2952-1FA5-4F4F-983D-D74837FA3B1E}"/>
    <cellStyle name="Comma 2 4 4 3 3 5 3" xfId="24566" xr:uid="{706D38B2-67B5-454B-B8E6-B48D046B3091}"/>
    <cellStyle name="Comma 2 4 4 3 3 6" xfId="10155" xr:uid="{00000000-0005-0000-0000-0000A5140000}"/>
    <cellStyle name="Comma 2 4 4 3 3 6 2" xfId="29369" xr:uid="{39F59015-2548-4D94-BE98-B7EEC52DD6C6}"/>
    <cellStyle name="Comma 2 4 4 3 3 7" xfId="19762" xr:uid="{4FC1D28E-4A40-4E66-AA3A-34B14D80FFBE}"/>
    <cellStyle name="Comma 2 4 4 3 4" xfId="744" xr:uid="{00000000-0005-0000-0000-0000A6140000}"/>
    <cellStyle name="Comma 2 4 4 3 4 2" xfId="1545" xr:uid="{00000000-0005-0000-0000-0000A7140000}"/>
    <cellStyle name="Comma 2 4 4 3 4 2 2" xfId="3950" xr:uid="{00000000-0005-0000-0000-0000A8140000}"/>
    <cellStyle name="Comma 2 4 4 3 4 2 2 2" xfId="8753" xr:uid="{00000000-0005-0000-0000-0000A9140000}"/>
    <cellStyle name="Comma 2 4 4 3 4 2 2 2 2" xfId="18360" xr:uid="{00000000-0005-0000-0000-0000AA140000}"/>
    <cellStyle name="Comma 2 4 4 3 4 2 2 2 2 2" xfId="37574" xr:uid="{04611F16-87FA-4BBD-9107-B458C0CB776B}"/>
    <cellStyle name="Comma 2 4 4 3 4 2 2 2 3" xfId="27967" xr:uid="{689B3E08-1FDF-4A54-BA08-9CA1BB37BDD5}"/>
    <cellStyle name="Comma 2 4 4 3 4 2 2 3" xfId="13557" xr:uid="{00000000-0005-0000-0000-0000AB140000}"/>
    <cellStyle name="Comma 2 4 4 3 4 2 2 3 2" xfId="32771" xr:uid="{0B00322F-348C-467F-A4DC-E0CDF479C8CB}"/>
    <cellStyle name="Comma 2 4 4 3 4 2 2 4" xfId="23164" xr:uid="{02A7F675-3FE8-48C2-8DEB-8746218643A5}"/>
    <cellStyle name="Comma 2 4 4 3 4 2 3" xfId="6352" xr:uid="{00000000-0005-0000-0000-0000AC140000}"/>
    <cellStyle name="Comma 2 4 4 3 4 2 3 2" xfId="15959" xr:uid="{00000000-0005-0000-0000-0000AD140000}"/>
    <cellStyle name="Comma 2 4 4 3 4 2 3 2 2" xfId="35173" xr:uid="{69D40FC1-0D73-45CF-BAF6-C02DE112044D}"/>
    <cellStyle name="Comma 2 4 4 3 4 2 3 3" xfId="25566" xr:uid="{DB7D3676-C7A0-4FE2-8ABC-BF7E5EA3FE16}"/>
    <cellStyle name="Comma 2 4 4 3 4 2 4" xfId="11155" xr:uid="{00000000-0005-0000-0000-0000AE140000}"/>
    <cellStyle name="Comma 2 4 4 3 4 2 4 2" xfId="30369" xr:uid="{42E31E73-78B8-4917-94FF-A16773A1A6D8}"/>
    <cellStyle name="Comma 2 4 4 3 4 2 5" xfId="20762" xr:uid="{35EAFC90-D921-4327-A2D7-DE8ED16AD91E}"/>
    <cellStyle name="Comma 2 4 4 3 4 3" xfId="2345" xr:uid="{00000000-0005-0000-0000-0000AF140000}"/>
    <cellStyle name="Comma 2 4 4 3 4 3 2" xfId="4750" xr:uid="{00000000-0005-0000-0000-0000B0140000}"/>
    <cellStyle name="Comma 2 4 4 3 4 3 2 2" xfId="9553" xr:uid="{00000000-0005-0000-0000-0000B1140000}"/>
    <cellStyle name="Comma 2 4 4 3 4 3 2 2 2" xfId="19160" xr:uid="{00000000-0005-0000-0000-0000B2140000}"/>
    <cellStyle name="Comma 2 4 4 3 4 3 2 2 2 2" xfId="38374" xr:uid="{DC4E7363-AE37-4BFF-AD89-7D0A1D560BDC}"/>
    <cellStyle name="Comma 2 4 4 3 4 3 2 2 3" xfId="28767" xr:uid="{AC6977EE-7BDB-4AC8-93A8-CC614BB2286F}"/>
    <cellStyle name="Comma 2 4 4 3 4 3 2 3" xfId="14357" xr:uid="{00000000-0005-0000-0000-0000B3140000}"/>
    <cellStyle name="Comma 2 4 4 3 4 3 2 3 2" xfId="33571" xr:uid="{8F207EC7-1C30-4520-B174-3267A3C00749}"/>
    <cellStyle name="Comma 2 4 4 3 4 3 2 4" xfId="23964" xr:uid="{57752B4D-349E-4395-9844-48CD34A7E9FA}"/>
    <cellStyle name="Comma 2 4 4 3 4 3 3" xfId="7152" xr:uid="{00000000-0005-0000-0000-0000B4140000}"/>
    <cellStyle name="Comma 2 4 4 3 4 3 3 2" xfId="16759" xr:uid="{00000000-0005-0000-0000-0000B5140000}"/>
    <cellStyle name="Comma 2 4 4 3 4 3 3 2 2" xfId="35973" xr:uid="{B46E178E-9BFB-4A63-BD6F-3D70F8A7CD0A}"/>
    <cellStyle name="Comma 2 4 4 3 4 3 3 3" xfId="26366" xr:uid="{1079B2F0-2C73-4117-85EC-FC8EBD521B1D}"/>
    <cellStyle name="Comma 2 4 4 3 4 3 4" xfId="11955" xr:uid="{00000000-0005-0000-0000-0000B6140000}"/>
    <cellStyle name="Comma 2 4 4 3 4 3 4 2" xfId="31169" xr:uid="{BDB3AAAB-1B9A-4C44-946D-734DD6096C19}"/>
    <cellStyle name="Comma 2 4 4 3 4 3 5" xfId="21562" xr:uid="{30FC3DB2-2AA8-486A-B7C9-338810E9B7A0}"/>
    <cellStyle name="Comma 2 4 4 3 4 4" xfId="3150" xr:uid="{00000000-0005-0000-0000-0000B7140000}"/>
    <cellStyle name="Comma 2 4 4 3 4 4 2" xfId="7953" xr:uid="{00000000-0005-0000-0000-0000B8140000}"/>
    <cellStyle name="Comma 2 4 4 3 4 4 2 2" xfId="17560" xr:uid="{00000000-0005-0000-0000-0000B9140000}"/>
    <cellStyle name="Comma 2 4 4 3 4 4 2 2 2" xfId="36774" xr:uid="{A327E783-6FFA-4AA0-BF90-92321AA41258}"/>
    <cellStyle name="Comma 2 4 4 3 4 4 2 3" xfId="27167" xr:uid="{2FA35695-6709-420C-A573-7CAE69702041}"/>
    <cellStyle name="Comma 2 4 4 3 4 4 3" xfId="12757" xr:uid="{00000000-0005-0000-0000-0000BA140000}"/>
    <cellStyle name="Comma 2 4 4 3 4 4 3 2" xfId="31971" xr:uid="{5196C584-DEAF-4D81-8F7B-17B87EEB0665}"/>
    <cellStyle name="Comma 2 4 4 3 4 4 4" xfId="22364" xr:uid="{D0B649E2-1CF9-4F4C-8C02-52E4884D05CD}"/>
    <cellStyle name="Comma 2 4 4 3 4 5" xfId="5552" xr:uid="{00000000-0005-0000-0000-0000BB140000}"/>
    <cellStyle name="Comma 2 4 4 3 4 5 2" xfId="15159" xr:uid="{00000000-0005-0000-0000-0000BC140000}"/>
    <cellStyle name="Comma 2 4 4 3 4 5 2 2" xfId="34373" xr:uid="{E5542CBE-FD82-4BB6-B6C5-120F2EC48FCD}"/>
    <cellStyle name="Comma 2 4 4 3 4 5 3" xfId="24766" xr:uid="{33E5C5E7-95AC-4ABE-8C26-E8D6FD773965}"/>
    <cellStyle name="Comma 2 4 4 3 4 6" xfId="10355" xr:uid="{00000000-0005-0000-0000-0000BD140000}"/>
    <cellStyle name="Comma 2 4 4 3 4 6 2" xfId="29569" xr:uid="{575497D2-1630-4001-AE53-E4475CDA4730}"/>
    <cellStyle name="Comma 2 4 4 3 4 7" xfId="19962" xr:uid="{D2C0C165-3966-41A8-A5C0-29D21EAF6C2A}"/>
    <cellStyle name="Comma 2 4 4 3 5" xfId="945" xr:uid="{00000000-0005-0000-0000-0000BE140000}"/>
    <cellStyle name="Comma 2 4 4 3 5 2" xfId="3350" xr:uid="{00000000-0005-0000-0000-0000BF140000}"/>
    <cellStyle name="Comma 2 4 4 3 5 2 2" xfId="8153" xr:uid="{00000000-0005-0000-0000-0000C0140000}"/>
    <cellStyle name="Comma 2 4 4 3 5 2 2 2" xfId="17760" xr:uid="{00000000-0005-0000-0000-0000C1140000}"/>
    <cellStyle name="Comma 2 4 4 3 5 2 2 2 2" xfId="36974" xr:uid="{BCB7156B-A56C-4E1E-B877-75A93EC332EB}"/>
    <cellStyle name="Comma 2 4 4 3 5 2 2 3" xfId="27367" xr:uid="{E9581603-8CBC-4A1E-9283-E8CB243284DF}"/>
    <cellStyle name="Comma 2 4 4 3 5 2 3" xfId="12957" xr:uid="{00000000-0005-0000-0000-0000C2140000}"/>
    <cellStyle name="Comma 2 4 4 3 5 2 3 2" xfId="32171" xr:uid="{54A94282-7C2F-4D08-9770-DB74589B6E66}"/>
    <cellStyle name="Comma 2 4 4 3 5 2 4" xfId="22564" xr:uid="{0D571DBE-9BD5-458B-8A11-B1A927D4AEA0}"/>
    <cellStyle name="Comma 2 4 4 3 5 3" xfId="5752" xr:uid="{00000000-0005-0000-0000-0000C3140000}"/>
    <cellStyle name="Comma 2 4 4 3 5 3 2" xfId="15359" xr:uid="{00000000-0005-0000-0000-0000C4140000}"/>
    <cellStyle name="Comma 2 4 4 3 5 3 2 2" xfId="34573" xr:uid="{8B33CCD8-364A-4BF6-965F-71A111511B3A}"/>
    <cellStyle name="Comma 2 4 4 3 5 3 3" xfId="24966" xr:uid="{65DEE0CD-9D63-4937-929C-42B54E55358E}"/>
    <cellStyle name="Comma 2 4 4 3 5 4" xfId="10555" xr:uid="{00000000-0005-0000-0000-0000C5140000}"/>
    <cellStyle name="Comma 2 4 4 3 5 4 2" xfId="29769" xr:uid="{24A2CAEC-F2FB-46CA-A4D2-E0BF14ED626A}"/>
    <cellStyle name="Comma 2 4 4 3 5 5" xfId="20162" xr:uid="{DA1785A2-F02D-4A5D-82C5-883409943FD0}"/>
    <cellStyle name="Comma 2 4 4 3 6" xfId="1745" xr:uid="{00000000-0005-0000-0000-0000C6140000}"/>
    <cellStyle name="Comma 2 4 4 3 6 2" xfId="4150" xr:uid="{00000000-0005-0000-0000-0000C7140000}"/>
    <cellStyle name="Comma 2 4 4 3 6 2 2" xfId="8953" xr:uid="{00000000-0005-0000-0000-0000C8140000}"/>
    <cellStyle name="Comma 2 4 4 3 6 2 2 2" xfId="18560" xr:uid="{00000000-0005-0000-0000-0000C9140000}"/>
    <cellStyle name="Comma 2 4 4 3 6 2 2 2 2" xfId="37774" xr:uid="{2526BB58-CC2B-467B-B754-81EC5547EABB}"/>
    <cellStyle name="Comma 2 4 4 3 6 2 2 3" xfId="28167" xr:uid="{F7FB1A76-625E-4E02-8387-3147ABDB40DE}"/>
    <cellStyle name="Comma 2 4 4 3 6 2 3" xfId="13757" xr:uid="{00000000-0005-0000-0000-0000CA140000}"/>
    <cellStyle name="Comma 2 4 4 3 6 2 3 2" xfId="32971" xr:uid="{D1F08379-78B2-4598-B4C3-29404FE3C0DB}"/>
    <cellStyle name="Comma 2 4 4 3 6 2 4" xfId="23364" xr:uid="{2C4F4EBD-33CA-4A14-BDC1-559CD38E7C05}"/>
    <cellStyle name="Comma 2 4 4 3 6 3" xfId="6552" xr:uid="{00000000-0005-0000-0000-0000CB140000}"/>
    <cellStyle name="Comma 2 4 4 3 6 3 2" xfId="16159" xr:uid="{00000000-0005-0000-0000-0000CC140000}"/>
    <cellStyle name="Comma 2 4 4 3 6 3 2 2" xfId="35373" xr:uid="{93796CCC-4235-48CA-BA46-A2E9AF48443F}"/>
    <cellStyle name="Comma 2 4 4 3 6 3 3" xfId="25766" xr:uid="{FBC2858A-8FC5-472E-A8EF-9CE4E7911184}"/>
    <cellStyle name="Comma 2 4 4 3 6 4" xfId="11355" xr:uid="{00000000-0005-0000-0000-0000CD140000}"/>
    <cellStyle name="Comma 2 4 4 3 6 4 2" xfId="30569" xr:uid="{AC27EE5D-04D8-409D-BF9A-4CFE0EEEC0CB}"/>
    <cellStyle name="Comma 2 4 4 3 6 5" xfId="20962" xr:uid="{1F038966-FFA1-412D-9529-1AD7CC5916B7}"/>
    <cellStyle name="Comma 2 4 4 3 7" xfId="2550" xr:uid="{00000000-0005-0000-0000-0000CE140000}"/>
    <cellStyle name="Comma 2 4 4 3 7 2" xfId="7353" xr:uid="{00000000-0005-0000-0000-0000CF140000}"/>
    <cellStyle name="Comma 2 4 4 3 7 2 2" xfId="16960" xr:uid="{00000000-0005-0000-0000-0000D0140000}"/>
    <cellStyle name="Comma 2 4 4 3 7 2 2 2" xfId="36174" xr:uid="{FBC2C563-87E6-4379-866B-E5A385533CC8}"/>
    <cellStyle name="Comma 2 4 4 3 7 2 3" xfId="26567" xr:uid="{3F8E6B0C-6D20-4C94-A847-1C341F7F89D7}"/>
    <cellStyle name="Comma 2 4 4 3 7 3" xfId="12157" xr:uid="{00000000-0005-0000-0000-0000D1140000}"/>
    <cellStyle name="Comma 2 4 4 3 7 3 2" xfId="31371" xr:uid="{8F646489-4417-446D-A10B-9DAE2326D0B7}"/>
    <cellStyle name="Comma 2 4 4 3 7 4" xfId="21764" xr:uid="{EEA1ED40-3202-4F20-AFA5-FEC218A82EA7}"/>
    <cellStyle name="Comma 2 4 4 3 8" xfId="4952" xr:uid="{00000000-0005-0000-0000-0000D2140000}"/>
    <cellStyle name="Comma 2 4 4 3 8 2" xfId="14559" xr:uid="{00000000-0005-0000-0000-0000D3140000}"/>
    <cellStyle name="Comma 2 4 4 3 8 2 2" xfId="33773" xr:uid="{328665AD-3978-4C46-9774-1D3C3014DBD8}"/>
    <cellStyle name="Comma 2 4 4 3 8 3" xfId="24166" xr:uid="{BF6ACD03-2900-4523-97FE-F904A4AED529}"/>
    <cellStyle name="Comma 2 4 4 3 9" xfId="9755" xr:uid="{00000000-0005-0000-0000-0000D4140000}"/>
    <cellStyle name="Comma 2 4 4 3 9 2" xfId="28969" xr:uid="{B524C04A-6C77-4E53-81B9-F6FC0B9A17E0}"/>
    <cellStyle name="Comma 2 4 4 4" xfId="244" xr:uid="{00000000-0005-0000-0000-0000D5140000}"/>
    <cellStyle name="Comma 2 4 4 4 2" xfId="1045" xr:uid="{00000000-0005-0000-0000-0000D6140000}"/>
    <cellStyle name="Comma 2 4 4 4 2 2" xfId="3450" xr:uid="{00000000-0005-0000-0000-0000D7140000}"/>
    <cellStyle name="Comma 2 4 4 4 2 2 2" xfId="8253" xr:uid="{00000000-0005-0000-0000-0000D8140000}"/>
    <cellStyle name="Comma 2 4 4 4 2 2 2 2" xfId="17860" xr:uid="{00000000-0005-0000-0000-0000D9140000}"/>
    <cellStyle name="Comma 2 4 4 4 2 2 2 2 2" xfId="37074" xr:uid="{FA855386-8F47-4246-9F1E-0CAE82EC2C2E}"/>
    <cellStyle name="Comma 2 4 4 4 2 2 2 3" xfId="27467" xr:uid="{9346E7E1-9FEA-4D92-9C42-52128D81B80A}"/>
    <cellStyle name="Comma 2 4 4 4 2 2 3" xfId="13057" xr:uid="{00000000-0005-0000-0000-0000DA140000}"/>
    <cellStyle name="Comma 2 4 4 4 2 2 3 2" xfId="32271" xr:uid="{9226D3DD-8C7B-4177-9636-3B226197846E}"/>
    <cellStyle name="Comma 2 4 4 4 2 2 4" xfId="22664" xr:uid="{AE8A937C-3A47-415F-BDAC-C05C4348F40D}"/>
    <cellStyle name="Comma 2 4 4 4 2 3" xfId="5852" xr:uid="{00000000-0005-0000-0000-0000DB140000}"/>
    <cellStyle name="Comma 2 4 4 4 2 3 2" xfId="15459" xr:uid="{00000000-0005-0000-0000-0000DC140000}"/>
    <cellStyle name="Comma 2 4 4 4 2 3 2 2" xfId="34673" xr:uid="{5DBE604D-C185-4B0D-80ED-3843F5679CA7}"/>
    <cellStyle name="Comma 2 4 4 4 2 3 3" xfId="25066" xr:uid="{9C773851-9BAE-4D89-87D6-8A61C67BB974}"/>
    <cellStyle name="Comma 2 4 4 4 2 4" xfId="10655" xr:uid="{00000000-0005-0000-0000-0000DD140000}"/>
    <cellStyle name="Comma 2 4 4 4 2 4 2" xfId="29869" xr:uid="{169EDE3F-309B-4865-A95C-B66D5413BD4D}"/>
    <cellStyle name="Comma 2 4 4 4 2 5" xfId="20262" xr:uid="{5F8A88DF-1195-4F3D-AAE8-128A11C5B59E}"/>
    <cellStyle name="Comma 2 4 4 4 3" xfId="1845" xr:uid="{00000000-0005-0000-0000-0000DE140000}"/>
    <cellStyle name="Comma 2 4 4 4 3 2" xfId="4250" xr:uid="{00000000-0005-0000-0000-0000DF140000}"/>
    <cellStyle name="Comma 2 4 4 4 3 2 2" xfId="9053" xr:uid="{00000000-0005-0000-0000-0000E0140000}"/>
    <cellStyle name="Comma 2 4 4 4 3 2 2 2" xfId="18660" xr:uid="{00000000-0005-0000-0000-0000E1140000}"/>
    <cellStyle name="Comma 2 4 4 4 3 2 2 2 2" xfId="37874" xr:uid="{42346BB8-00F0-47E5-B3CD-7CC0ACD071D8}"/>
    <cellStyle name="Comma 2 4 4 4 3 2 2 3" xfId="28267" xr:uid="{232E5E39-D2EF-4660-AFDB-64731B843AFB}"/>
    <cellStyle name="Comma 2 4 4 4 3 2 3" xfId="13857" xr:uid="{00000000-0005-0000-0000-0000E2140000}"/>
    <cellStyle name="Comma 2 4 4 4 3 2 3 2" xfId="33071" xr:uid="{2A576313-DD87-494E-A197-760104E27627}"/>
    <cellStyle name="Comma 2 4 4 4 3 2 4" xfId="23464" xr:uid="{36890EEB-EDB3-4C7D-BF76-B9FF17572231}"/>
    <cellStyle name="Comma 2 4 4 4 3 3" xfId="6652" xr:uid="{00000000-0005-0000-0000-0000E3140000}"/>
    <cellStyle name="Comma 2 4 4 4 3 3 2" xfId="16259" xr:uid="{00000000-0005-0000-0000-0000E4140000}"/>
    <cellStyle name="Comma 2 4 4 4 3 3 2 2" xfId="35473" xr:uid="{9594EC5B-F6AD-4288-AE9E-8230B9D1E0A0}"/>
    <cellStyle name="Comma 2 4 4 4 3 3 3" xfId="25866" xr:uid="{5165DB6F-1BBD-4AD1-9F63-0C0C642AB6F4}"/>
    <cellStyle name="Comma 2 4 4 4 3 4" xfId="11455" xr:uid="{00000000-0005-0000-0000-0000E5140000}"/>
    <cellStyle name="Comma 2 4 4 4 3 4 2" xfId="30669" xr:uid="{6DDF8C87-4EB9-4411-82EE-228103B9A812}"/>
    <cellStyle name="Comma 2 4 4 4 3 5" xfId="21062" xr:uid="{26E7883C-412E-4594-9AD5-EF1D04F3354A}"/>
    <cellStyle name="Comma 2 4 4 4 4" xfId="2650" xr:uid="{00000000-0005-0000-0000-0000E6140000}"/>
    <cellStyle name="Comma 2 4 4 4 4 2" xfId="7453" xr:uid="{00000000-0005-0000-0000-0000E7140000}"/>
    <cellStyle name="Comma 2 4 4 4 4 2 2" xfId="17060" xr:uid="{00000000-0005-0000-0000-0000E8140000}"/>
    <cellStyle name="Comma 2 4 4 4 4 2 2 2" xfId="36274" xr:uid="{DC49B2C0-FE82-4251-AF79-CF7B4382C0B1}"/>
    <cellStyle name="Comma 2 4 4 4 4 2 3" xfId="26667" xr:uid="{B457F276-48C3-4B42-B309-C0E817DD0E01}"/>
    <cellStyle name="Comma 2 4 4 4 4 3" xfId="12257" xr:uid="{00000000-0005-0000-0000-0000E9140000}"/>
    <cellStyle name="Comma 2 4 4 4 4 3 2" xfId="31471" xr:uid="{313C73A9-2A87-4509-818D-02419C5CEB23}"/>
    <cellStyle name="Comma 2 4 4 4 4 4" xfId="21864" xr:uid="{12CD5143-07F0-4698-863D-767E9E2092EA}"/>
    <cellStyle name="Comma 2 4 4 4 5" xfId="5052" xr:uid="{00000000-0005-0000-0000-0000EA140000}"/>
    <cellStyle name="Comma 2 4 4 4 5 2" xfId="14659" xr:uid="{00000000-0005-0000-0000-0000EB140000}"/>
    <cellStyle name="Comma 2 4 4 4 5 2 2" xfId="33873" xr:uid="{42C77C7E-D5F1-4694-9305-9EB4B82B0260}"/>
    <cellStyle name="Comma 2 4 4 4 5 3" xfId="24266" xr:uid="{56F63E30-36FF-4437-9ABE-00ADD4F10B05}"/>
    <cellStyle name="Comma 2 4 4 4 6" xfId="9855" xr:uid="{00000000-0005-0000-0000-0000EC140000}"/>
    <cellStyle name="Comma 2 4 4 4 6 2" xfId="29069" xr:uid="{4807CC48-1F16-46B1-904B-2D33CB3E9810}"/>
    <cellStyle name="Comma 2 4 4 4 7" xfId="19462" xr:uid="{EE90B4A4-71CD-405C-A867-AA231ABFF835}"/>
    <cellStyle name="Comma 2 4 4 5" xfId="444" xr:uid="{00000000-0005-0000-0000-0000ED140000}"/>
    <cellStyle name="Comma 2 4 4 5 2" xfId="1245" xr:uid="{00000000-0005-0000-0000-0000EE140000}"/>
    <cellStyle name="Comma 2 4 4 5 2 2" xfId="3650" xr:uid="{00000000-0005-0000-0000-0000EF140000}"/>
    <cellStyle name="Comma 2 4 4 5 2 2 2" xfId="8453" xr:uid="{00000000-0005-0000-0000-0000F0140000}"/>
    <cellStyle name="Comma 2 4 4 5 2 2 2 2" xfId="18060" xr:uid="{00000000-0005-0000-0000-0000F1140000}"/>
    <cellStyle name="Comma 2 4 4 5 2 2 2 2 2" xfId="37274" xr:uid="{B9657E6C-6EB4-4FB2-81AD-7DADEAB83C8F}"/>
    <cellStyle name="Comma 2 4 4 5 2 2 2 3" xfId="27667" xr:uid="{BAD72A2D-2B6A-4E63-963E-40FE2FFEFB26}"/>
    <cellStyle name="Comma 2 4 4 5 2 2 3" xfId="13257" xr:uid="{00000000-0005-0000-0000-0000F2140000}"/>
    <cellStyle name="Comma 2 4 4 5 2 2 3 2" xfId="32471" xr:uid="{6CE7B9AD-BE02-45D8-867D-3DA88D8749F6}"/>
    <cellStyle name="Comma 2 4 4 5 2 2 4" xfId="22864" xr:uid="{28D04332-060C-4DE3-A74E-DF9F4FCDE8F9}"/>
    <cellStyle name="Comma 2 4 4 5 2 3" xfId="6052" xr:uid="{00000000-0005-0000-0000-0000F3140000}"/>
    <cellStyle name="Comma 2 4 4 5 2 3 2" xfId="15659" xr:uid="{00000000-0005-0000-0000-0000F4140000}"/>
    <cellStyle name="Comma 2 4 4 5 2 3 2 2" xfId="34873" xr:uid="{A9570AB6-B850-4DCE-8048-8BD513B70316}"/>
    <cellStyle name="Comma 2 4 4 5 2 3 3" xfId="25266" xr:uid="{98D3FD75-CA3E-4B59-8B9C-7D1F8E466F55}"/>
    <cellStyle name="Comma 2 4 4 5 2 4" xfId="10855" xr:uid="{00000000-0005-0000-0000-0000F5140000}"/>
    <cellStyle name="Comma 2 4 4 5 2 4 2" xfId="30069" xr:uid="{807FAD92-20E0-433B-B54E-47A5943C6C9E}"/>
    <cellStyle name="Comma 2 4 4 5 2 5" xfId="20462" xr:uid="{12537F3F-6342-4D5C-98B7-7E51C85D8EFD}"/>
    <cellStyle name="Comma 2 4 4 5 3" xfId="2045" xr:uid="{00000000-0005-0000-0000-0000F6140000}"/>
    <cellStyle name="Comma 2 4 4 5 3 2" xfId="4450" xr:uid="{00000000-0005-0000-0000-0000F7140000}"/>
    <cellStyle name="Comma 2 4 4 5 3 2 2" xfId="9253" xr:uid="{00000000-0005-0000-0000-0000F8140000}"/>
    <cellStyle name="Comma 2 4 4 5 3 2 2 2" xfId="18860" xr:uid="{00000000-0005-0000-0000-0000F9140000}"/>
    <cellStyle name="Comma 2 4 4 5 3 2 2 2 2" xfId="38074" xr:uid="{2045B143-7E8E-4978-9337-EB9116A8587D}"/>
    <cellStyle name="Comma 2 4 4 5 3 2 2 3" xfId="28467" xr:uid="{87A28F11-0E29-4B56-86AD-DE6CCAF569B3}"/>
    <cellStyle name="Comma 2 4 4 5 3 2 3" xfId="14057" xr:uid="{00000000-0005-0000-0000-0000FA140000}"/>
    <cellStyle name="Comma 2 4 4 5 3 2 3 2" xfId="33271" xr:uid="{40384DA9-E654-4549-A6C9-A5229FC77A9D}"/>
    <cellStyle name="Comma 2 4 4 5 3 2 4" xfId="23664" xr:uid="{7D269DB9-960C-4FBB-8786-80F0463AABC2}"/>
    <cellStyle name="Comma 2 4 4 5 3 3" xfId="6852" xr:uid="{00000000-0005-0000-0000-0000FB140000}"/>
    <cellStyle name="Comma 2 4 4 5 3 3 2" xfId="16459" xr:uid="{00000000-0005-0000-0000-0000FC140000}"/>
    <cellStyle name="Comma 2 4 4 5 3 3 2 2" xfId="35673" xr:uid="{9822F84C-021E-435A-B790-FA4ABA4F5F2E}"/>
    <cellStyle name="Comma 2 4 4 5 3 3 3" xfId="26066" xr:uid="{95B703CC-4BC9-4873-884E-183088EC9462}"/>
    <cellStyle name="Comma 2 4 4 5 3 4" xfId="11655" xr:uid="{00000000-0005-0000-0000-0000FD140000}"/>
    <cellStyle name="Comma 2 4 4 5 3 4 2" xfId="30869" xr:uid="{46802A83-A1D9-452D-BE58-91F0E9DD952A}"/>
    <cellStyle name="Comma 2 4 4 5 3 5" xfId="21262" xr:uid="{EC008F65-A5C9-4C7E-A974-E4687465D484}"/>
    <cellStyle name="Comma 2 4 4 5 4" xfId="2850" xr:uid="{00000000-0005-0000-0000-0000FE140000}"/>
    <cellStyle name="Comma 2 4 4 5 4 2" xfId="7653" xr:uid="{00000000-0005-0000-0000-0000FF140000}"/>
    <cellStyle name="Comma 2 4 4 5 4 2 2" xfId="17260" xr:uid="{00000000-0005-0000-0000-000000150000}"/>
    <cellStyle name="Comma 2 4 4 5 4 2 2 2" xfId="36474" xr:uid="{C553AFE4-5465-4551-9237-ACB4975C3896}"/>
    <cellStyle name="Comma 2 4 4 5 4 2 3" xfId="26867" xr:uid="{4768BBD9-439C-4AC0-A710-2778A0A78BFD}"/>
    <cellStyle name="Comma 2 4 4 5 4 3" xfId="12457" xr:uid="{00000000-0005-0000-0000-000001150000}"/>
    <cellStyle name="Comma 2 4 4 5 4 3 2" xfId="31671" xr:uid="{7D680897-3730-40E4-8963-4FE635DDD804}"/>
    <cellStyle name="Comma 2 4 4 5 4 4" xfId="22064" xr:uid="{CA67D0AD-8F2B-447E-AACC-DB5F0AB335BE}"/>
    <cellStyle name="Comma 2 4 4 5 5" xfId="5252" xr:uid="{00000000-0005-0000-0000-000002150000}"/>
    <cellStyle name="Comma 2 4 4 5 5 2" xfId="14859" xr:uid="{00000000-0005-0000-0000-000003150000}"/>
    <cellStyle name="Comma 2 4 4 5 5 2 2" xfId="34073" xr:uid="{C34A98FD-00A5-4BC4-8D49-417184F8391F}"/>
    <cellStyle name="Comma 2 4 4 5 5 3" xfId="24466" xr:uid="{06B83C3B-5B93-4FEA-9B8F-C4663A379754}"/>
    <cellStyle name="Comma 2 4 4 5 6" xfId="10055" xr:uid="{00000000-0005-0000-0000-000004150000}"/>
    <cellStyle name="Comma 2 4 4 5 6 2" xfId="29269" xr:uid="{FCCADBA6-4E54-4BAE-9220-EAADA6E1499D}"/>
    <cellStyle name="Comma 2 4 4 5 7" xfId="19662" xr:uid="{47013842-6646-4D93-9CAE-30A6095057A9}"/>
    <cellStyle name="Comma 2 4 4 6" xfId="644" xr:uid="{00000000-0005-0000-0000-000005150000}"/>
    <cellStyle name="Comma 2 4 4 6 2" xfId="1445" xr:uid="{00000000-0005-0000-0000-000006150000}"/>
    <cellStyle name="Comma 2 4 4 6 2 2" xfId="3850" xr:uid="{00000000-0005-0000-0000-000007150000}"/>
    <cellStyle name="Comma 2 4 4 6 2 2 2" xfId="8653" xr:uid="{00000000-0005-0000-0000-000008150000}"/>
    <cellStyle name="Comma 2 4 4 6 2 2 2 2" xfId="18260" xr:uid="{00000000-0005-0000-0000-000009150000}"/>
    <cellStyle name="Comma 2 4 4 6 2 2 2 2 2" xfId="37474" xr:uid="{3BC9A484-F969-4E73-ADCE-91515979C241}"/>
    <cellStyle name="Comma 2 4 4 6 2 2 2 3" xfId="27867" xr:uid="{A245B0C4-3693-4403-97E3-48B6285E9343}"/>
    <cellStyle name="Comma 2 4 4 6 2 2 3" xfId="13457" xr:uid="{00000000-0005-0000-0000-00000A150000}"/>
    <cellStyle name="Comma 2 4 4 6 2 2 3 2" xfId="32671" xr:uid="{32E3708E-D564-47B0-A6C4-854253D916CD}"/>
    <cellStyle name="Comma 2 4 4 6 2 2 4" xfId="23064" xr:uid="{8025AAEB-EFB2-4F34-908A-EE5F8DBB71AB}"/>
    <cellStyle name="Comma 2 4 4 6 2 3" xfId="6252" xr:uid="{00000000-0005-0000-0000-00000B150000}"/>
    <cellStyle name="Comma 2 4 4 6 2 3 2" xfId="15859" xr:uid="{00000000-0005-0000-0000-00000C150000}"/>
    <cellStyle name="Comma 2 4 4 6 2 3 2 2" xfId="35073" xr:uid="{6DF20384-37B9-428E-A15F-E2F78CE54674}"/>
    <cellStyle name="Comma 2 4 4 6 2 3 3" xfId="25466" xr:uid="{919F035F-D453-4E64-B73A-562AB79136A3}"/>
    <cellStyle name="Comma 2 4 4 6 2 4" xfId="11055" xr:uid="{00000000-0005-0000-0000-00000D150000}"/>
    <cellStyle name="Comma 2 4 4 6 2 4 2" xfId="30269" xr:uid="{372BE854-D84E-4E80-8726-1ACB0FE1CA95}"/>
    <cellStyle name="Comma 2 4 4 6 2 5" xfId="20662" xr:uid="{F255EF56-BF6A-4671-9BAB-3389C3F0064A}"/>
    <cellStyle name="Comma 2 4 4 6 3" xfId="2245" xr:uid="{00000000-0005-0000-0000-00000E150000}"/>
    <cellStyle name="Comma 2 4 4 6 3 2" xfId="4650" xr:uid="{00000000-0005-0000-0000-00000F150000}"/>
    <cellStyle name="Comma 2 4 4 6 3 2 2" xfId="9453" xr:uid="{00000000-0005-0000-0000-000010150000}"/>
    <cellStyle name="Comma 2 4 4 6 3 2 2 2" xfId="19060" xr:uid="{00000000-0005-0000-0000-000011150000}"/>
    <cellStyle name="Comma 2 4 4 6 3 2 2 2 2" xfId="38274" xr:uid="{D90125E2-E95E-474C-819F-D7725DB3E490}"/>
    <cellStyle name="Comma 2 4 4 6 3 2 2 3" xfId="28667" xr:uid="{54CC4D57-3018-42B8-AF52-9A348C605B9B}"/>
    <cellStyle name="Comma 2 4 4 6 3 2 3" xfId="14257" xr:uid="{00000000-0005-0000-0000-000012150000}"/>
    <cellStyle name="Comma 2 4 4 6 3 2 3 2" xfId="33471" xr:uid="{A3D6CF51-FB2C-41A8-9D95-18CBECCB109E}"/>
    <cellStyle name="Comma 2 4 4 6 3 2 4" xfId="23864" xr:uid="{34A393F8-9C0B-412D-9CF4-8D36FAC842BD}"/>
    <cellStyle name="Comma 2 4 4 6 3 3" xfId="7052" xr:uid="{00000000-0005-0000-0000-000013150000}"/>
    <cellStyle name="Comma 2 4 4 6 3 3 2" xfId="16659" xr:uid="{00000000-0005-0000-0000-000014150000}"/>
    <cellStyle name="Comma 2 4 4 6 3 3 2 2" xfId="35873" xr:uid="{F6D1AEF6-5681-43D6-B42D-D3E68964E5E5}"/>
    <cellStyle name="Comma 2 4 4 6 3 3 3" xfId="26266" xr:uid="{57CD037A-B38A-49BA-B2DA-A29C99D70F17}"/>
    <cellStyle name="Comma 2 4 4 6 3 4" xfId="11855" xr:uid="{00000000-0005-0000-0000-000015150000}"/>
    <cellStyle name="Comma 2 4 4 6 3 4 2" xfId="31069" xr:uid="{6A50082E-4BC6-43F0-83DE-15592E93BDB6}"/>
    <cellStyle name="Comma 2 4 4 6 3 5" xfId="21462" xr:uid="{43E4EE80-406C-4C1F-8293-600B45D7D7E4}"/>
    <cellStyle name="Comma 2 4 4 6 4" xfId="3050" xr:uid="{00000000-0005-0000-0000-000016150000}"/>
    <cellStyle name="Comma 2 4 4 6 4 2" xfId="7853" xr:uid="{00000000-0005-0000-0000-000017150000}"/>
    <cellStyle name="Comma 2 4 4 6 4 2 2" xfId="17460" xr:uid="{00000000-0005-0000-0000-000018150000}"/>
    <cellStyle name="Comma 2 4 4 6 4 2 2 2" xfId="36674" xr:uid="{64F9ABE2-2492-4D9E-8D1D-0B4614989A13}"/>
    <cellStyle name="Comma 2 4 4 6 4 2 3" xfId="27067" xr:uid="{1333EBF0-CE14-4803-8C25-577D21864861}"/>
    <cellStyle name="Comma 2 4 4 6 4 3" xfId="12657" xr:uid="{00000000-0005-0000-0000-000019150000}"/>
    <cellStyle name="Comma 2 4 4 6 4 3 2" xfId="31871" xr:uid="{9DCD07D8-3572-4AC2-865F-ACED4B7F2117}"/>
    <cellStyle name="Comma 2 4 4 6 4 4" xfId="22264" xr:uid="{68359D2B-416D-4657-8508-FAFB2407B6E3}"/>
    <cellStyle name="Comma 2 4 4 6 5" xfId="5452" xr:uid="{00000000-0005-0000-0000-00001A150000}"/>
    <cellStyle name="Comma 2 4 4 6 5 2" xfId="15059" xr:uid="{00000000-0005-0000-0000-00001B150000}"/>
    <cellStyle name="Comma 2 4 4 6 5 2 2" xfId="34273" xr:uid="{2950B355-C2D9-45C0-8700-B0C4B3220E0D}"/>
    <cellStyle name="Comma 2 4 4 6 5 3" xfId="24666" xr:uid="{797CAB14-F07F-41A9-AC0A-ECDF4C7AEB77}"/>
    <cellStyle name="Comma 2 4 4 6 6" xfId="10255" xr:uid="{00000000-0005-0000-0000-00001C150000}"/>
    <cellStyle name="Comma 2 4 4 6 6 2" xfId="29469" xr:uid="{15496D88-917D-4C58-B645-033E0B6B3536}"/>
    <cellStyle name="Comma 2 4 4 6 7" xfId="19862" xr:uid="{F173F96C-F184-4B4F-96A7-A0B8A7FB3866}"/>
    <cellStyle name="Comma 2 4 4 7" xfId="845" xr:uid="{00000000-0005-0000-0000-00001D150000}"/>
    <cellStyle name="Comma 2 4 4 7 2" xfId="3250" xr:uid="{00000000-0005-0000-0000-00001E150000}"/>
    <cellStyle name="Comma 2 4 4 7 2 2" xfId="8053" xr:uid="{00000000-0005-0000-0000-00001F150000}"/>
    <cellStyle name="Comma 2 4 4 7 2 2 2" xfId="17660" xr:uid="{00000000-0005-0000-0000-000020150000}"/>
    <cellStyle name="Comma 2 4 4 7 2 2 2 2" xfId="36874" xr:uid="{21A2E177-1E3A-4CB7-AD2E-D9B1EF5E24D3}"/>
    <cellStyle name="Comma 2 4 4 7 2 2 3" xfId="27267" xr:uid="{79C95C5D-0511-47BF-923E-08EEC493205E}"/>
    <cellStyle name="Comma 2 4 4 7 2 3" xfId="12857" xr:uid="{00000000-0005-0000-0000-000021150000}"/>
    <cellStyle name="Comma 2 4 4 7 2 3 2" xfId="32071" xr:uid="{E0F70327-B00E-4526-9D44-4C41E221B517}"/>
    <cellStyle name="Comma 2 4 4 7 2 4" xfId="22464" xr:uid="{3057036C-B3D0-413D-BC61-BF4A21756A43}"/>
    <cellStyle name="Comma 2 4 4 7 3" xfId="5652" xr:uid="{00000000-0005-0000-0000-000022150000}"/>
    <cellStyle name="Comma 2 4 4 7 3 2" xfId="15259" xr:uid="{00000000-0005-0000-0000-000023150000}"/>
    <cellStyle name="Comma 2 4 4 7 3 2 2" xfId="34473" xr:uid="{A3AEEDED-3B8A-4329-922B-7B264D10B3F5}"/>
    <cellStyle name="Comma 2 4 4 7 3 3" xfId="24866" xr:uid="{05957112-6984-401A-8403-277819C343D2}"/>
    <cellStyle name="Comma 2 4 4 7 4" xfId="10455" xr:uid="{00000000-0005-0000-0000-000024150000}"/>
    <cellStyle name="Comma 2 4 4 7 4 2" xfId="29669" xr:uid="{3EC735C6-7F6D-4D26-AB84-D4AFA3EF6E6D}"/>
    <cellStyle name="Comma 2 4 4 7 5" xfId="20062" xr:uid="{66BE69DC-5A09-4B3D-8310-E77D1DC4BB83}"/>
    <cellStyle name="Comma 2 4 4 8" xfId="1645" xr:uid="{00000000-0005-0000-0000-000025150000}"/>
    <cellStyle name="Comma 2 4 4 8 2" xfId="4050" xr:uid="{00000000-0005-0000-0000-000026150000}"/>
    <cellStyle name="Comma 2 4 4 8 2 2" xfId="8853" xr:uid="{00000000-0005-0000-0000-000027150000}"/>
    <cellStyle name="Comma 2 4 4 8 2 2 2" xfId="18460" xr:uid="{00000000-0005-0000-0000-000028150000}"/>
    <cellStyle name="Comma 2 4 4 8 2 2 2 2" xfId="37674" xr:uid="{5A536948-B73B-4771-8105-E726D0BF5C31}"/>
    <cellStyle name="Comma 2 4 4 8 2 2 3" xfId="28067" xr:uid="{4DE43B23-D5A0-490B-A0AF-00EFF3F905C7}"/>
    <cellStyle name="Comma 2 4 4 8 2 3" xfId="13657" xr:uid="{00000000-0005-0000-0000-000029150000}"/>
    <cellStyle name="Comma 2 4 4 8 2 3 2" xfId="32871" xr:uid="{71011F6E-9B0B-4BD1-B5B6-35717D604FDC}"/>
    <cellStyle name="Comma 2 4 4 8 2 4" xfId="23264" xr:uid="{E1D19539-D1AC-4EDF-96ED-B0044AFC9492}"/>
    <cellStyle name="Comma 2 4 4 8 3" xfId="6452" xr:uid="{00000000-0005-0000-0000-00002A150000}"/>
    <cellStyle name="Comma 2 4 4 8 3 2" xfId="16059" xr:uid="{00000000-0005-0000-0000-00002B150000}"/>
    <cellStyle name="Comma 2 4 4 8 3 2 2" xfId="35273" xr:uid="{15D8AEB9-2D90-4D4A-8807-D31478C3A46E}"/>
    <cellStyle name="Comma 2 4 4 8 3 3" xfId="25666" xr:uid="{F3A20E20-332A-4F2E-AC7D-2C76D5E28904}"/>
    <cellStyle name="Comma 2 4 4 8 4" xfId="11255" xr:uid="{00000000-0005-0000-0000-00002C150000}"/>
    <cellStyle name="Comma 2 4 4 8 4 2" xfId="30469" xr:uid="{0EB6659A-8D5C-4B89-97EC-28FA8EA7CE81}"/>
    <cellStyle name="Comma 2 4 4 8 5" xfId="20862" xr:uid="{6F3EEC77-8C4C-47C6-93C0-60967D152933}"/>
    <cellStyle name="Comma 2 4 4 9" xfId="2450" xr:uid="{00000000-0005-0000-0000-00002D150000}"/>
    <cellStyle name="Comma 2 4 4 9 2" xfId="7253" xr:uid="{00000000-0005-0000-0000-00002E150000}"/>
    <cellStyle name="Comma 2 4 4 9 2 2" xfId="16860" xr:uid="{00000000-0005-0000-0000-00002F150000}"/>
    <cellStyle name="Comma 2 4 4 9 2 2 2" xfId="36074" xr:uid="{D195BA89-C116-4FD7-9424-61CD37493DE2}"/>
    <cellStyle name="Comma 2 4 4 9 2 3" xfId="26467" xr:uid="{6104D8BA-6B60-4187-8834-ACCE732FE2D5}"/>
    <cellStyle name="Comma 2 4 4 9 3" xfId="12057" xr:uid="{00000000-0005-0000-0000-000030150000}"/>
    <cellStyle name="Comma 2 4 4 9 3 2" xfId="31271" xr:uid="{ADBC225F-7D72-4515-AE48-8492CB8DB5B7}"/>
    <cellStyle name="Comma 2 4 4 9 4" xfId="21664" xr:uid="{7DE64104-36E4-4F2C-A4C2-A87934E4A826}"/>
    <cellStyle name="Comma 2 4 5" xfId="53" xr:uid="{00000000-0005-0000-0000-000031150000}"/>
    <cellStyle name="Comma 2 4 5 10" xfId="4862" xr:uid="{00000000-0005-0000-0000-000032150000}"/>
    <cellStyle name="Comma 2 4 5 10 2" xfId="14469" xr:uid="{00000000-0005-0000-0000-000033150000}"/>
    <cellStyle name="Comma 2 4 5 10 2 2" xfId="33683" xr:uid="{9D196D9B-C59D-41EB-B29A-B9B37D0D007A}"/>
    <cellStyle name="Comma 2 4 5 10 3" xfId="24076" xr:uid="{433ECB54-43B4-4A19-AE44-2C1F88036F29}"/>
    <cellStyle name="Comma 2 4 5 11" xfId="9665" xr:uid="{00000000-0005-0000-0000-000034150000}"/>
    <cellStyle name="Comma 2 4 5 11 2" xfId="28879" xr:uid="{2F28F440-94B5-4840-BE28-DB0B3D3D1907}"/>
    <cellStyle name="Comma 2 4 5 12" xfId="19272" xr:uid="{A4714E71-B138-4877-BF44-4329E844ADC8}"/>
    <cellStyle name="Comma 2 4 5 2" xfId="104" xr:uid="{00000000-0005-0000-0000-000035150000}"/>
    <cellStyle name="Comma 2 4 5 2 10" xfId="9715" xr:uid="{00000000-0005-0000-0000-000036150000}"/>
    <cellStyle name="Comma 2 4 5 2 10 2" xfId="28929" xr:uid="{5DBF6BCB-B20B-4DC8-B55C-6A8D44F82F84}"/>
    <cellStyle name="Comma 2 4 5 2 11" xfId="19322" xr:uid="{B988FFE4-103B-4268-89E8-B943AED7DE21}"/>
    <cellStyle name="Comma 2 4 5 2 2" xfId="204" xr:uid="{00000000-0005-0000-0000-000037150000}"/>
    <cellStyle name="Comma 2 4 5 2 2 10" xfId="19422" xr:uid="{BBE54CF5-7737-43D1-9E14-CBFEA292423E}"/>
    <cellStyle name="Comma 2 4 5 2 2 2" xfId="404" xr:uid="{00000000-0005-0000-0000-000038150000}"/>
    <cellStyle name="Comma 2 4 5 2 2 2 2" xfId="1205" xr:uid="{00000000-0005-0000-0000-000039150000}"/>
    <cellStyle name="Comma 2 4 5 2 2 2 2 2" xfId="3610" xr:uid="{00000000-0005-0000-0000-00003A150000}"/>
    <cellStyle name="Comma 2 4 5 2 2 2 2 2 2" xfId="8413" xr:uid="{00000000-0005-0000-0000-00003B150000}"/>
    <cellStyle name="Comma 2 4 5 2 2 2 2 2 2 2" xfId="18020" xr:uid="{00000000-0005-0000-0000-00003C150000}"/>
    <cellStyle name="Comma 2 4 5 2 2 2 2 2 2 2 2" xfId="37234" xr:uid="{11773376-2D46-4D2D-AC0E-AA62780F0177}"/>
    <cellStyle name="Comma 2 4 5 2 2 2 2 2 2 3" xfId="27627" xr:uid="{28947C44-EE81-4454-AB42-9EEB3A132021}"/>
    <cellStyle name="Comma 2 4 5 2 2 2 2 2 3" xfId="13217" xr:uid="{00000000-0005-0000-0000-00003D150000}"/>
    <cellStyle name="Comma 2 4 5 2 2 2 2 2 3 2" xfId="32431" xr:uid="{AE84DB55-DEF9-47A4-B097-0F8020492208}"/>
    <cellStyle name="Comma 2 4 5 2 2 2 2 2 4" xfId="22824" xr:uid="{D9E99F36-C2B5-4DAB-A39B-9BC24154A4DC}"/>
    <cellStyle name="Comma 2 4 5 2 2 2 2 3" xfId="6012" xr:uid="{00000000-0005-0000-0000-00003E150000}"/>
    <cellStyle name="Comma 2 4 5 2 2 2 2 3 2" xfId="15619" xr:uid="{00000000-0005-0000-0000-00003F150000}"/>
    <cellStyle name="Comma 2 4 5 2 2 2 2 3 2 2" xfId="34833" xr:uid="{CBC7FED0-E4DF-4BDC-9867-7DAFDC2BE7CB}"/>
    <cellStyle name="Comma 2 4 5 2 2 2 2 3 3" xfId="25226" xr:uid="{36699CFC-ED9B-4DAD-8C3A-8A741F5EE18B}"/>
    <cellStyle name="Comma 2 4 5 2 2 2 2 4" xfId="10815" xr:uid="{00000000-0005-0000-0000-000040150000}"/>
    <cellStyle name="Comma 2 4 5 2 2 2 2 4 2" xfId="30029" xr:uid="{8C38EB65-5486-4BFE-B40C-4DDB4D461C4D}"/>
    <cellStyle name="Comma 2 4 5 2 2 2 2 5" xfId="20422" xr:uid="{6DA26FE2-57C5-478A-B477-3ACA4107C2D4}"/>
    <cellStyle name="Comma 2 4 5 2 2 2 3" xfId="2005" xr:uid="{00000000-0005-0000-0000-000041150000}"/>
    <cellStyle name="Comma 2 4 5 2 2 2 3 2" xfId="4410" xr:uid="{00000000-0005-0000-0000-000042150000}"/>
    <cellStyle name="Comma 2 4 5 2 2 2 3 2 2" xfId="9213" xr:uid="{00000000-0005-0000-0000-000043150000}"/>
    <cellStyle name="Comma 2 4 5 2 2 2 3 2 2 2" xfId="18820" xr:uid="{00000000-0005-0000-0000-000044150000}"/>
    <cellStyle name="Comma 2 4 5 2 2 2 3 2 2 2 2" xfId="38034" xr:uid="{E6A9AC8A-E4C6-4645-AE1E-EE9A6C23E33A}"/>
    <cellStyle name="Comma 2 4 5 2 2 2 3 2 2 3" xfId="28427" xr:uid="{4E6E4CED-2995-4397-9A61-2372E1E04079}"/>
    <cellStyle name="Comma 2 4 5 2 2 2 3 2 3" xfId="14017" xr:uid="{00000000-0005-0000-0000-000045150000}"/>
    <cellStyle name="Comma 2 4 5 2 2 2 3 2 3 2" xfId="33231" xr:uid="{ED8A19DA-4737-47EB-95A1-F2A8512A0A8B}"/>
    <cellStyle name="Comma 2 4 5 2 2 2 3 2 4" xfId="23624" xr:uid="{27E65A2D-B65D-4064-A991-01F3B6E151BB}"/>
    <cellStyle name="Comma 2 4 5 2 2 2 3 3" xfId="6812" xr:uid="{00000000-0005-0000-0000-000046150000}"/>
    <cellStyle name="Comma 2 4 5 2 2 2 3 3 2" xfId="16419" xr:uid="{00000000-0005-0000-0000-000047150000}"/>
    <cellStyle name="Comma 2 4 5 2 2 2 3 3 2 2" xfId="35633" xr:uid="{2012082E-3EA4-4F23-BBD3-AD4C27576A20}"/>
    <cellStyle name="Comma 2 4 5 2 2 2 3 3 3" xfId="26026" xr:uid="{80DC055C-8D14-4ABB-8F13-BC2434040B65}"/>
    <cellStyle name="Comma 2 4 5 2 2 2 3 4" xfId="11615" xr:uid="{00000000-0005-0000-0000-000048150000}"/>
    <cellStyle name="Comma 2 4 5 2 2 2 3 4 2" xfId="30829" xr:uid="{EE6157ED-1877-4AB5-845A-0D986E5D46BC}"/>
    <cellStyle name="Comma 2 4 5 2 2 2 3 5" xfId="21222" xr:uid="{DB5DB699-5E9C-4885-BB6F-73046787103F}"/>
    <cellStyle name="Comma 2 4 5 2 2 2 4" xfId="2810" xr:uid="{00000000-0005-0000-0000-000049150000}"/>
    <cellStyle name="Comma 2 4 5 2 2 2 4 2" xfId="7613" xr:uid="{00000000-0005-0000-0000-00004A150000}"/>
    <cellStyle name="Comma 2 4 5 2 2 2 4 2 2" xfId="17220" xr:uid="{00000000-0005-0000-0000-00004B150000}"/>
    <cellStyle name="Comma 2 4 5 2 2 2 4 2 2 2" xfId="36434" xr:uid="{9DF3F80A-5DF2-4A89-8B90-CAAA7143727F}"/>
    <cellStyle name="Comma 2 4 5 2 2 2 4 2 3" xfId="26827" xr:uid="{8B01AF47-66FE-4FEB-99B6-733D5653F63C}"/>
    <cellStyle name="Comma 2 4 5 2 2 2 4 3" xfId="12417" xr:uid="{00000000-0005-0000-0000-00004C150000}"/>
    <cellStyle name="Comma 2 4 5 2 2 2 4 3 2" xfId="31631" xr:uid="{334321C3-5096-460D-8EC8-8D646AF40926}"/>
    <cellStyle name="Comma 2 4 5 2 2 2 4 4" xfId="22024" xr:uid="{05F643C0-57D4-4463-8E97-3B2EB64E09BB}"/>
    <cellStyle name="Comma 2 4 5 2 2 2 5" xfId="5212" xr:uid="{00000000-0005-0000-0000-00004D150000}"/>
    <cellStyle name="Comma 2 4 5 2 2 2 5 2" xfId="14819" xr:uid="{00000000-0005-0000-0000-00004E150000}"/>
    <cellStyle name="Comma 2 4 5 2 2 2 5 2 2" xfId="34033" xr:uid="{E80F79A5-2421-4AD9-AFFF-1F6F7570432E}"/>
    <cellStyle name="Comma 2 4 5 2 2 2 5 3" xfId="24426" xr:uid="{908FD8C7-A955-4AAA-B850-FE192CA66DE8}"/>
    <cellStyle name="Comma 2 4 5 2 2 2 6" xfId="10015" xr:uid="{00000000-0005-0000-0000-00004F150000}"/>
    <cellStyle name="Comma 2 4 5 2 2 2 6 2" xfId="29229" xr:uid="{3782A99A-1404-4575-9BCB-D89239E96C13}"/>
    <cellStyle name="Comma 2 4 5 2 2 2 7" xfId="19622" xr:uid="{76D24FC8-AF83-4DE0-94CE-4FA296AB0487}"/>
    <cellStyle name="Comma 2 4 5 2 2 3" xfId="604" xr:uid="{00000000-0005-0000-0000-000050150000}"/>
    <cellStyle name="Comma 2 4 5 2 2 3 2" xfId="1405" xr:uid="{00000000-0005-0000-0000-000051150000}"/>
    <cellStyle name="Comma 2 4 5 2 2 3 2 2" xfId="3810" xr:uid="{00000000-0005-0000-0000-000052150000}"/>
    <cellStyle name="Comma 2 4 5 2 2 3 2 2 2" xfId="8613" xr:uid="{00000000-0005-0000-0000-000053150000}"/>
    <cellStyle name="Comma 2 4 5 2 2 3 2 2 2 2" xfId="18220" xr:uid="{00000000-0005-0000-0000-000054150000}"/>
    <cellStyle name="Comma 2 4 5 2 2 3 2 2 2 2 2" xfId="37434" xr:uid="{91124B11-AB18-4416-A95E-4B776CD8FACA}"/>
    <cellStyle name="Comma 2 4 5 2 2 3 2 2 2 3" xfId="27827" xr:uid="{F59DCD12-990C-415F-AD15-E2C0FA1E6C62}"/>
    <cellStyle name="Comma 2 4 5 2 2 3 2 2 3" xfId="13417" xr:uid="{00000000-0005-0000-0000-000055150000}"/>
    <cellStyle name="Comma 2 4 5 2 2 3 2 2 3 2" xfId="32631" xr:uid="{6363F43F-BF7C-40D6-BD74-AB797F4E2A37}"/>
    <cellStyle name="Comma 2 4 5 2 2 3 2 2 4" xfId="23024" xr:uid="{B1764811-532D-4A16-AE9A-507276426C8F}"/>
    <cellStyle name="Comma 2 4 5 2 2 3 2 3" xfId="6212" xr:uid="{00000000-0005-0000-0000-000056150000}"/>
    <cellStyle name="Comma 2 4 5 2 2 3 2 3 2" xfId="15819" xr:uid="{00000000-0005-0000-0000-000057150000}"/>
    <cellStyle name="Comma 2 4 5 2 2 3 2 3 2 2" xfId="35033" xr:uid="{E3CCD9B0-D051-4115-9DAC-41281026701E}"/>
    <cellStyle name="Comma 2 4 5 2 2 3 2 3 3" xfId="25426" xr:uid="{1066DC15-6E74-4287-8BF2-31C2065C08B2}"/>
    <cellStyle name="Comma 2 4 5 2 2 3 2 4" xfId="11015" xr:uid="{00000000-0005-0000-0000-000058150000}"/>
    <cellStyle name="Comma 2 4 5 2 2 3 2 4 2" xfId="30229" xr:uid="{10443141-CA38-43D2-AF79-52FA47654090}"/>
    <cellStyle name="Comma 2 4 5 2 2 3 2 5" xfId="20622" xr:uid="{E7CD12B7-2818-4307-8D5B-404002421618}"/>
    <cellStyle name="Comma 2 4 5 2 2 3 3" xfId="2205" xr:uid="{00000000-0005-0000-0000-000059150000}"/>
    <cellStyle name="Comma 2 4 5 2 2 3 3 2" xfId="4610" xr:uid="{00000000-0005-0000-0000-00005A150000}"/>
    <cellStyle name="Comma 2 4 5 2 2 3 3 2 2" xfId="9413" xr:uid="{00000000-0005-0000-0000-00005B150000}"/>
    <cellStyle name="Comma 2 4 5 2 2 3 3 2 2 2" xfId="19020" xr:uid="{00000000-0005-0000-0000-00005C150000}"/>
    <cellStyle name="Comma 2 4 5 2 2 3 3 2 2 2 2" xfId="38234" xr:uid="{848B2F6E-2832-411A-944A-105BB76F7C4B}"/>
    <cellStyle name="Comma 2 4 5 2 2 3 3 2 2 3" xfId="28627" xr:uid="{95A94C9F-4853-4FC6-80C1-8214B1AE7803}"/>
    <cellStyle name="Comma 2 4 5 2 2 3 3 2 3" xfId="14217" xr:uid="{00000000-0005-0000-0000-00005D150000}"/>
    <cellStyle name="Comma 2 4 5 2 2 3 3 2 3 2" xfId="33431" xr:uid="{E03C143F-F61C-4E5F-974F-DEF79A6C8540}"/>
    <cellStyle name="Comma 2 4 5 2 2 3 3 2 4" xfId="23824" xr:uid="{3ACA1274-35B6-43FA-A4EC-B6E4A8FA2789}"/>
    <cellStyle name="Comma 2 4 5 2 2 3 3 3" xfId="7012" xr:uid="{00000000-0005-0000-0000-00005E150000}"/>
    <cellStyle name="Comma 2 4 5 2 2 3 3 3 2" xfId="16619" xr:uid="{00000000-0005-0000-0000-00005F150000}"/>
    <cellStyle name="Comma 2 4 5 2 2 3 3 3 2 2" xfId="35833" xr:uid="{59333BED-6887-4AF1-9E08-4EF331684A31}"/>
    <cellStyle name="Comma 2 4 5 2 2 3 3 3 3" xfId="26226" xr:uid="{DF37D5F2-9AD1-44A8-AEFA-11497F34A49F}"/>
    <cellStyle name="Comma 2 4 5 2 2 3 3 4" xfId="11815" xr:uid="{00000000-0005-0000-0000-000060150000}"/>
    <cellStyle name="Comma 2 4 5 2 2 3 3 4 2" xfId="31029" xr:uid="{28A10631-7E8C-47A7-8B26-3DA5C3194460}"/>
    <cellStyle name="Comma 2 4 5 2 2 3 3 5" xfId="21422" xr:uid="{72757CED-DFD2-4E41-8457-BEC5832F286B}"/>
    <cellStyle name="Comma 2 4 5 2 2 3 4" xfId="3010" xr:uid="{00000000-0005-0000-0000-000061150000}"/>
    <cellStyle name="Comma 2 4 5 2 2 3 4 2" xfId="7813" xr:uid="{00000000-0005-0000-0000-000062150000}"/>
    <cellStyle name="Comma 2 4 5 2 2 3 4 2 2" xfId="17420" xr:uid="{00000000-0005-0000-0000-000063150000}"/>
    <cellStyle name="Comma 2 4 5 2 2 3 4 2 2 2" xfId="36634" xr:uid="{3A21FDD2-67DE-4D54-8632-48A9A1CA0322}"/>
    <cellStyle name="Comma 2 4 5 2 2 3 4 2 3" xfId="27027" xr:uid="{3980F43E-DD40-4B18-B86B-E2BA27B09F29}"/>
    <cellStyle name="Comma 2 4 5 2 2 3 4 3" xfId="12617" xr:uid="{00000000-0005-0000-0000-000064150000}"/>
    <cellStyle name="Comma 2 4 5 2 2 3 4 3 2" xfId="31831" xr:uid="{08C1CD41-45A5-455B-86C0-EC5E59B157CA}"/>
    <cellStyle name="Comma 2 4 5 2 2 3 4 4" xfId="22224" xr:uid="{66C1822F-1481-41E7-A3D5-3964B7F0DFE2}"/>
    <cellStyle name="Comma 2 4 5 2 2 3 5" xfId="5412" xr:uid="{00000000-0005-0000-0000-000065150000}"/>
    <cellStyle name="Comma 2 4 5 2 2 3 5 2" xfId="15019" xr:uid="{00000000-0005-0000-0000-000066150000}"/>
    <cellStyle name="Comma 2 4 5 2 2 3 5 2 2" xfId="34233" xr:uid="{4BA0AF29-12B8-4475-BEF7-8EAB1FD58296}"/>
    <cellStyle name="Comma 2 4 5 2 2 3 5 3" xfId="24626" xr:uid="{C737C2B4-62D6-4AC9-A66F-9653784269BE}"/>
    <cellStyle name="Comma 2 4 5 2 2 3 6" xfId="10215" xr:uid="{00000000-0005-0000-0000-000067150000}"/>
    <cellStyle name="Comma 2 4 5 2 2 3 6 2" xfId="29429" xr:uid="{4D74FFF3-6C0E-41C2-B7C0-7882BAE3D4E5}"/>
    <cellStyle name="Comma 2 4 5 2 2 3 7" xfId="19822" xr:uid="{53085D3D-9C50-4797-9CAF-433EA67B6261}"/>
    <cellStyle name="Comma 2 4 5 2 2 4" xfId="804" xr:uid="{00000000-0005-0000-0000-000068150000}"/>
    <cellStyle name="Comma 2 4 5 2 2 4 2" xfId="1605" xr:uid="{00000000-0005-0000-0000-000069150000}"/>
    <cellStyle name="Comma 2 4 5 2 2 4 2 2" xfId="4010" xr:uid="{00000000-0005-0000-0000-00006A150000}"/>
    <cellStyle name="Comma 2 4 5 2 2 4 2 2 2" xfId="8813" xr:uid="{00000000-0005-0000-0000-00006B150000}"/>
    <cellStyle name="Comma 2 4 5 2 2 4 2 2 2 2" xfId="18420" xr:uid="{00000000-0005-0000-0000-00006C150000}"/>
    <cellStyle name="Comma 2 4 5 2 2 4 2 2 2 2 2" xfId="37634" xr:uid="{8E854238-F696-4537-93BC-D0D4000A7C55}"/>
    <cellStyle name="Comma 2 4 5 2 2 4 2 2 2 3" xfId="28027" xr:uid="{F4E7F4B4-60D9-4B3F-BCC3-85B4F3AB467A}"/>
    <cellStyle name="Comma 2 4 5 2 2 4 2 2 3" xfId="13617" xr:uid="{00000000-0005-0000-0000-00006D150000}"/>
    <cellStyle name="Comma 2 4 5 2 2 4 2 2 3 2" xfId="32831" xr:uid="{D6737AF0-8949-463F-84C1-85FCD3A97632}"/>
    <cellStyle name="Comma 2 4 5 2 2 4 2 2 4" xfId="23224" xr:uid="{03626E2D-2045-4368-A3C5-2F340A8C2005}"/>
    <cellStyle name="Comma 2 4 5 2 2 4 2 3" xfId="6412" xr:uid="{00000000-0005-0000-0000-00006E150000}"/>
    <cellStyle name="Comma 2 4 5 2 2 4 2 3 2" xfId="16019" xr:uid="{00000000-0005-0000-0000-00006F150000}"/>
    <cellStyle name="Comma 2 4 5 2 2 4 2 3 2 2" xfId="35233" xr:uid="{75D8875B-D909-442D-B6A9-B1EA443AC4AD}"/>
    <cellStyle name="Comma 2 4 5 2 2 4 2 3 3" xfId="25626" xr:uid="{E5F81DBE-FAFB-46CA-B85C-3608531937AA}"/>
    <cellStyle name="Comma 2 4 5 2 2 4 2 4" xfId="11215" xr:uid="{00000000-0005-0000-0000-000070150000}"/>
    <cellStyle name="Comma 2 4 5 2 2 4 2 4 2" xfId="30429" xr:uid="{5D981C89-91EB-40D5-A522-7329B2D16265}"/>
    <cellStyle name="Comma 2 4 5 2 2 4 2 5" xfId="20822" xr:uid="{42D5B1A4-F302-41A0-9E35-4D8EE6429D5A}"/>
    <cellStyle name="Comma 2 4 5 2 2 4 3" xfId="2405" xr:uid="{00000000-0005-0000-0000-000071150000}"/>
    <cellStyle name="Comma 2 4 5 2 2 4 3 2" xfId="4810" xr:uid="{00000000-0005-0000-0000-000072150000}"/>
    <cellStyle name="Comma 2 4 5 2 2 4 3 2 2" xfId="9613" xr:uid="{00000000-0005-0000-0000-000073150000}"/>
    <cellStyle name="Comma 2 4 5 2 2 4 3 2 2 2" xfId="19220" xr:uid="{00000000-0005-0000-0000-000074150000}"/>
    <cellStyle name="Comma 2 4 5 2 2 4 3 2 2 2 2" xfId="38434" xr:uid="{486D3504-29DC-49F7-BAD1-0979F7E602F6}"/>
    <cellStyle name="Comma 2 4 5 2 2 4 3 2 2 3" xfId="28827" xr:uid="{B83FFE33-81E2-4898-A23A-EF26B3B15611}"/>
    <cellStyle name="Comma 2 4 5 2 2 4 3 2 3" xfId="14417" xr:uid="{00000000-0005-0000-0000-000075150000}"/>
    <cellStyle name="Comma 2 4 5 2 2 4 3 2 3 2" xfId="33631" xr:uid="{7372BA8D-93DD-418F-830A-E473C45AD23A}"/>
    <cellStyle name="Comma 2 4 5 2 2 4 3 2 4" xfId="24024" xr:uid="{4B9A695B-E93A-422E-B335-FA088AEE3DF1}"/>
    <cellStyle name="Comma 2 4 5 2 2 4 3 3" xfId="7212" xr:uid="{00000000-0005-0000-0000-000076150000}"/>
    <cellStyle name="Comma 2 4 5 2 2 4 3 3 2" xfId="16819" xr:uid="{00000000-0005-0000-0000-000077150000}"/>
    <cellStyle name="Comma 2 4 5 2 2 4 3 3 2 2" xfId="36033" xr:uid="{CD900F2A-01D5-43FE-8CE4-57BD69A636D0}"/>
    <cellStyle name="Comma 2 4 5 2 2 4 3 3 3" xfId="26426" xr:uid="{0313B580-A76D-41C5-90B9-E39887612559}"/>
    <cellStyle name="Comma 2 4 5 2 2 4 3 4" xfId="12015" xr:uid="{00000000-0005-0000-0000-000078150000}"/>
    <cellStyle name="Comma 2 4 5 2 2 4 3 4 2" xfId="31229" xr:uid="{B81866D2-2C56-4623-A555-2E633BC62C48}"/>
    <cellStyle name="Comma 2 4 5 2 2 4 3 5" xfId="21622" xr:uid="{BF1776E6-A894-4687-8BB4-8A0EBA466C33}"/>
    <cellStyle name="Comma 2 4 5 2 2 4 4" xfId="3210" xr:uid="{00000000-0005-0000-0000-000079150000}"/>
    <cellStyle name="Comma 2 4 5 2 2 4 4 2" xfId="8013" xr:uid="{00000000-0005-0000-0000-00007A150000}"/>
    <cellStyle name="Comma 2 4 5 2 2 4 4 2 2" xfId="17620" xr:uid="{00000000-0005-0000-0000-00007B150000}"/>
    <cellStyle name="Comma 2 4 5 2 2 4 4 2 2 2" xfId="36834" xr:uid="{66333842-A3E4-426F-B168-42C57C78D0F2}"/>
    <cellStyle name="Comma 2 4 5 2 2 4 4 2 3" xfId="27227" xr:uid="{F1E1A1DE-D4AB-414D-9F6F-890780450889}"/>
    <cellStyle name="Comma 2 4 5 2 2 4 4 3" xfId="12817" xr:uid="{00000000-0005-0000-0000-00007C150000}"/>
    <cellStyle name="Comma 2 4 5 2 2 4 4 3 2" xfId="32031" xr:uid="{266946D0-384F-4836-8396-9780686009CB}"/>
    <cellStyle name="Comma 2 4 5 2 2 4 4 4" xfId="22424" xr:uid="{873257EB-B959-4043-9211-A980E3C83F9B}"/>
    <cellStyle name="Comma 2 4 5 2 2 4 5" xfId="5612" xr:uid="{00000000-0005-0000-0000-00007D150000}"/>
    <cellStyle name="Comma 2 4 5 2 2 4 5 2" xfId="15219" xr:uid="{00000000-0005-0000-0000-00007E150000}"/>
    <cellStyle name="Comma 2 4 5 2 2 4 5 2 2" xfId="34433" xr:uid="{44803121-F9AA-41E8-8A4E-6FF7612AD5A7}"/>
    <cellStyle name="Comma 2 4 5 2 2 4 5 3" xfId="24826" xr:uid="{16A5AF85-440B-445E-AD76-83A28C0C1D4E}"/>
    <cellStyle name="Comma 2 4 5 2 2 4 6" xfId="10415" xr:uid="{00000000-0005-0000-0000-00007F150000}"/>
    <cellStyle name="Comma 2 4 5 2 2 4 6 2" xfId="29629" xr:uid="{5BF31F77-0E8F-454B-9FFD-5635D2F65E1A}"/>
    <cellStyle name="Comma 2 4 5 2 2 4 7" xfId="20022" xr:uid="{9442F447-F080-4577-A138-1B2FFA22B1C4}"/>
    <cellStyle name="Comma 2 4 5 2 2 5" xfId="1005" xr:uid="{00000000-0005-0000-0000-000080150000}"/>
    <cellStyle name="Comma 2 4 5 2 2 5 2" xfId="3410" xr:uid="{00000000-0005-0000-0000-000081150000}"/>
    <cellStyle name="Comma 2 4 5 2 2 5 2 2" xfId="8213" xr:uid="{00000000-0005-0000-0000-000082150000}"/>
    <cellStyle name="Comma 2 4 5 2 2 5 2 2 2" xfId="17820" xr:uid="{00000000-0005-0000-0000-000083150000}"/>
    <cellStyle name="Comma 2 4 5 2 2 5 2 2 2 2" xfId="37034" xr:uid="{3728E76E-49A1-40DE-A973-0B8580A8F0EE}"/>
    <cellStyle name="Comma 2 4 5 2 2 5 2 2 3" xfId="27427" xr:uid="{5A127FFA-58D8-42E5-9E18-F2F58DE3F854}"/>
    <cellStyle name="Comma 2 4 5 2 2 5 2 3" xfId="13017" xr:uid="{00000000-0005-0000-0000-000084150000}"/>
    <cellStyle name="Comma 2 4 5 2 2 5 2 3 2" xfId="32231" xr:uid="{33F07D60-D7DA-49C2-BE3A-C957CC210BE7}"/>
    <cellStyle name="Comma 2 4 5 2 2 5 2 4" xfId="22624" xr:uid="{1A8CACEF-4278-40DC-9D63-28262CEFD4F5}"/>
    <cellStyle name="Comma 2 4 5 2 2 5 3" xfId="5812" xr:uid="{00000000-0005-0000-0000-000085150000}"/>
    <cellStyle name="Comma 2 4 5 2 2 5 3 2" xfId="15419" xr:uid="{00000000-0005-0000-0000-000086150000}"/>
    <cellStyle name="Comma 2 4 5 2 2 5 3 2 2" xfId="34633" xr:uid="{A8AB6F72-ACD3-4F5D-A41C-8C7F75108F12}"/>
    <cellStyle name="Comma 2 4 5 2 2 5 3 3" xfId="25026" xr:uid="{11695EB2-5D7E-49DC-AEF8-D4955327B324}"/>
    <cellStyle name="Comma 2 4 5 2 2 5 4" xfId="10615" xr:uid="{00000000-0005-0000-0000-000087150000}"/>
    <cellStyle name="Comma 2 4 5 2 2 5 4 2" xfId="29829" xr:uid="{BADBCFED-5B0C-49D1-8A12-2E271000838C}"/>
    <cellStyle name="Comma 2 4 5 2 2 5 5" xfId="20222" xr:uid="{75999DBD-3445-4819-A524-5AC7121D2329}"/>
    <cellStyle name="Comma 2 4 5 2 2 6" xfId="1805" xr:uid="{00000000-0005-0000-0000-000088150000}"/>
    <cellStyle name="Comma 2 4 5 2 2 6 2" xfId="4210" xr:uid="{00000000-0005-0000-0000-000089150000}"/>
    <cellStyle name="Comma 2 4 5 2 2 6 2 2" xfId="9013" xr:uid="{00000000-0005-0000-0000-00008A150000}"/>
    <cellStyle name="Comma 2 4 5 2 2 6 2 2 2" xfId="18620" xr:uid="{00000000-0005-0000-0000-00008B150000}"/>
    <cellStyle name="Comma 2 4 5 2 2 6 2 2 2 2" xfId="37834" xr:uid="{56CBB608-E1E0-44F7-AB34-25108B4A9E6B}"/>
    <cellStyle name="Comma 2 4 5 2 2 6 2 2 3" xfId="28227" xr:uid="{5E332FD7-9AA4-458A-849D-F5B7E70F7E1D}"/>
    <cellStyle name="Comma 2 4 5 2 2 6 2 3" xfId="13817" xr:uid="{00000000-0005-0000-0000-00008C150000}"/>
    <cellStyle name="Comma 2 4 5 2 2 6 2 3 2" xfId="33031" xr:uid="{0CB8140B-93B3-422F-A6DC-97D8EB70B5BA}"/>
    <cellStyle name="Comma 2 4 5 2 2 6 2 4" xfId="23424" xr:uid="{CA9DD022-D536-4B91-BD8C-3448CD70BF2A}"/>
    <cellStyle name="Comma 2 4 5 2 2 6 3" xfId="6612" xr:uid="{00000000-0005-0000-0000-00008D150000}"/>
    <cellStyle name="Comma 2 4 5 2 2 6 3 2" xfId="16219" xr:uid="{00000000-0005-0000-0000-00008E150000}"/>
    <cellStyle name="Comma 2 4 5 2 2 6 3 2 2" xfId="35433" xr:uid="{830F860A-5C2E-4771-8B8D-86C3B4756A1A}"/>
    <cellStyle name="Comma 2 4 5 2 2 6 3 3" xfId="25826" xr:uid="{4590E640-8E1C-4CB7-B13A-57BAEE206D44}"/>
    <cellStyle name="Comma 2 4 5 2 2 6 4" xfId="11415" xr:uid="{00000000-0005-0000-0000-00008F150000}"/>
    <cellStyle name="Comma 2 4 5 2 2 6 4 2" xfId="30629" xr:uid="{C5A6804B-0559-43C7-9D4F-B78A08FC7A13}"/>
    <cellStyle name="Comma 2 4 5 2 2 6 5" xfId="21022" xr:uid="{112A90B3-171D-4BB4-B44A-A72E6F38C66C}"/>
    <cellStyle name="Comma 2 4 5 2 2 7" xfId="2610" xr:uid="{00000000-0005-0000-0000-000090150000}"/>
    <cellStyle name="Comma 2 4 5 2 2 7 2" xfId="7413" xr:uid="{00000000-0005-0000-0000-000091150000}"/>
    <cellStyle name="Comma 2 4 5 2 2 7 2 2" xfId="17020" xr:uid="{00000000-0005-0000-0000-000092150000}"/>
    <cellStyle name="Comma 2 4 5 2 2 7 2 2 2" xfId="36234" xr:uid="{D2DC865F-06C8-4A34-B729-AE5F5E8C498A}"/>
    <cellStyle name="Comma 2 4 5 2 2 7 2 3" xfId="26627" xr:uid="{8BE100AD-BA13-4B2C-AC1D-A4B5DD9CFABA}"/>
    <cellStyle name="Comma 2 4 5 2 2 7 3" xfId="12217" xr:uid="{00000000-0005-0000-0000-000093150000}"/>
    <cellStyle name="Comma 2 4 5 2 2 7 3 2" xfId="31431" xr:uid="{97935161-A8E6-42CB-B0E6-484D6F6F364C}"/>
    <cellStyle name="Comma 2 4 5 2 2 7 4" xfId="21824" xr:uid="{EBB05459-9691-476B-8543-E9D0F2F42914}"/>
    <cellStyle name="Comma 2 4 5 2 2 8" xfId="5012" xr:uid="{00000000-0005-0000-0000-000094150000}"/>
    <cellStyle name="Comma 2 4 5 2 2 8 2" xfId="14619" xr:uid="{00000000-0005-0000-0000-000095150000}"/>
    <cellStyle name="Comma 2 4 5 2 2 8 2 2" xfId="33833" xr:uid="{77EB4C42-EE50-4289-A43E-02ED21D9422B}"/>
    <cellStyle name="Comma 2 4 5 2 2 8 3" xfId="24226" xr:uid="{0A79F811-89E6-4937-9BB0-A17053D27F80}"/>
    <cellStyle name="Comma 2 4 5 2 2 9" xfId="9815" xr:uid="{00000000-0005-0000-0000-000096150000}"/>
    <cellStyle name="Comma 2 4 5 2 2 9 2" xfId="29029" xr:uid="{926DFEDC-D971-4D50-A827-0033D5E12490}"/>
    <cellStyle name="Comma 2 4 5 2 3" xfId="304" xr:uid="{00000000-0005-0000-0000-000097150000}"/>
    <cellStyle name="Comma 2 4 5 2 3 2" xfId="1105" xr:uid="{00000000-0005-0000-0000-000098150000}"/>
    <cellStyle name="Comma 2 4 5 2 3 2 2" xfId="3510" xr:uid="{00000000-0005-0000-0000-000099150000}"/>
    <cellStyle name="Comma 2 4 5 2 3 2 2 2" xfId="8313" xr:uid="{00000000-0005-0000-0000-00009A150000}"/>
    <cellStyle name="Comma 2 4 5 2 3 2 2 2 2" xfId="17920" xr:uid="{00000000-0005-0000-0000-00009B150000}"/>
    <cellStyle name="Comma 2 4 5 2 3 2 2 2 2 2" xfId="37134" xr:uid="{40D903C1-A615-4042-B23D-4681F4F4F8F1}"/>
    <cellStyle name="Comma 2 4 5 2 3 2 2 2 3" xfId="27527" xr:uid="{DF93A97D-AFAE-43AF-8A2F-26CEBEB4C4AF}"/>
    <cellStyle name="Comma 2 4 5 2 3 2 2 3" xfId="13117" xr:uid="{00000000-0005-0000-0000-00009C150000}"/>
    <cellStyle name="Comma 2 4 5 2 3 2 2 3 2" xfId="32331" xr:uid="{5616238B-200A-43DA-8C4A-543A4E2AD512}"/>
    <cellStyle name="Comma 2 4 5 2 3 2 2 4" xfId="22724" xr:uid="{E58866F4-2FD4-44AD-8402-0DC2B6A33D1B}"/>
    <cellStyle name="Comma 2 4 5 2 3 2 3" xfId="5912" xr:uid="{00000000-0005-0000-0000-00009D150000}"/>
    <cellStyle name="Comma 2 4 5 2 3 2 3 2" xfId="15519" xr:uid="{00000000-0005-0000-0000-00009E150000}"/>
    <cellStyle name="Comma 2 4 5 2 3 2 3 2 2" xfId="34733" xr:uid="{C733ECEA-6CF0-4CF1-9AA3-E0AF29226392}"/>
    <cellStyle name="Comma 2 4 5 2 3 2 3 3" xfId="25126" xr:uid="{7FFFB53E-AA38-41F0-871D-47786A04CA10}"/>
    <cellStyle name="Comma 2 4 5 2 3 2 4" xfId="10715" xr:uid="{00000000-0005-0000-0000-00009F150000}"/>
    <cellStyle name="Comma 2 4 5 2 3 2 4 2" xfId="29929" xr:uid="{4ECE02E0-AE7D-416C-9A03-CCFA11BB617D}"/>
    <cellStyle name="Comma 2 4 5 2 3 2 5" xfId="20322" xr:uid="{E3CA65CD-6EF6-4E66-BEC5-CEE92B11E8B8}"/>
    <cellStyle name="Comma 2 4 5 2 3 3" xfId="1905" xr:uid="{00000000-0005-0000-0000-0000A0150000}"/>
    <cellStyle name="Comma 2 4 5 2 3 3 2" xfId="4310" xr:uid="{00000000-0005-0000-0000-0000A1150000}"/>
    <cellStyle name="Comma 2 4 5 2 3 3 2 2" xfId="9113" xr:uid="{00000000-0005-0000-0000-0000A2150000}"/>
    <cellStyle name="Comma 2 4 5 2 3 3 2 2 2" xfId="18720" xr:uid="{00000000-0005-0000-0000-0000A3150000}"/>
    <cellStyle name="Comma 2 4 5 2 3 3 2 2 2 2" xfId="37934" xr:uid="{B4A3BBEA-A03B-4B3C-AA86-2C41CAAFE067}"/>
    <cellStyle name="Comma 2 4 5 2 3 3 2 2 3" xfId="28327" xr:uid="{82087926-9BD2-46A7-8F79-9496225E5D3C}"/>
    <cellStyle name="Comma 2 4 5 2 3 3 2 3" xfId="13917" xr:uid="{00000000-0005-0000-0000-0000A4150000}"/>
    <cellStyle name="Comma 2 4 5 2 3 3 2 3 2" xfId="33131" xr:uid="{873C13EE-EA72-4E96-845D-CACD1794A389}"/>
    <cellStyle name="Comma 2 4 5 2 3 3 2 4" xfId="23524" xr:uid="{F8525C57-889B-43BB-A7B9-8BAF029142C5}"/>
    <cellStyle name="Comma 2 4 5 2 3 3 3" xfId="6712" xr:uid="{00000000-0005-0000-0000-0000A5150000}"/>
    <cellStyle name="Comma 2 4 5 2 3 3 3 2" xfId="16319" xr:uid="{00000000-0005-0000-0000-0000A6150000}"/>
    <cellStyle name="Comma 2 4 5 2 3 3 3 2 2" xfId="35533" xr:uid="{858E078F-67AE-458E-BB04-06F283192A2C}"/>
    <cellStyle name="Comma 2 4 5 2 3 3 3 3" xfId="25926" xr:uid="{4998CB54-0053-45BD-9EBA-448DAD5AFA1C}"/>
    <cellStyle name="Comma 2 4 5 2 3 3 4" xfId="11515" xr:uid="{00000000-0005-0000-0000-0000A7150000}"/>
    <cellStyle name="Comma 2 4 5 2 3 3 4 2" xfId="30729" xr:uid="{9FD17918-68BE-4B26-8CED-B99FCD2155E8}"/>
    <cellStyle name="Comma 2 4 5 2 3 3 5" xfId="21122" xr:uid="{F5460E7D-386E-4664-A469-36A1F88CAA67}"/>
    <cellStyle name="Comma 2 4 5 2 3 4" xfId="2710" xr:uid="{00000000-0005-0000-0000-0000A8150000}"/>
    <cellStyle name="Comma 2 4 5 2 3 4 2" xfId="7513" xr:uid="{00000000-0005-0000-0000-0000A9150000}"/>
    <cellStyle name="Comma 2 4 5 2 3 4 2 2" xfId="17120" xr:uid="{00000000-0005-0000-0000-0000AA150000}"/>
    <cellStyle name="Comma 2 4 5 2 3 4 2 2 2" xfId="36334" xr:uid="{A3A9EB03-2B61-4D30-8073-DC6F000BA83D}"/>
    <cellStyle name="Comma 2 4 5 2 3 4 2 3" xfId="26727" xr:uid="{B7B2198A-F446-4D15-804B-65103C611E4D}"/>
    <cellStyle name="Comma 2 4 5 2 3 4 3" xfId="12317" xr:uid="{00000000-0005-0000-0000-0000AB150000}"/>
    <cellStyle name="Comma 2 4 5 2 3 4 3 2" xfId="31531" xr:uid="{627516D4-80DD-4C34-B9AA-6ECB251A013C}"/>
    <cellStyle name="Comma 2 4 5 2 3 4 4" xfId="21924" xr:uid="{F6B7284D-7625-4436-AA1C-7B72DD36BBAB}"/>
    <cellStyle name="Comma 2 4 5 2 3 5" xfId="5112" xr:uid="{00000000-0005-0000-0000-0000AC150000}"/>
    <cellStyle name="Comma 2 4 5 2 3 5 2" xfId="14719" xr:uid="{00000000-0005-0000-0000-0000AD150000}"/>
    <cellStyle name="Comma 2 4 5 2 3 5 2 2" xfId="33933" xr:uid="{ACBE8F98-C464-4329-9CF2-B94B9826E6F7}"/>
    <cellStyle name="Comma 2 4 5 2 3 5 3" xfId="24326" xr:uid="{C64E39F6-553E-4BA4-9F55-0C8760063C9D}"/>
    <cellStyle name="Comma 2 4 5 2 3 6" xfId="9915" xr:uid="{00000000-0005-0000-0000-0000AE150000}"/>
    <cellStyle name="Comma 2 4 5 2 3 6 2" xfId="29129" xr:uid="{F730EFDA-CFB5-489E-A710-CB1A32623F70}"/>
    <cellStyle name="Comma 2 4 5 2 3 7" xfId="19522" xr:uid="{29F58216-A559-4FDC-ACBB-4E86D6310742}"/>
    <cellStyle name="Comma 2 4 5 2 4" xfId="504" xr:uid="{00000000-0005-0000-0000-0000AF150000}"/>
    <cellStyle name="Comma 2 4 5 2 4 2" xfId="1305" xr:uid="{00000000-0005-0000-0000-0000B0150000}"/>
    <cellStyle name="Comma 2 4 5 2 4 2 2" xfId="3710" xr:uid="{00000000-0005-0000-0000-0000B1150000}"/>
    <cellStyle name="Comma 2 4 5 2 4 2 2 2" xfId="8513" xr:uid="{00000000-0005-0000-0000-0000B2150000}"/>
    <cellStyle name="Comma 2 4 5 2 4 2 2 2 2" xfId="18120" xr:uid="{00000000-0005-0000-0000-0000B3150000}"/>
    <cellStyle name="Comma 2 4 5 2 4 2 2 2 2 2" xfId="37334" xr:uid="{5775F0BF-F64A-473F-9D05-A3FE84293202}"/>
    <cellStyle name="Comma 2 4 5 2 4 2 2 2 3" xfId="27727" xr:uid="{F6FF5D97-3729-457E-A95F-E94B0642B49C}"/>
    <cellStyle name="Comma 2 4 5 2 4 2 2 3" xfId="13317" xr:uid="{00000000-0005-0000-0000-0000B4150000}"/>
    <cellStyle name="Comma 2 4 5 2 4 2 2 3 2" xfId="32531" xr:uid="{E619B6D8-4AE9-46D7-A0C5-05DDD2AE6CB5}"/>
    <cellStyle name="Comma 2 4 5 2 4 2 2 4" xfId="22924" xr:uid="{12A41D15-6514-41DA-A39A-B04D2F9C4643}"/>
    <cellStyle name="Comma 2 4 5 2 4 2 3" xfId="6112" xr:uid="{00000000-0005-0000-0000-0000B5150000}"/>
    <cellStyle name="Comma 2 4 5 2 4 2 3 2" xfId="15719" xr:uid="{00000000-0005-0000-0000-0000B6150000}"/>
    <cellStyle name="Comma 2 4 5 2 4 2 3 2 2" xfId="34933" xr:uid="{6DB9322E-534E-4B09-87CE-0A666B82E66B}"/>
    <cellStyle name="Comma 2 4 5 2 4 2 3 3" xfId="25326" xr:uid="{94C87A96-3B91-4970-98A8-CEE60139A221}"/>
    <cellStyle name="Comma 2 4 5 2 4 2 4" xfId="10915" xr:uid="{00000000-0005-0000-0000-0000B7150000}"/>
    <cellStyle name="Comma 2 4 5 2 4 2 4 2" xfId="30129" xr:uid="{6D8147E1-3082-43EF-BE7E-25BA19F649D6}"/>
    <cellStyle name="Comma 2 4 5 2 4 2 5" xfId="20522" xr:uid="{D21A0754-AFF3-4D79-BD42-A9D7013FDDAD}"/>
    <cellStyle name="Comma 2 4 5 2 4 3" xfId="2105" xr:uid="{00000000-0005-0000-0000-0000B8150000}"/>
    <cellStyle name="Comma 2 4 5 2 4 3 2" xfId="4510" xr:uid="{00000000-0005-0000-0000-0000B9150000}"/>
    <cellStyle name="Comma 2 4 5 2 4 3 2 2" xfId="9313" xr:uid="{00000000-0005-0000-0000-0000BA150000}"/>
    <cellStyle name="Comma 2 4 5 2 4 3 2 2 2" xfId="18920" xr:uid="{00000000-0005-0000-0000-0000BB150000}"/>
    <cellStyle name="Comma 2 4 5 2 4 3 2 2 2 2" xfId="38134" xr:uid="{9B25AF6F-AC60-495D-A3DE-B8ED51CFE178}"/>
    <cellStyle name="Comma 2 4 5 2 4 3 2 2 3" xfId="28527" xr:uid="{27F48050-1EC8-4A95-8D26-711EE91782BE}"/>
    <cellStyle name="Comma 2 4 5 2 4 3 2 3" xfId="14117" xr:uid="{00000000-0005-0000-0000-0000BC150000}"/>
    <cellStyle name="Comma 2 4 5 2 4 3 2 3 2" xfId="33331" xr:uid="{7B5C4A61-8FDE-4905-BF2A-7C2960F86B96}"/>
    <cellStyle name="Comma 2 4 5 2 4 3 2 4" xfId="23724" xr:uid="{404F8A24-1457-4156-8CF7-A0443251B075}"/>
    <cellStyle name="Comma 2 4 5 2 4 3 3" xfId="6912" xr:uid="{00000000-0005-0000-0000-0000BD150000}"/>
    <cellStyle name="Comma 2 4 5 2 4 3 3 2" xfId="16519" xr:uid="{00000000-0005-0000-0000-0000BE150000}"/>
    <cellStyle name="Comma 2 4 5 2 4 3 3 2 2" xfId="35733" xr:uid="{B93D952E-D395-49F7-9ADD-79219D3047E2}"/>
    <cellStyle name="Comma 2 4 5 2 4 3 3 3" xfId="26126" xr:uid="{1EA0EADC-D689-4C6D-B03C-8C1F1FF041BA}"/>
    <cellStyle name="Comma 2 4 5 2 4 3 4" xfId="11715" xr:uid="{00000000-0005-0000-0000-0000BF150000}"/>
    <cellStyle name="Comma 2 4 5 2 4 3 4 2" xfId="30929" xr:uid="{BAB74E84-7844-4903-966C-69246A256263}"/>
    <cellStyle name="Comma 2 4 5 2 4 3 5" xfId="21322" xr:uid="{748C2A68-F64A-49DA-817F-0F3A62804050}"/>
    <cellStyle name="Comma 2 4 5 2 4 4" xfId="2910" xr:uid="{00000000-0005-0000-0000-0000C0150000}"/>
    <cellStyle name="Comma 2 4 5 2 4 4 2" xfId="7713" xr:uid="{00000000-0005-0000-0000-0000C1150000}"/>
    <cellStyle name="Comma 2 4 5 2 4 4 2 2" xfId="17320" xr:uid="{00000000-0005-0000-0000-0000C2150000}"/>
    <cellStyle name="Comma 2 4 5 2 4 4 2 2 2" xfId="36534" xr:uid="{6007E6F5-E011-4395-87A2-62FDC4876CB0}"/>
    <cellStyle name="Comma 2 4 5 2 4 4 2 3" xfId="26927" xr:uid="{25A7DC34-86F9-48E5-83F5-5A9B38A72632}"/>
    <cellStyle name="Comma 2 4 5 2 4 4 3" xfId="12517" xr:uid="{00000000-0005-0000-0000-0000C3150000}"/>
    <cellStyle name="Comma 2 4 5 2 4 4 3 2" xfId="31731" xr:uid="{3FC2CD77-D268-4E12-A786-AC00833CCE00}"/>
    <cellStyle name="Comma 2 4 5 2 4 4 4" xfId="22124" xr:uid="{68EDE51F-BEAC-4D61-AD4C-62B18D671486}"/>
    <cellStyle name="Comma 2 4 5 2 4 5" xfId="5312" xr:uid="{00000000-0005-0000-0000-0000C4150000}"/>
    <cellStyle name="Comma 2 4 5 2 4 5 2" xfId="14919" xr:uid="{00000000-0005-0000-0000-0000C5150000}"/>
    <cellStyle name="Comma 2 4 5 2 4 5 2 2" xfId="34133" xr:uid="{FAFCAF50-821C-4C6B-B26D-B13BB7C90038}"/>
    <cellStyle name="Comma 2 4 5 2 4 5 3" xfId="24526" xr:uid="{A54059F9-3B11-4550-BEC5-942E8901A1CC}"/>
    <cellStyle name="Comma 2 4 5 2 4 6" xfId="10115" xr:uid="{00000000-0005-0000-0000-0000C6150000}"/>
    <cellStyle name="Comma 2 4 5 2 4 6 2" xfId="29329" xr:uid="{EE37FEE2-4464-4FF0-889A-14EB400AEF5B}"/>
    <cellStyle name="Comma 2 4 5 2 4 7" xfId="19722" xr:uid="{132593F4-21AC-4F30-BC26-3C9AE7B0530A}"/>
    <cellStyle name="Comma 2 4 5 2 5" xfId="704" xr:uid="{00000000-0005-0000-0000-0000C7150000}"/>
    <cellStyle name="Comma 2 4 5 2 5 2" xfId="1505" xr:uid="{00000000-0005-0000-0000-0000C8150000}"/>
    <cellStyle name="Comma 2 4 5 2 5 2 2" xfId="3910" xr:uid="{00000000-0005-0000-0000-0000C9150000}"/>
    <cellStyle name="Comma 2 4 5 2 5 2 2 2" xfId="8713" xr:uid="{00000000-0005-0000-0000-0000CA150000}"/>
    <cellStyle name="Comma 2 4 5 2 5 2 2 2 2" xfId="18320" xr:uid="{00000000-0005-0000-0000-0000CB150000}"/>
    <cellStyle name="Comma 2 4 5 2 5 2 2 2 2 2" xfId="37534" xr:uid="{DA68F9E0-1302-4FEF-A8F0-97EA20AAE218}"/>
    <cellStyle name="Comma 2 4 5 2 5 2 2 2 3" xfId="27927" xr:uid="{0BB74708-E0CC-46C2-B05A-ABD6B8E70023}"/>
    <cellStyle name="Comma 2 4 5 2 5 2 2 3" xfId="13517" xr:uid="{00000000-0005-0000-0000-0000CC150000}"/>
    <cellStyle name="Comma 2 4 5 2 5 2 2 3 2" xfId="32731" xr:uid="{5FF7C75F-305F-4D0D-8E38-99A8F2AF3615}"/>
    <cellStyle name="Comma 2 4 5 2 5 2 2 4" xfId="23124" xr:uid="{3F6C2539-190D-41F1-A7E7-062BF9E8A3EF}"/>
    <cellStyle name="Comma 2 4 5 2 5 2 3" xfId="6312" xr:uid="{00000000-0005-0000-0000-0000CD150000}"/>
    <cellStyle name="Comma 2 4 5 2 5 2 3 2" xfId="15919" xr:uid="{00000000-0005-0000-0000-0000CE150000}"/>
    <cellStyle name="Comma 2 4 5 2 5 2 3 2 2" xfId="35133" xr:uid="{13498553-0D10-4008-B68F-DC6800FF1DD4}"/>
    <cellStyle name="Comma 2 4 5 2 5 2 3 3" xfId="25526" xr:uid="{8F5E02B5-4775-4E17-B0B7-46D8BB161E64}"/>
    <cellStyle name="Comma 2 4 5 2 5 2 4" xfId="11115" xr:uid="{00000000-0005-0000-0000-0000CF150000}"/>
    <cellStyle name="Comma 2 4 5 2 5 2 4 2" xfId="30329" xr:uid="{AFF8F47D-F607-4712-9871-B763E0DB9E05}"/>
    <cellStyle name="Comma 2 4 5 2 5 2 5" xfId="20722" xr:uid="{CF73260B-F441-4FAC-BC0F-B2903028E534}"/>
    <cellStyle name="Comma 2 4 5 2 5 3" xfId="2305" xr:uid="{00000000-0005-0000-0000-0000D0150000}"/>
    <cellStyle name="Comma 2 4 5 2 5 3 2" xfId="4710" xr:uid="{00000000-0005-0000-0000-0000D1150000}"/>
    <cellStyle name="Comma 2 4 5 2 5 3 2 2" xfId="9513" xr:uid="{00000000-0005-0000-0000-0000D2150000}"/>
    <cellStyle name="Comma 2 4 5 2 5 3 2 2 2" xfId="19120" xr:uid="{00000000-0005-0000-0000-0000D3150000}"/>
    <cellStyle name="Comma 2 4 5 2 5 3 2 2 2 2" xfId="38334" xr:uid="{089DF641-59BD-4BBE-956B-40613E89B1F9}"/>
    <cellStyle name="Comma 2 4 5 2 5 3 2 2 3" xfId="28727" xr:uid="{37CC6920-5DCC-430A-B885-A8D20B97448A}"/>
    <cellStyle name="Comma 2 4 5 2 5 3 2 3" xfId="14317" xr:uid="{00000000-0005-0000-0000-0000D4150000}"/>
    <cellStyle name="Comma 2 4 5 2 5 3 2 3 2" xfId="33531" xr:uid="{E2E8F811-508E-4511-A859-46AE1165F598}"/>
    <cellStyle name="Comma 2 4 5 2 5 3 2 4" xfId="23924" xr:uid="{FC795034-4947-4B66-994F-7273DCB04ACD}"/>
    <cellStyle name="Comma 2 4 5 2 5 3 3" xfId="7112" xr:uid="{00000000-0005-0000-0000-0000D5150000}"/>
    <cellStyle name="Comma 2 4 5 2 5 3 3 2" xfId="16719" xr:uid="{00000000-0005-0000-0000-0000D6150000}"/>
    <cellStyle name="Comma 2 4 5 2 5 3 3 2 2" xfId="35933" xr:uid="{3E4C3043-313D-4777-8867-1235B9A22C5C}"/>
    <cellStyle name="Comma 2 4 5 2 5 3 3 3" xfId="26326" xr:uid="{59AEB51F-692A-4334-BF74-D97EDFE02ACC}"/>
    <cellStyle name="Comma 2 4 5 2 5 3 4" xfId="11915" xr:uid="{00000000-0005-0000-0000-0000D7150000}"/>
    <cellStyle name="Comma 2 4 5 2 5 3 4 2" xfId="31129" xr:uid="{039E138D-4DCD-46D6-80F5-7E3586AB8D01}"/>
    <cellStyle name="Comma 2 4 5 2 5 3 5" xfId="21522" xr:uid="{24889147-2FF0-4190-A7B6-4742A20E08E8}"/>
    <cellStyle name="Comma 2 4 5 2 5 4" xfId="3110" xr:uid="{00000000-0005-0000-0000-0000D8150000}"/>
    <cellStyle name="Comma 2 4 5 2 5 4 2" xfId="7913" xr:uid="{00000000-0005-0000-0000-0000D9150000}"/>
    <cellStyle name="Comma 2 4 5 2 5 4 2 2" xfId="17520" xr:uid="{00000000-0005-0000-0000-0000DA150000}"/>
    <cellStyle name="Comma 2 4 5 2 5 4 2 2 2" xfId="36734" xr:uid="{743071C4-2833-46B4-A18D-7C0A5AE8332A}"/>
    <cellStyle name="Comma 2 4 5 2 5 4 2 3" xfId="27127" xr:uid="{DD2F307F-6B13-4F94-8141-2FD95FB03EA2}"/>
    <cellStyle name="Comma 2 4 5 2 5 4 3" xfId="12717" xr:uid="{00000000-0005-0000-0000-0000DB150000}"/>
    <cellStyle name="Comma 2 4 5 2 5 4 3 2" xfId="31931" xr:uid="{A59EF61F-A04D-4738-9ABD-71B2DA9DFF05}"/>
    <cellStyle name="Comma 2 4 5 2 5 4 4" xfId="22324" xr:uid="{75F0FCA6-2F55-4396-8F5D-8CADCF585936}"/>
    <cellStyle name="Comma 2 4 5 2 5 5" xfId="5512" xr:uid="{00000000-0005-0000-0000-0000DC150000}"/>
    <cellStyle name="Comma 2 4 5 2 5 5 2" xfId="15119" xr:uid="{00000000-0005-0000-0000-0000DD150000}"/>
    <cellStyle name="Comma 2 4 5 2 5 5 2 2" xfId="34333" xr:uid="{E4D91A01-A6A4-48C1-AB35-E97CDDCC5A31}"/>
    <cellStyle name="Comma 2 4 5 2 5 5 3" xfId="24726" xr:uid="{0FF0746F-5FFE-4276-B25E-AAD0F68E5BE9}"/>
    <cellStyle name="Comma 2 4 5 2 5 6" xfId="10315" xr:uid="{00000000-0005-0000-0000-0000DE150000}"/>
    <cellStyle name="Comma 2 4 5 2 5 6 2" xfId="29529" xr:uid="{519C9274-00AC-4787-8082-6A5034F50002}"/>
    <cellStyle name="Comma 2 4 5 2 5 7" xfId="19922" xr:uid="{A61553BB-601D-44B0-9EB3-219F504C03CC}"/>
    <cellStyle name="Comma 2 4 5 2 6" xfId="905" xr:uid="{00000000-0005-0000-0000-0000DF150000}"/>
    <cellStyle name="Comma 2 4 5 2 6 2" xfId="3310" xr:uid="{00000000-0005-0000-0000-0000E0150000}"/>
    <cellStyle name="Comma 2 4 5 2 6 2 2" xfId="8113" xr:uid="{00000000-0005-0000-0000-0000E1150000}"/>
    <cellStyle name="Comma 2 4 5 2 6 2 2 2" xfId="17720" xr:uid="{00000000-0005-0000-0000-0000E2150000}"/>
    <cellStyle name="Comma 2 4 5 2 6 2 2 2 2" xfId="36934" xr:uid="{CB2859D1-A58E-4428-94C2-80E3F808A1A1}"/>
    <cellStyle name="Comma 2 4 5 2 6 2 2 3" xfId="27327" xr:uid="{4D92AAF5-9D81-4DE8-A183-E10334C610F1}"/>
    <cellStyle name="Comma 2 4 5 2 6 2 3" xfId="12917" xr:uid="{00000000-0005-0000-0000-0000E3150000}"/>
    <cellStyle name="Comma 2 4 5 2 6 2 3 2" xfId="32131" xr:uid="{8D11D4FB-BF98-4FA2-9191-590839A87D36}"/>
    <cellStyle name="Comma 2 4 5 2 6 2 4" xfId="22524" xr:uid="{AF93D060-4975-4FAE-84AC-66BC7A58C935}"/>
    <cellStyle name="Comma 2 4 5 2 6 3" xfId="5712" xr:uid="{00000000-0005-0000-0000-0000E4150000}"/>
    <cellStyle name="Comma 2 4 5 2 6 3 2" xfId="15319" xr:uid="{00000000-0005-0000-0000-0000E5150000}"/>
    <cellStyle name="Comma 2 4 5 2 6 3 2 2" xfId="34533" xr:uid="{5ED67845-9106-49F9-8757-CD4CD40B2A67}"/>
    <cellStyle name="Comma 2 4 5 2 6 3 3" xfId="24926" xr:uid="{8C2817F3-1B0A-464C-A539-B89FCF0FDD10}"/>
    <cellStyle name="Comma 2 4 5 2 6 4" xfId="10515" xr:uid="{00000000-0005-0000-0000-0000E6150000}"/>
    <cellStyle name="Comma 2 4 5 2 6 4 2" xfId="29729" xr:uid="{8EB0E27D-ABD1-4133-A133-456CC36EFF27}"/>
    <cellStyle name="Comma 2 4 5 2 6 5" xfId="20122" xr:uid="{DB9EBFDB-D999-4929-B506-333C4C6A7558}"/>
    <cellStyle name="Comma 2 4 5 2 7" xfId="1705" xr:uid="{00000000-0005-0000-0000-0000E7150000}"/>
    <cellStyle name="Comma 2 4 5 2 7 2" xfId="4110" xr:uid="{00000000-0005-0000-0000-0000E8150000}"/>
    <cellStyle name="Comma 2 4 5 2 7 2 2" xfId="8913" xr:uid="{00000000-0005-0000-0000-0000E9150000}"/>
    <cellStyle name="Comma 2 4 5 2 7 2 2 2" xfId="18520" xr:uid="{00000000-0005-0000-0000-0000EA150000}"/>
    <cellStyle name="Comma 2 4 5 2 7 2 2 2 2" xfId="37734" xr:uid="{3540796B-E287-4919-8DE5-C0FCBEA72C2B}"/>
    <cellStyle name="Comma 2 4 5 2 7 2 2 3" xfId="28127" xr:uid="{FFB204CC-7145-492E-A3AD-111D9C5113D8}"/>
    <cellStyle name="Comma 2 4 5 2 7 2 3" xfId="13717" xr:uid="{00000000-0005-0000-0000-0000EB150000}"/>
    <cellStyle name="Comma 2 4 5 2 7 2 3 2" xfId="32931" xr:uid="{FCDFB5E4-9ED7-4FB5-B0B2-27D6C248CAF6}"/>
    <cellStyle name="Comma 2 4 5 2 7 2 4" xfId="23324" xr:uid="{167BB7C7-31DC-48F2-98F5-8922895A722E}"/>
    <cellStyle name="Comma 2 4 5 2 7 3" xfId="6512" xr:uid="{00000000-0005-0000-0000-0000EC150000}"/>
    <cellStyle name="Comma 2 4 5 2 7 3 2" xfId="16119" xr:uid="{00000000-0005-0000-0000-0000ED150000}"/>
    <cellStyle name="Comma 2 4 5 2 7 3 2 2" xfId="35333" xr:uid="{CE3B4C56-E723-4439-AB4F-558FB29CBAB9}"/>
    <cellStyle name="Comma 2 4 5 2 7 3 3" xfId="25726" xr:uid="{D2020681-2C0E-4175-AB52-B58AEE82440F}"/>
    <cellStyle name="Comma 2 4 5 2 7 4" xfId="11315" xr:uid="{00000000-0005-0000-0000-0000EE150000}"/>
    <cellStyle name="Comma 2 4 5 2 7 4 2" xfId="30529" xr:uid="{94EC022F-A57E-476C-9B8F-6D46069D09AC}"/>
    <cellStyle name="Comma 2 4 5 2 7 5" xfId="20922" xr:uid="{A0BED65D-A9C4-4910-B602-F57E3F061BC5}"/>
    <cellStyle name="Comma 2 4 5 2 8" xfId="2510" xr:uid="{00000000-0005-0000-0000-0000EF150000}"/>
    <cellStyle name="Comma 2 4 5 2 8 2" xfId="7313" xr:uid="{00000000-0005-0000-0000-0000F0150000}"/>
    <cellStyle name="Comma 2 4 5 2 8 2 2" xfId="16920" xr:uid="{00000000-0005-0000-0000-0000F1150000}"/>
    <cellStyle name="Comma 2 4 5 2 8 2 2 2" xfId="36134" xr:uid="{0FD9669A-078E-4A7A-942F-1021303BA825}"/>
    <cellStyle name="Comma 2 4 5 2 8 2 3" xfId="26527" xr:uid="{331FCF43-B738-4FBB-BFD5-D9C427EABCF1}"/>
    <cellStyle name="Comma 2 4 5 2 8 3" xfId="12117" xr:uid="{00000000-0005-0000-0000-0000F2150000}"/>
    <cellStyle name="Comma 2 4 5 2 8 3 2" xfId="31331" xr:uid="{7633F09E-B318-4EC2-8704-988BDE5BAE42}"/>
    <cellStyle name="Comma 2 4 5 2 8 4" xfId="21724" xr:uid="{157376C0-CE68-4093-92FE-C73BDAFD0C8B}"/>
    <cellStyle name="Comma 2 4 5 2 9" xfId="4912" xr:uid="{00000000-0005-0000-0000-0000F3150000}"/>
    <cellStyle name="Comma 2 4 5 2 9 2" xfId="14519" xr:uid="{00000000-0005-0000-0000-0000F4150000}"/>
    <cellStyle name="Comma 2 4 5 2 9 2 2" xfId="33733" xr:uid="{0CD6353D-4B21-4CB3-A59D-6530A30AC354}"/>
    <cellStyle name="Comma 2 4 5 2 9 3" xfId="24126" xr:uid="{13BB37D0-D983-487A-AF47-54C10D2DB756}"/>
    <cellStyle name="Comma 2 4 5 3" xfId="154" xr:uid="{00000000-0005-0000-0000-0000F5150000}"/>
    <cellStyle name="Comma 2 4 5 3 10" xfId="19372" xr:uid="{996742AF-2204-4F28-BB58-F823FE3F4FBE}"/>
    <cellStyle name="Comma 2 4 5 3 2" xfId="354" xr:uid="{00000000-0005-0000-0000-0000F6150000}"/>
    <cellStyle name="Comma 2 4 5 3 2 2" xfId="1155" xr:uid="{00000000-0005-0000-0000-0000F7150000}"/>
    <cellStyle name="Comma 2 4 5 3 2 2 2" xfId="3560" xr:uid="{00000000-0005-0000-0000-0000F8150000}"/>
    <cellStyle name="Comma 2 4 5 3 2 2 2 2" xfId="8363" xr:uid="{00000000-0005-0000-0000-0000F9150000}"/>
    <cellStyle name="Comma 2 4 5 3 2 2 2 2 2" xfId="17970" xr:uid="{00000000-0005-0000-0000-0000FA150000}"/>
    <cellStyle name="Comma 2 4 5 3 2 2 2 2 2 2" xfId="37184" xr:uid="{CB8BFB47-AAB6-4EB0-A307-5A5C20D62ABB}"/>
    <cellStyle name="Comma 2 4 5 3 2 2 2 2 3" xfId="27577" xr:uid="{042F57E3-EEC3-4090-967B-D82261829A55}"/>
    <cellStyle name="Comma 2 4 5 3 2 2 2 3" xfId="13167" xr:uid="{00000000-0005-0000-0000-0000FB150000}"/>
    <cellStyle name="Comma 2 4 5 3 2 2 2 3 2" xfId="32381" xr:uid="{FBF0F366-FAB3-4B01-95B1-17CA0661F132}"/>
    <cellStyle name="Comma 2 4 5 3 2 2 2 4" xfId="22774" xr:uid="{07A57509-4F04-4054-914A-0C92420AB269}"/>
    <cellStyle name="Comma 2 4 5 3 2 2 3" xfId="5962" xr:uid="{00000000-0005-0000-0000-0000FC150000}"/>
    <cellStyle name="Comma 2 4 5 3 2 2 3 2" xfId="15569" xr:uid="{00000000-0005-0000-0000-0000FD150000}"/>
    <cellStyle name="Comma 2 4 5 3 2 2 3 2 2" xfId="34783" xr:uid="{DABCBE13-CC75-4080-9DA1-6C937339FA73}"/>
    <cellStyle name="Comma 2 4 5 3 2 2 3 3" xfId="25176" xr:uid="{FD540312-171E-45CE-9FD0-E85B2D76706E}"/>
    <cellStyle name="Comma 2 4 5 3 2 2 4" xfId="10765" xr:uid="{00000000-0005-0000-0000-0000FE150000}"/>
    <cellStyle name="Comma 2 4 5 3 2 2 4 2" xfId="29979" xr:uid="{23916F00-024F-4DE2-9B52-9C79CE192A18}"/>
    <cellStyle name="Comma 2 4 5 3 2 2 5" xfId="20372" xr:uid="{35548B1F-88AC-4FAC-9AC6-B40FEE01C18A}"/>
    <cellStyle name="Comma 2 4 5 3 2 3" xfId="1955" xr:uid="{00000000-0005-0000-0000-0000FF150000}"/>
    <cellStyle name="Comma 2 4 5 3 2 3 2" xfId="4360" xr:uid="{00000000-0005-0000-0000-000000160000}"/>
    <cellStyle name="Comma 2 4 5 3 2 3 2 2" xfId="9163" xr:uid="{00000000-0005-0000-0000-000001160000}"/>
    <cellStyle name="Comma 2 4 5 3 2 3 2 2 2" xfId="18770" xr:uid="{00000000-0005-0000-0000-000002160000}"/>
    <cellStyle name="Comma 2 4 5 3 2 3 2 2 2 2" xfId="37984" xr:uid="{5162823F-C96B-4C3F-8180-49C0183D5749}"/>
    <cellStyle name="Comma 2 4 5 3 2 3 2 2 3" xfId="28377" xr:uid="{9A069558-7486-4057-B8CA-AA25BD10B5B0}"/>
    <cellStyle name="Comma 2 4 5 3 2 3 2 3" xfId="13967" xr:uid="{00000000-0005-0000-0000-000003160000}"/>
    <cellStyle name="Comma 2 4 5 3 2 3 2 3 2" xfId="33181" xr:uid="{52B99131-5FD4-4765-AC5E-A3665E315C49}"/>
    <cellStyle name="Comma 2 4 5 3 2 3 2 4" xfId="23574" xr:uid="{D8959A40-4B0A-4BD5-B36E-391810F875DD}"/>
    <cellStyle name="Comma 2 4 5 3 2 3 3" xfId="6762" xr:uid="{00000000-0005-0000-0000-000004160000}"/>
    <cellStyle name="Comma 2 4 5 3 2 3 3 2" xfId="16369" xr:uid="{00000000-0005-0000-0000-000005160000}"/>
    <cellStyle name="Comma 2 4 5 3 2 3 3 2 2" xfId="35583" xr:uid="{64369C75-3D65-4739-A315-1809BEC32AA0}"/>
    <cellStyle name="Comma 2 4 5 3 2 3 3 3" xfId="25976" xr:uid="{32DA76FE-3F55-454A-8E7B-47C7D3D65917}"/>
    <cellStyle name="Comma 2 4 5 3 2 3 4" xfId="11565" xr:uid="{00000000-0005-0000-0000-000006160000}"/>
    <cellStyle name="Comma 2 4 5 3 2 3 4 2" xfId="30779" xr:uid="{4D4EAAF7-FFDE-4F78-8EDC-3E69606AA707}"/>
    <cellStyle name="Comma 2 4 5 3 2 3 5" xfId="21172" xr:uid="{E3B9ED1C-DA8F-4BF9-8FDE-C498D6DEEC44}"/>
    <cellStyle name="Comma 2 4 5 3 2 4" xfId="2760" xr:uid="{00000000-0005-0000-0000-000007160000}"/>
    <cellStyle name="Comma 2 4 5 3 2 4 2" xfId="7563" xr:uid="{00000000-0005-0000-0000-000008160000}"/>
    <cellStyle name="Comma 2 4 5 3 2 4 2 2" xfId="17170" xr:uid="{00000000-0005-0000-0000-000009160000}"/>
    <cellStyle name="Comma 2 4 5 3 2 4 2 2 2" xfId="36384" xr:uid="{A73C8A13-A99F-43E1-B952-B47039D8D1B5}"/>
    <cellStyle name="Comma 2 4 5 3 2 4 2 3" xfId="26777" xr:uid="{E99985A4-07AD-49D1-B06B-5FD49CE91A81}"/>
    <cellStyle name="Comma 2 4 5 3 2 4 3" xfId="12367" xr:uid="{00000000-0005-0000-0000-00000A160000}"/>
    <cellStyle name="Comma 2 4 5 3 2 4 3 2" xfId="31581" xr:uid="{39B541DA-98FE-4816-9119-5407A4140122}"/>
    <cellStyle name="Comma 2 4 5 3 2 4 4" xfId="21974" xr:uid="{F82E6681-D14F-40C1-B678-A305576935E6}"/>
    <cellStyle name="Comma 2 4 5 3 2 5" xfId="5162" xr:uid="{00000000-0005-0000-0000-00000B160000}"/>
    <cellStyle name="Comma 2 4 5 3 2 5 2" xfId="14769" xr:uid="{00000000-0005-0000-0000-00000C160000}"/>
    <cellStyle name="Comma 2 4 5 3 2 5 2 2" xfId="33983" xr:uid="{B8D1B037-9C4D-4F24-90F4-A8A87593308B}"/>
    <cellStyle name="Comma 2 4 5 3 2 5 3" xfId="24376" xr:uid="{FCA05693-1522-4EC9-A921-43108FD492D6}"/>
    <cellStyle name="Comma 2 4 5 3 2 6" xfId="9965" xr:uid="{00000000-0005-0000-0000-00000D160000}"/>
    <cellStyle name="Comma 2 4 5 3 2 6 2" xfId="29179" xr:uid="{12425ABC-4681-419B-BEC0-E56F66FF6814}"/>
    <cellStyle name="Comma 2 4 5 3 2 7" xfId="19572" xr:uid="{01E0362C-F0A3-4AF1-94A9-C6E4D89A1B46}"/>
    <cellStyle name="Comma 2 4 5 3 3" xfId="554" xr:uid="{00000000-0005-0000-0000-00000E160000}"/>
    <cellStyle name="Comma 2 4 5 3 3 2" xfId="1355" xr:uid="{00000000-0005-0000-0000-00000F160000}"/>
    <cellStyle name="Comma 2 4 5 3 3 2 2" xfId="3760" xr:uid="{00000000-0005-0000-0000-000010160000}"/>
    <cellStyle name="Comma 2 4 5 3 3 2 2 2" xfId="8563" xr:uid="{00000000-0005-0000-0000-000011160000}"/>
    <cellStyle name="Comma 2 4 5 3 3 2 2 2 2" xfId="18170" xr:uid="{00000000-0005-0000-0000-000012160000}"/>
    <cellStyle name="Comma 2 4 5 3 3 2 2 2 2 2" xfId="37384" xr:uid="{72BE2456-E12C-4A9F-8CF4-C1041438B9EF}"/>
    <cellStyle name="Comma 2 4 5 3 3 2 2 2 3" xfId="27777" xr:uid="{53959209-D124-44CC-9CB9-84DA46177872}"/>
    <cellStyle name="Comma 2 4 5 3 3 2 2 3" xfId="13367" xr:uid="{00000000-0005-0000-0000-000013160000}"/>
    <cellStyle name="Comma 2 4 5 3 3 2 2 3 2" xfId="32581" xr:uid="{2734E047-006C-432C-9406-E6403CC6C3CE}"/>
    <cellStyle name="Comma 2 4 5 3 3 2 2 4" xfId="22974" xr:uid="{2142CD84-983E-4FE8-B2B2-167CA389CD53}"/>
    <cellStyle name="Comma 2 4 5 3 3 2 3" xfId="6162" xr:uid="{00000000-0005-0000-0000-000014160000}"/>
    <cellStyle name="Comma 2 4 5 3 3 2 3 2" xfId="15769" xr:uid="{00000000-0005-0000-0000-000015160000}"/>
    <cellStyle name="Comma 2 4 5 3 3 2 3 2 2" xfId="34983" xr:uid="{891E5579-0E38-47F3-8E08-6D545E3B94B7}"/>
    <cellStyle name="Comma 2 4 5 3 3 2 3 3" xfId="25376" xr:uid="{AC752365-A9DA-408C-94E8-5250E7EBACEF}"/>
    <cellStyle name="Comma 2 4 5 3 3 2 4" xfId="10965" xr:uid="{00000000-0005-0000-0000-000016160000}"/>
    <cellStyle name="Comma 2 4 5 3 3 2 4 2" xfId="30179" xr:uid="{D10B0D87-E46B-4BCC-8EB8-DC5A6B55726E}"/>
    <cellStyle name="Comma 2 4 5 3 3 2 5" xfId="20572" xr:uid="{5A6D7B8D-1F32-4697-B523-056B92784275}"/>
    <cellStyle name="Comma 2 4 5 3 3 3" xfId="2155" xr:uid="{00000000-0005-0000-0000-000017160000}"/>
    <cellStyle name="Comma 2 4 5 3 3 3 2" xfId="4560" xr:uid="{00000000-0005-0000-0000-000018160000}"/>
    <cellStyle name="Comma 2 4 5 3 3 3 2 2" xfId="9363" xr:uid="{00000000-0005-0000-0000-000019160000}"/>
    <cellStyle name="Comma 2 4 5 3 3 3 2 2 2" xfId="18970" xr:uid="{00000000-0005-0000-0000-00001A160000}"/>
    <cellStyle name="Comma 2 4 5 3 3 3 2 2 2 2" xfId="38184" xr:uid="{56EBC538-0D17-40D6-AABC-EEA0E7A63EC6}"/>
    <cellStyle name="Comma 2 4 5 3 3 3 2 2 3" xfId="28577" xr:uid="{3AAE4BB0-4829-4708-AC7C-9E8BCE95EEF9}"/>
    <cellStyle name="Comma 2 4 5 3 3 3 2 3" xfId="14167" xr:uid="{00000000-0005-0000-0000-00001B160000}"/>
    <cellStyle name="Comma 2 4 5 3 3 3 2 3 2" xfId="33381" xr:uid="{00556459-5EB9-4D75-8156-4808FD97CCCB}"/>
    <cellStyle name="Comma 2 4 5 3 3 3 2 4" xfId="23774" xr:uid="{B3DAFF7F-630B-4613-A611-74BE6C6E09BE}"/>
    <cellStyle name="Comma 2 4 5 3 3 3 3" xfId="6962" xr:uid="{00000000-0005-0000-0000-00001C160000}"/>
    <cellStyle name="Comma 2 4 5 3 3 3 3 2" xfId="16569" xr:uid="{00000000-0005-0000-0000-00001D160000}"/>
    <cellStyle name="Comma 2 4 5 3 3 3 3 2 2" xfId="35783" xr:uid="{C8C9D203-4A52-4412-AFFC-985718372F16}"/>
    <cellStyle name="Comma 2 4 5 3 3 3 3 3" xfId="26176" xr:uid="{0E6319C6-7249-4D19-A86C-C3DC096C386F}"/>
    <cellStyle name="Comma 2 4 5 3 3 3 4" xfId="11765" xr:uid="{00000000-0005-0000-0000-00001E160000}"/>
    <cellStyle name="Comma 2 4 5 3 3 3 4 2" xfId="30979" xr:uid="{A546661D-0B44-4CDB-ABD2-B51E8E145CEF}"/>
    <cellStyle name="Comma 2 4 5 3 3 3 5" xfId="21372" xr:uid="{C3C4DEC9-934B-46D9-91F3-4CE89C293554}"/>
    <cellStyle name="Comma 2 4 5 3 3 4" xfId="2960" xr:uid="{00000000-0005-0000-0000-00001F160000}"/>
    <cellStyle name="Comma 2 4 5 3 3 4 2" xfId="7763" xr:uid="{00000000-0005-0000-0000-000020160000}"/>
    <cellStyle name="Comma 2 4 5 3 3 4 2 2" xfId="17370" xr:uid="{00000000-0005-0000-0000-000021160000}"/>
    <cellStyle name="Comma 2 4 5 3 3 4 2 2 2" xfId="36584" xr:uid="{4890ED0A-B780-41FD-BF15-5952A6AD02A1}"/>
    <cellStyle name="Comma 2 4 5 3 3 4 2 3" xfId="26977" xr:uid="{7C62140D-F09A-4E3A-A1FF-6A25BDBEDDD3}"/>
    <cellStyle name="Comma 2 4 5 3 3 4 3" xfId="12567" xr:uid="{00000000-0005-0000-0000-000022160000}"/>
    <cellStyle name="Comma 2 4 5 3 3 4 3 2" xfId="31781" xr:uid="{285702CA-3BCF-450A-8633-276263AB7AB5}"/>
    <cellStyle name="Comma 2 4 5 3 3 4 4" xfId="22174" xr:uid="{F7DFF0EF-42C7-409B-909E-CD339DA74381}"/>
    <cellStyle name="Comma 2 4 5 3 3 5" xfId="5362" xr:uid="{00000000-0005-0000-0000-000023160000}"/>
    <cellStyle name="Comma 2 4 5 3 3 5 2" xfId="14969" xr:uid="{00000000-0005-0000-0000-000024160000}"/>
    <cellStyle name="Comma 2 4 5 3 3 5 2 2" xfId="34183" xr:uid="{F501B3DE-C520-4057-AC0C-F8D46700D5FB}"/>
    <cellStyle name="Comma 2 4 5 3 3 5 3" xfId="24576" xr:uid="{625F4881-374D-4A3E-9400-927854B32885}"/>
    <cellStyle name="Comma 2 4 5 3 3 6" xfId="10165" xr:uid="{00000000-0005-0000-0000-000025160000}"/>
    <cellStyle name="Comma 2 4 5 3 3 6 2" xfId="29379" xr:uid="{C34C43F3-E33E-4229-98CE-EFB45983465B}"/>
    <cellStyle name="Comma 2 4 5 3 3 7" xfId="19772" xr:uid="{B5E30AE5-906F-4120-AD53-D57408870248}"/>
    <cellStyle name="Comma 2 4 5 3 4" xfId="754" xr:uid="{00000000-0005-0000-0000-000026160000}"/>
    <cellStyle name="Comma 2 4 5 3 4 2" xfId="1555" xr:uid="{00000000-0005-0000-0000-000027160000}"/>
    <cellStyle name="Comma 2 4 5 3 4 2 2" xfId="3960" xr:uid="{00000000-0005-0000-0000-000028160000}"/>
    <cellStyle name="Comma 2 4 5 3 4 2 2 2" xfId="8763" xr:uid="{00000000-0005-0000-0000-000029160000}"/>
    <cellStyle name="Comma 2 4 5 3 4 2 2 2 2" xfId="18370" xr:uid="{00000000-0005-0000-0000-00002A160000}"/>
    <cellStyle name="Comma 2 4 5 3 4 2 2 2 2 2" xfId="37584" xr:uid="{7FBE5E4A-C102-4860-9F6E-7A8DED5ADE69}"/>
    <cellStyle name="Comma 2 4 5 3 4 2 2 2 3" xfId="27977" xr:uid="{579DBB72-E832-40AC-89BF-FF0CA37F2E03}"/>
    <cellStyle name="Comma 2 4 5 3 4 2 2 3" xfId="13567" xr:uid="{00000000-0005-0000-0000-00002B160000}"/>
    <cellStyle name="Comma 2 4 5 3 4 2 2 3 2" xfId="32781" xr:uid="{F98E9AA9-4AB0-4CF1-9C05-8B43462A2266}"/>
    <cellStyle name="Comma 2 4 5 3 4 2 2 4" xfId="23174" xr:uid="{E7D6CD1D-310E-40F3-A8EC-923D4930EC16}"/>
    <cellStyle name="Comma 2 4 5 3 4 2 3" xfId="6362" xr:uid="{00000000-0005-0000-0000-00002C160000}"/>
    <cellStyle name="Comma 2 4 5 3 4 2 3 2" xfId="15969" xr:uid="{00000000-0005-0000-0000-00002D160000}"/>
    <cellStyle name="Comma 2 4 5 3 4 2 3 2 2" xfId="35183" xr:uid="{16DA3CBE-7C6C-4DB6-88F0-B924010DA562}"/>
    <cellStyle name="Comma 2 4 5 3 4 2 3 3" xfId="25576" xr:uid="{99880F57-4816-4552-9518-AA3B00955E2A}"/>
    <cellStyle name="Comma 2 4 5 3 4 2 4" xfId="11165" xr:uid="{00000000-0005-0000-0000-00002E160000}"/>
    <cellStyle name="Comma 2 4 5 3 4 2 4 2" xfId="30379" xr:uid="{5F120AB9-DBD5-4E7D-B748-6A1FE93A9631}"/>
    <cellStyle name="Comma 2 4 5 3 4 2 5" xfId="20772" xr:uid="{F9783435-A7D6-4DE5-BC27-87F8712FCBC0}"/>
    <cellStyle name="Comma 2 4 5 3 4 3" xfId="2355" xr:uid="{00000000-0005-0000-0000-00002F160000}"/>
    <cellStyle name="Comma 2 4 5 3 4 3 2" xfId="4760" xr:uid="{00000000-0005-0000-0000-000030160000}"/>
    <cellStyle name="Comma 2 4 5 3 4 3 2 2" xfId="9563" xr:uid="{00000000-0005-0000-0000-000031160000}"/>
    <cellStyle name="Comma 2 4 5 3 4 3 2 2 2" xfId="19170" xr:uid="{00000000-0005-0000-0000-000032160000}"/>
    <cellStyle name="Comma 2 4 5 3 4 3 2 2 2 2" xfId="38384" xr:uid="{50B81E26-8022-408E-AABF-58C052CE7567}"/>
    <cellStyle name="Comma 2 4 5 3 4 3 2 2 3" xfId="28777" xr:uid="{40E48075-DA00-4F3C-BC92-2EF1CEA15F07}"/>
    <cellStyle name="Comma 2 4 5 3 4 3 2 3" xfId="14367" xr:uid="{00000000-0005-0000-0000-000033160000}"/>
    <cellStyle name="Comma 2 4 5 3 4 3 2 3 2" xfId="33581" xr:uid="{71468EE5-4F57-4E9B-BB3C-5BBEC4ED0DE2}"/>
    <cellStyle name="Comma 2 4 5 3 4 3 2 4" xfId="23974" xr:uid="{CE270863-AFBD-47CE-9AA0-FD2F082BA77D}"/>
    <cellStyle name="Comma 2 4 5 3 4 3 3" xfId="7162" xr:uid="{00000000-0005-0000-0000-000034160000}"/>
    <cellStyle name="Comma 2 4 5 3 4 3 3 2" xfId="16769" xr:uid="{00000000-0005-0000-0000-000035160000}"/>
    <cellStyle name="Comma 2 4 5 3 4 3 3 2 2" xfId="35983" xr:uid="{FAF500DF-3F85-4188-87B7-DE5C5FECFCD4}"/>
    <cellStyle name="Comma 2 4 5 3 4 3 3 3" xfId="26376" xr:uid="{C36A72A2-96A5-4B65-AFC0-B20FA3E50796}"/>
    <cellStyle name="Comma 2 4 5 3 4 3 4" xfId="11965" xr:uid="{00000000-0005-0000-0000-000036160000}"/>
    <cellStyle name="Comma 2 4 5 3 4 3 4 2" xfId="31179" xr:uid="{2A3F9EC6-3E01-4146-BCC5-3B7AD5435A0A}"/>
    <cellStyle name="Comma 2 4 5 3 4 3 5" xfId="21572" xr:uid="{9E39BA21-32E1-4AC7-AE2C-A5CEBF605878}"/>
    <cellStyle name="Comma 2 4 5 3 4 4" xfId="3160" xr:uid="{00000000-0005-0000-0000-000037160000}"/>
    <cellStyle name="Comma 2 4 5 3 4 4 2" xfId="7963" xr:uid="{00000000-0005-0000-0000-000038160000}"/>
    <cellStyle name="Comma 2 4 5 3 4 4 2 2" xfId="17570" xr:uid="{00000000-0005-0000-0000-000039160000}"/>
    <cellStyle name="Comma 2 4 5 3 4 4 2 2 2" xfId="36784" xr:uid="{F8D8AF7B-C299-43E1-9ECE-48FE970AA35E}"/>
    <cellStyle name="Comma 2 4 5 3 4 4 2 3" xfId="27177" xr:uid="{6D59B4DF-973A-4F03-A0D8-38309E877035}"/>
    <cellStyle name="Comma 2 4 5 3 4 4 3" xfId="12767" xr:uid="{00000000-0005-0000-0000-00003A160000}"/>
    <cellStyle name="Comma 2 4 5 3 4 4 3 2" xfId="31981" xr:uid="{E1BA3B22-5E83-42F6-A7CE-FBEB246E5B88}"/>
    <cellStyle name="Comma 2 4 5 3 4 4 4" xfId="22374" xr:uid="{1F8D507F-5F81-4945-8944-AB335CB535EE}"/>
    <cellStyle name="Comma 2 4 5 3 4 5" xfId="5562" xr:uid="{00000000-0005-0000-0000-00003B160000}"/>
    <cellStyle name="Comma 2 4 5 3 4 5 2" xfId="15169" xr:uid="{00000000-0005-0000-0000-00003C160000}"/>
    <cellStyle name="Comma 2 4 5 3 4 5 2 2" xfId="34383" xr:uid="{F2824AEC-B555-4FFE-AEF2-4507F9C7B94A}"/>
    <cellStyle name="Comma 2 4 5 3 4 5 3" xfId="24776" xr:uid="{0745C95B-4B22-47EC-BC39-2F61DA0109F7}"/>
    <cellStyle name="Comma 2 4 5 3 4 6" xfId="10365" xr:uid="{00000000-0005-0000-0000-00003D160000}"/>
    <cellStyle name="Comma 2 4 5 3 4 6 2" xfId="29579" xr:uid="{C9E77B50-3F97-4E0D-83EB-2CC56EC14B6D}"/>
    <cellStyle name="Comma 2 4 5 3 4 7" xfId="19972" xr:uid="{32A69602-807E-468E-8908-47C343962466}"/>
    <cellStyle name="Comma 2 4 5 3 5" xfId="955" xr:uid="{00000000-0005-0000-0000-00003E160000}"/>
    <cellStyle name="Comma 2 4 5 3 5 2" xfId="3360" xr:uid="{00000000-0005-0000-0000-00003F160000}"/>
    <cellStyle name="Comma 2 4 5 3 5 2 2" xfId="8163" xr:uid="{00000000-0005-0000-0000-000040160000}"/>
    <cellStyle name="Comma 2 4 5 3 5 2 2 2" xfId="17770" xr:uid="{00000000-0005-0000-0000-000041160000}"/>
    <cellStyle name="Comma 2 4 5 3 5 2 2 2 2" xfId="36984" xr:uid="{F29FF292-7062-438E-A1A0-5D2AB7029C4F}"/>
    <cellStyle name="Comma 2 4 5 3 5 2 2 3" xfId="27377" xr:uid="{51A8D794-38D2-44BD-8006-50EA91A80AED}"/>
    <cellStyle name="Comma 2 4 5 3 5 2 3" xfId="12967" xr:uid="{00000000-0005-0000-0000-000042160000}"/>
    <cellStyle name="Comma 2 4 5 3 5 2 3 2" xfId="32181" xr:uid="{541C7F12-A766-4A92-BA7D-8F8764DFE520}"/>
    <cellStyle name="Comma 2 4 5 3 5 2 4" xfId="22574" xr:uid="{BA346BD9-B695-4FC1-B55E-7A7205588929}"/>
    <cellStyle name="Comma 2 4 5 3 5 3" xfId="5762" xr:uid="{00000000-0005-0000-0000-000043160000}"/>
    <cellStyle name="Comma 2 4 5 3 5 3 2" xfId="15369" xr:uid="{00000000-0005-0000-0000-000044160000}"/>
    <cellStyle name="Comma 2 4 5 3 5 3 2 2" xfId="34583" xr:uid="{C1E0CC9B-3C70-4D69-9ECE-FE9114EAD618}"/>
    <cellStyle name="Comma 2 4 5 3 5 3 3" xfId="24976" xr:uid="{F1B1DE34-A88E-42BF-806D-1D84DD773E78}"/>
    <cellStyle name="Comma 2 4 5 3 5 4" xfId="10565" xr:uid="{00000000-0005-0000-0000-000045160000}"/>
    <cellStyle name="Comma 2 4 5 3 5 4 2" xfId="29779" xr:uid="{C7BC6D8F-59B3-4962-90A5-2FD908F091EF}"/>
    <cellStyle name="Comma 2 4 5 3 5 5" xfId="20172" xr:uid="{DAE41363-9D33-4207-8F2E-3E8A304E4036}"/>
    <cellStyle name="Comma 2 4 5 3 6" xfId="1755" xr:uid="{00000000-0005-0000-0000-000046160000}"/>
    <cellStyle name="Comma 2 4 5 3 6 2" xfId="4160" xr:uid="{00000000-0005-0000-0000-000047160000}"/>
    <cellStyle name="Comma 2 4 5 3 6 2 2" xfId="8963" xr:uid="{00000000-0005-0000-0000-000048160000}"/>
    <cellStyle name="Comma 2 4 5 3 6 2 2 2" xfId="18570" xr:uid="{00000000-0005-0000-0000-000049160000}"/>
    <cellStyle name="Comma 2 4 5 3 6 2 2 2 2" xfId="37784" xr:uid="{4543BB0C-96AA-4C97-AF12-E9E3664A92EB}"/>
    <cellStyle name="Comma 2 4 5 3 6 2 2 3" xfId="28177" xr:uid="{A0608A9D-008D-4557-BB3F-02E17AC42623}"/>
    <cellStyle name="Comma 2 4 5 3 6 2 3" xfId="13767" xr:uid="{00000000-0005-0000-0000-00004A160000}"/>
    <cellStyle name="Comma 2 4 5 3 6 2 3 2" xfId="32981" xr:uid="{A0BB8D57-9DAA-4BA0-925A-73AB0C66E2EA}"/>
    <cellStyle name="Comma 2 4 5 3 6 2 4" xfId="23374" xr:uid="{20395A6D-4773-4899-B8AA-2C68D0E508BC}"/>
    <cellStyle name="Comma 2 4 5 3 6 3" xfId="6562" xr:uid="{00000000-0005-0000-0000-00004B160000}"/>
    <cellStyle name="Comma 2 4 5 3 6 3 2" xfId="16169" xr:uid="{00000000-0005-0000-0000-00004C160000}"/>
    <cellStyle name="Comma 2 4 5 3 6 3 2 2" xfId="35383" xr:uid="{7618EA45-E182-42A8-9D25-38E89B4293E5}"/>
    <cellStyle name="Comma 2 4 5 3 6 3 3" xfId="25776" xr:uid="{042A08BD-9D02-45C1-8318-C870E66BFF61}"/>
    <cellStyle name="Comma 2 4 5 3 6 4" xfId="11365" xr:uid="{00000000-0005-0000-0000-00004D160000}"/>
    <cellStyle name="Comma 2 4 5 3 6 4 2" xfId="30579" xr:uid="{774CC18E-7D5B-45E0-BFC8-BE29BB057488}"/>
    <cellStyle name="Comma 2 4 5 3 6 5" xfId="20972" xr:uid="{49EB6C69-0873-4F26-85A4-612205830E05}"/>
    <cellStyle name="Comma 2 4 5 3 7" xfId="2560" xr:uid="{00000000-0005-0000-0000-00004E160000}"/>
    <cellStyle name="Comma 2 4 5 3 7 2" xfId="7363" xr:uid="{00000000-0005-0000-0000-00004F160000}"/>
    <cellStyle name="Comma 2 4 5 3 7 2 2" xfId="16970" xr:uid="{00000000-0005-0000-0000-000050160000}"/>
    <cellStyle name="Comma 2 4 5 3 7 2 2 2" xfId="36184" xr:uid="{449A1169-D9DD-4E42-91EE-816A1C883B24}"/>
    <cellStyle name="Comma 2 4 5 3 7 2 3" xfId="26577" xr:uid="{6653FE92-9863-4B62-8DC1-A2D21B4F26B8}"/>
    <cellStyle name="Comma 2 4 5 3 7 3" xfId="12167" xr:uid="{00000000-0005-0000-0000-000051160000}"/>
    <cellStyle name="Comma 2 4 5 3 7 3 2" xfId="31381" xr:uid="{38E0D7DD-E98C-451F-8B28-FE0265F682DC}"/>
    <cellStyle name="Comma 2 4 5 3 7 4" xfId="21774" xr:uid="{F75A0538-6756-4C0A-85C8-ED92FA27F049}"/>
    <cellStyle name="Comma 2 4 5 3 8" xfId="4962" xr:uid="{00000000-0005-0000-0000-000052160000}"/>
    <cellStyle name="Comma 2 4 5 3 8 2" xfId="14569" xr:uid="{00000000-0005-0000-0000-000053160000}"/>
    <cellStyle name="Comma 2 4 5 3 8 2 2" xfId="33783" xr:uid="{8D6E46F1-7855-43D5-A44F-FCEFDD9E0CF3}"/>
    <cellStyle name="Comma 2 4 5 3 8 3" xfId="24176" xr:uid="{9D9BDED3-DB01-4F8C-B42D-8AA7DE9DFA3F}"/>
    <cellStyle name="Comma 2 4 5 3 9" xfId="9765" xr:uid="{00000000-0005-0000-0000-000054160000}"/>
    <cellStyle name="Comma 2 4 5 3 9 2" xfId="28979" xr:uid="{9305D063-E672-4789-B3DE-DF888F8305B8}"/>
    <cellStyle name="Comma 2 4 5 4" xfId="254" xr:uid="{00000000-0005-0000-0000-000055160000}"/>
    <cellStyle name="Comma 2 4 5 4 2" xfId="1055" xr:uid="{00000000-0005-0000-0000-000056160000}"/>
    <cellStyle name="Comma 2 4 5 4 2 2" xfId="3460" xr:uid="{00000000-0005-0000-0000-000057160000}"/>
    <cellStyle name="Comma 2 4 5 4 2 2 2" xfId="8263" xr:uid="{00000000-0005-0000-0000-000058160000}"/>
    <cellStyle name="Comma 2 4 5 4 2 2 2 2" xfId="17870" xr:uid="{00000000-0005-0000-0000-000059160000}"/>
    <cellStyle name="Comma 2 4 5 4 2 2 2 2 2" xfId="37084" xr:uid="{976638DA-56E7-49E4-8FC2-7F1361678F67}"/>
    <cellStyle name="Comma 2 4 5 4 2 2 2 3" xfId="27477" xr:uid="{D105DB01-3E2D-41E4-814C-DE523BC71516}"/>
    <cellStyle name="Comma 2 4 5 4 2 2 3" xfId="13067" xr:uid="{00000000-0005-0000-0000-00005A160000}"/>
    <cellStyle name="Comma 2 4 5 4 2 2 3 2" xfId="32281" xr:uid="{574406ED-1B71-49FC-A7FB-2372DF6501E8}"/>
    <cellStyle name="Comma 2 4 5 4 2 2 4" xfId="22674" xr:uid="{2E34F887-EA49-4036-A194-3A8C23EF95D2}"/>
    <cellStyle name="Comma 2 4 5 4 2 3" xfId="5862" xr:uid="{00000000-0005-0000-0000-00005B160000}"/>
    <cellStyle name="Comma 2 4 5 4 2 3 2" xfId="15469" xr:uid="{00000000-0005-0000-0000-00005C160000}"/>
    <cellStyle name="Comma 2 4 5 4 2 3 2 2" xfId="34683" xr:uid="{41BCA0CF-850E-4C60-966E-BFBF6E713DAC}"/>
    <cellStyle name="Comma 2 4 5 4 2 3 3" xfId="25076" xr:uid="{B77647F6-271C-4830-8356-CEE8C33D7314}"/>
    <cellStyle name="Comma 2 4 5 4 2 4" xfId="10665" xr:uid="{00000000-0005-0000-0000-00005D160000}"/>
    <cellStyle name="Comma 2 4 5 4 2 4 2" xfId="29879" xr:uid="{BD4FFC62-D097-4E6A-B26E-5BF8027B0C00}"/>
    <cellStyle name="Comma 2 4 5 4 2 5" xfId="20272" xr:uid="{876B0811-AD2B-41CC-A6FA-0E791E591AF0}"/>
    <cellStyle name="Comma 2 4 5 4 3" xfId="1855" xr:uid="{00000000-0005-0000-0000-00005E160000}"/>
    <cellStyle name="Comma 2 4 5 4 3 2" xfId="4260" xr:uid="{00000000-0005-0000-0000-00005F160000}"/>
    <cellStyle name="Comma 2 4 5 4 3 2 2" xfId="9063" xr:uid="{00000000-0005-0000-0000-000060160000}"/>
    <cellStyle name="Comma 2 4 5 4 3 2 2 2" xfId="18670" xr:uid="{00000000-0005-0000-0000-000061160000}"/>
    <cellStyle name="Comma 2 4 5 4 3 2 2 2 2" xfId="37884" xr:uid="{2F896455-3C70-4652-A8C1-82F533B2E562}"/>
    <cellStyle name="Comma 2 4 5 4 3 2 2 3" xfId="28277" xr:uid="{AA743C19-EA8A-4073-8124-3B1365E00F68}"/>
    <cellStyle name="Comma 2 4 5 4 3 2 3" xfId="13867" xr:uid="{00000000-0005-0000-0000-000062160000}"/>
    <cellStyle name="Comma 2 4 5 4 3 2 3 2" xfId="33081" xr:uid="{88A1BA90-209C-47F9-94AA-12AB1F750324}"/>
    <cellStyle name="Comma 2 4 5 4 3 2 4" xfId="23474" xr:uid="{654139DA-0D50-4B80-8A2E-07539709C814}"/>
    <cellStyle name="Comma 2 4 5 4 3 3" xfId="6662" xr:uid="{00000000-0005-0000-0000-000063160000}"/>
    <cellStyle name="Comma 2 4 5 4 3 3 2" xfId="16269" xr:uid="{00000000-0005-0000-0000-000064160000}"/>
    <cellStyle name="Comma 2 4 5 4 3 3 2 2" xfId="35483" xr:uid="{DA41896B-9EAD-43CB-8020-37300D1F8541}"/>
    <cellStyle name="Comma 2 4 5 4 3 3 3" xfId="25876" xr:uid="{47205F61-6A54-4159-B5FF-FA6C86B31221}"/>
    <cellStyle name="Comma 2 4 5 4 3 4" xfId="11465" xr:uid="{00000000-0005-0000-0000-000065160000}"/>
    <cellStyle name="Comma 2 4 5 4 3 4 2" xfId="30679" xr:uid="{50A35CF5-1BB3-46BB-BCFD-4FC2BFE790F5}"/>
    <cellStyle name="Comma 2 4 5 4 3 5" xfId="21072" xr:uid="{EC81A288-7AFC-4955-A939-9CF463AD43BB}"/>
    <cellStyle name="Comma 2 4 5 4 4" xfId="2660" xr:uid="{00000000-0005-0000-0000-000066160000}"/>
    <cellStyle name="Comma 2 4 5 4 4 2" xfId="7463" xr:uid="{00000000-0005-0000-0000-000067160000}"/>
    <cellStyle name="Comma 2 4 5 4 4 2 2" xfId="17070" xr:uid="{00000000-0005-0000-0000-000068160000}"/>
    <cellStyle name="Comma 2 4 5 4 4 2 2 2" xfId="36284" xr:uid="{184841A4-8D4E-4E79-ADCA-6865B0F3A1A4}"/>
    <cellStyle name="Comma 2 4 5 4 4 2 3" xfId="26677" xr:uid="{9EB25560-2EBA-4F35-B691-192FEAB7F892}"/>
    <cellStyle name="Comma 2 4 5 4 4 3" xfId="12267" xr:uid="{00000000-0005-0000-0000-000069160000}"/>
    <cellStyle name="Comma 2 4 5 4 4 3 2" xfId="31481" xr:uid="{A2FC9CD1-B88E-462C-A632-1366790675B9}"/>
    <cellStyle name="Comma 2 4 5 4 4 4" xfId="21874" xr:uid="{ECA7F0AD-2BAF-4322-B727-AAB6082F1E66}"/>
    <cellStyle name="Comma 2 4 5 4 5" xfId="5062" xr:uid="{00000000-0005-0000-0000-00006A160000}"/>
    <cellStyle name="Comma 2 4 5 4 5 2" xfId="14669" xr:uid="{00000000-0005-0000-0000-00006B160000}"/>
    <cellStyle name="Comma 2 4 5 4 5 2 2" xfId="33883" xr:uid="{DEF6ED66-49D0-47ED-9D07-4F8C825797F1}"/>
    <cellStyle name="Comma 2 4 5 4 5 3" xfId="24276" xr:uid="{E3629D81-EEED-43E0-9F62-35DBC253B9A2}"/>
    <cellStyle name="Comma 2 4 5 4 6" xfId="9865" xr:uid="{00000000-0005-0000-0000-00006C160000}"/>
    <cellStyle name="Comma 2 4 5 4 6 2" xfId="29079" xr:uid="{31325B9B-4EE6-4FF2-AC01-87DFC07BCC79}"/>
    <cellStyle name="Comma 2 4 5 4 7" xfId="19472" xr:uid="{194A4A82-234F-4145-ABA3-8AE8F255C991}"/>
    <cellStyle name="Comma 2 4 5 5" xfId="454" xr:uid="{00000000-0005-0000-0000-00006D160000}"/>
    <cellStyle name="Comma 2 4 5 5 2" xfId="1255" xr:uid="{00000000-0005-0000-0000-00006E160000}"/>
    <cellStyle name="Comma 2 4 5 5 2 2" xfId="3660" xr:uid="{00000000-0005-0000-0000-00006F160000}"/>
    <cellStyle name="Comma 2 4 5 5 2 2 2" xfId="8463" xr:uid="{00000000-0005-0000-0000-000070160000}"/>
    <cellStyle name="Comma 2 4 5 5 2 2 2 2" xfId="18070" xr:uid="{00000000-0005-0000-0000-000071160000}"/>
    <cellStyle name="Comma 2 4 5 5 2 2 2 2 2" xfId="37284" xr:uid="{EBEBCE61-C35E-4F75-A27C-1E4FBE168E6B}"/>
    <cellStyle name="Comma 2 4 5 5 2 2 2 3" xfId="27677" xr:uid="{0CE800A3-0C28-409D-AAF5-1A2204C47676}"/>
    <cellStyle name="Comma 2 4 5 5 2 2 3" xfId="13267" xr:uid="{00000000-0005-0000-0000-000072160000}"/>
    <cellStyle name="Comma 2 4 5 5 2 2 3 2" xfId="32481" xr:uid="{E5EAB6B6-B98E-426A-BFF2-06315879165F}"/>
    <cellStyle name="Comma 2 4 5 5 2 2 4" xfId="22874" xr:uid="{1D347B1C-89E0-46A7-8AC5-F9FFF4433813}"/>
    <cellStyle name="Comma 2 4 5 5 2 3" xfId="6062" xr:uid="{00000000-0005-0000-0000-000073160000}"/>
    <cellStyle name="Comma 2 4 5 5 2 3 2" xfId="15669" xr:uid="{00000000-0005-0000-0000-000074160000}"/>
    <cellStyle name="Comma 2 4 5 5 2 3 2 2" xfId="34883" xr:uid="{C8771E3A-8BB8-42AF-98DC-E059A16A6B12}"/>
    <cellStyle name="Comma 2 4 5 5 2 3 3" xfId="25276" xr:uid="{165534CA-6BF1-4C64-95B1-C41522EA82F9}"/>
    <cellStyle name="Comma 2 4 5 5 2 4" xfId="10865" xr:uid="{00000000-0005-0000-0000-000075160000}"/>
    <cellStyle name="Comma 2 4 5 5 2 4 2" xfId="30079" xr:uid="{AB4AE56F-A1F9-4250-AFF5-E9BAB84947E2}"/>
    <cellStyle name="Comma 2 4 5 5 2 5" xfId="20472" xr:uid="{010634F5-56F4-49E4-BB18-8B3CBAA1C0C1}"/>
    <cellStyle name="Comma 2 4 5 5 3" xfId="2055" xr:uid="{00000000-0005-0000-0000-000076160000}"/>
    <cellStyle name="Comma 2 4 5 5 3 2" xfId="4460" xr:uid="{00000000-0005-0000-0000-000077160000}"/>
    <cellStyle name="Comma 2 4 5 5 3 2 2" xfId="9263" xr:uid="{00000000-0005-0000-0000-000078160000}"/>
    <cellStyle name="Comma 2 4 5 5 3 2 2 2" xfId="18870" xr:uid="{00000000-0005-0000-0000-000079160000}"/>
    <cellStyle name="Comma 2 4 5 5 3 2 2 2 2" xfId="38084" xr:uid="{AE70491C-32BD-486A-B917-1C6628932624}"/>
    <cellStyle name="Comma 2 4 5 5 3 2 2 3" xfId="28477" xr:uid="{BF9F456A-158F-4790-BF5D-80F1ABF5DDE7}"/>
    <cellStyle name="Comma 2 4 5 5 3 2 3" xfId="14067" xr:uid="{00000000-0005-0000-0000-00007A160000}"/>
    <cellStyle name="Comma 2 4 5 5 3 2 3 2" xfId="33281" xr:uid="{BA72BFBC-FA5C-4F5B-8608-0CC308199F6A}"/>
    <cellStyle name="Comma 2 4 5 5 3 2 4" xfId="23674" xr:uid="{5E07E518-2DA6-4D88-8FDC-C4C1F785FCC8}"/>
    <cellStyle name="Comma 2 4 5 5 3 3" xfId="6862" xr:uid="{00000000-0005-0000-0000-00007B160000}"/>
    <cellStyle name="Comma 2 4 5 5 3 3 2" xfId="16469" xr:uid="{00000000-0005-0000-0000-00007C160000}"/>
    <cellStyle name="Comma 2 4 5 5 3 3 2 2" xfId="35683" xr:uid="{8E1E9743-9546-4704-A4CA-AA4E047A1967}"/>
    <cellStyle name="Comma 2 4 5 5 3 3 3" xfId="26076" xr:uid="{7BB8D7B3-E20E-4613-A5B0-26BEFCD9DBB4}"/>
    <cellStyle name="Comma 2 4 5 5 3 4" xfId="11665" xr:uid="{00000000-0005-0000-0000-00007D160000}"/>
    <cellStyle name="Comma 2 4 5 5 3 4 2" xfId="30879" xr:uid="{65880810-140A-4FB6-BA36-114CA6CC0579}"/>
    <cellStyle name="Comma 2 4 5 5 3 5" xfId="21272" xr:uid="{542D9F4B-0DFB-4707-B9BA-F3258464D8A4}"/>
    <cellStyle name="Comma 2 4 5 5 4" xfId="2860" xr:uid="{00000000-0005-0000-0000-00007E160000}"/>
    <cellStyle name="Comma 2 4 5 5 4 2" xfId="7663" xr:uid="{00000000-0005-0000-0000-00007F160000}"/>
    <cellStyle name="Comma 2 4 5 5 4 2 2" xfId="17270" xr:uid="{00000000-0005-0000-0000-000080160000}"/>
    <cellStyle name="Comma 2 4 5 5 4 2 2 2" xfId="36484" xr:uid="{16DBEEA2-A73A-46C0-BAAF-C1E4E142BFF5}"/>
    <cellStyle name="Comma 2 4 5 5 4 2 3" xfId="26877" xr:uid="{EEC8A019-78E1-4946-B295-3A08F20BA0DC}"/>
    <cellStyle name="Comma 2 4 5 5 4 3" xfId="12467" xr:uid="{00000000-0005-0000-0000-000081160000}"/>
    <cellStyle name="Comma 2 4 5 5 4 3 2" xfId="31681" xr:uid="{5BEC6D3D-730B-41E0-9FDC-5244FA68303E}"/>
    <cellStyle name="Comma 2 4 5 5 4 4" xfId="22074" xr:uid="{FF94261F-CF48-4289-9728-A01870EA8943}"/>
    <cellStyle name="Comma 2 4 5 5 5" xfId="5262" xr:uid="{00000000-0005-0000-0000-000082160000}"/>
    <cellStyle name="Comma 2 4 5 5 5 2" xfId="14869" xr:uid="{00000000-0005-0000-0000-000083160000}"/>
    <cellStyle name="Comma 2 4 5 5 5 2 2" xfId="34083" xr:uid="{5062C3DC-E718-46A7-83C3-82AB7D04F34B}"/>
    <cellStyle name="Comma 2 4 5 5 5 3" xfId="24476" xr:uid="{FF67D5FC-A028-4EEC-8787-8281E75719EB}"/>
    <cellStyle name="Comma 2 4 5 5 6" xfId="10065" xr:uid="{00000000-0005-0000-0000-000084160000}"/>
    <cellStyle name="Comma 2 4 5 5 6 2" xfId="29279" xr:uid="{0906BE2D-8B73-4A40-83FB-9D3AC7D891DB}"/>
    <cellStyle name="Comma 2 4 5 5 7" xfId="19672" xr:uid="{CD31B762-2CDC-464B-8DC7-56691348D497}"/>
    <cellStyle name="Comma 2 4 5 6" xfId="654" xr:uid="{00000000-0005-0000-0000-000085160000}"/>
    <cellStyle name="Comma 2 4 5 6 2" xfId="1455" xr:uid="{00000000-0005-0000-0000-000086160000}"/>
    <cellStyle name="Comma 2 4 5 6 2 2" xfId="3860" xr:uid="{00000000-0005-0000-0000-000087160000}"/>
    <cellStyle name="Comma 2 4 5 6 2 2 2" xfId="8663" xr:uid="{00000000-0005-0000-0000-000088160000}"/>
    <cellStyle name="Comma 2 4 5 6 2 2 2 2" xfId="18270" xr:uid="{00000000-0005-0000-0000-000089160000}"/>
    <cellStyle name="Comma 2 4 5 6 2 2 2 2 2" xfId="37484" xr:uid="{00A9CE2D-12AA-4F26-A7A7-2872C39C4D42}"/>
    <cellStyle name="Comma 2 4 5 6 2 2 2 3" xfId="27877" xr:uid="{C135FE09-4B90-4A25-88C5-9295F7BD6C0A}"/>
    <cellStyle name="Comma 2 4 5 6 2 2 3" xfId="13467" xr:uid="{00000000-0005-0000-0000-00008A160000}"/>
    <cellStyle name="Comma 2 4 5 6 2 2 3 2" xfId="32681" xr:uid="{327DD730-5611-4EB4-907A-C9F50F367D55}"/>
    <cellStyle name="Comma 2 4 5 6 2 2 4" xfId="23074" xr:uid="{3EB4593E-08C5-44CB-8D3A-CBBFB049785B}"/>
    <cellStyle name="Comma 2 4 5 6 2 3" xfId="6262" xr:uid="{00000000-0005-0000-0000-00008B160000}"/>
    <cellStyle name="Comma 2 4 5 6 2 3 2" xfId="15869" xr:uid="{00000000-0005-0000-0000-00008C160000}"/>
    <cellStyle name="Comma 2 4 5 6 2 3 2 2" xfId="35083" xr:uid="{F0106E14-0271-436B-99F9-59D1461A5F3C}"/>
    <cellStyle name="Comma 2 4 5 6 2 3 3" xfId="25476" xr:uid="{C76AAA1B-647B-4B2D-8A08-06FF37CE83B8}"/>
    <cellStyle name="Comma 2 4 5 6 2 4" xfId="11065" xr:uid="{00000000-0005-0000-0000-00008D160000}"/>
    <cellStyle name="Comma 2 4 5 6 2 4 2" xfId="30279" xr:uid="{F39ADADF-9793-44BE-AF5E-57719D14758D}"/>
    <cellStyle name="Comma 2 4 5 6 2 5" xfId="20672" xr:uid="{679B298D-D9C3-408C-BCEF-76210672F71C}"/>
    <cellStyle name="Comma 2 4 5 6 3" xfId="2255" xr:uid="{00000000-0005-0000-0000-00008E160000}"/>
    <cellStyle name="Comma 2 4 5 6 3 2" xfId="4660" xr:uid="{00000000-0005-0000-0000-00008F160000}"/>
    <cellStyle name="Comma 2 4 5 6 3 2 2" xfId="9463" xr:uid="{00000000-0005-0000-0000-000090160000}"/>
    <cellStyle name="Comma 2 4 5 6 3 2 2 2" xfId="19070" xr:uid="{00000000-0005-0000-0000-000091160000}"/>
    <cellStyle name="Comma 2 4 5 6 3 2 2 2 2" xfId="38284" xr:uid="{73FD33C3-D9BF-4588-8999-ABD48F182CD7}"/>
    <cellStyle name="Comma 2 4 5 6 3 2 2 3" xfId="28677" xr:uid="{51893332-A90C-45DB-A853-82900C1F884E}"/>
    <cellStyle name="Comma 2 4 5 6 3 2 3" xfId="14267" xr:uid="{00000000-0005-0000-0000-000092160000}"/>
    <cellStyle name="Comma 2 4 5 6 3 2 3 2" xfId="33481" xr:uid="{89CE9CF5-A8A0-4E13-A73B-6EFB5E2A3993}"/>
    <cellStyle name="Comma 2 4 5 6 3 2 4" xfId="23874" xr:uid="{F3BDABA5-3796-4868-A794-309FE5356E4F}"/>
    <cellStyle name="Comma 2 4 5 6 3 3" xfId="7062" xr:uid="{00000000-0005-0000-0000-000093160000}"/>
    <cellStyle name="Comma 2 4 5 6 3 3 2" xfId="16669" xr:uid="{00000000-0005-0000-0000-000094160000}"/>
    <cellStyle name="Comma 2 4 5 6 3 3 2 2" xfId="35883" xr:uid="{6FBFFAEC-52F2-4F61-A9FC-A03DA6A2B3F4}"/>
    <cellStyle name="Comma 2 4 5 6 3 3 3" xfId="26276" xr:uid="{5CC1F7C0-5686-4D1C-947C-3811D9274566}"/>
    <cellStyle name="Comma 2 4 5 6 3 4" xfId="11865" xr:uid="{00000000-0005-0000-0000-000095160000}"/>
    <cellStyle name="Comma 2 4 5 6 3 4 2" xfId="31079" xr:uid="{299BBB4A-7218-4B78-B1C8-A7024AD8F0F3}"/>
    <cellStyle name="Comma 2 4 5 6 3 5" xfId="21472" xr:uid="{1A2857C0-99B4-484B-BBA1-581C9F0F4BFE}"/>
    <cellStyle name="Comma 2 4 5 6 4" xfId="3060" xr:uid="{00000000-0005-0000-0000-000096160000}"/>
    <cellStyle name="Comma 2 4 5 6 4 2" xfId="7863" xr:uid="{00000000-0005-0000-0000-000097160000}"/>
    <cellStyle name="Comma 2 4 5 6 4 2 2" xfId="17470" xr:uid="{00000000-0005-0000-0000-000098160000}"/>
    <cellStyle name="Comma 2 4 5 6 4 2 2 2" xfId="36684" xr:uid="{5C664A2C-1E20-4BDF-A4AF-C3BCAFC1DA85}"/>
    <cellStyle name="Comma 2 4 5 6 4 2 3" xfId="27077" xr:uid="{4AFE7FD2-EFFA-4ED2-AEB6-961A431B17EB}"/>
    <cellStyle name="Comma 2 4 5 6 4 3" xfId="12667" xr:uid="{00000000-0005-0000-0000-000099160000}"/>
    <cellStyle name="Comma 2 4 5 6 4 3 2" xfId="31881" xr:uid="{DE2C1061-82CF-40D3-87EA-D07F0223EB07}"/>
    <cellStyle name="Comma 2 4 5 6 4 4" xfId="22274" xr:uid="{4E34CADE-E3DF-4FAF-A4ED-147DD2428614}"/>
    <cellStyle name="Comma 2 4 5 6 5" xfId="5462" xr:uid="{00000000-0005-0000-0000-00009A160000}"/>
    <cellStyle name="Comma 2 4 5 6 5 2" xfId="15069" xr:uid="{00000000-0005-0000-0000-00009B160000}"/>
    <cellStyle name="Comma 2 4 5 6 5 2 2" xfId="34283" xr:uid="{5A1E22FA-9533-43FD-8A5C-537829C2125D}"/>
    <cellStyle name="Comma 2 4 5 6 5 3" xfId="24676" xr:uid="{87974427-824A-4F81-AE22-30DB29C0E001}"/>
    <cellStyle name="Comma 2 4 5 6 6" xfId="10265" xr:uid="{00000000-0005-0000-0000-00009C160000}"/>
    <cellStyle name="Comma 2 4 5 6 6 2" xfId="29479" xr:uid="{A090EB59-9E29-4E69-9108-CA2BB0EBE0D2}"/>
    <cellStyle name="Comma 2 4 5 6 7" xfId="19872" xr:uid="{37299510-59DD-493F-8CAD-C9004E6337D9}"/>
    <cellStyle name="Comma 2 4 5 7" xfId="855" xr:uid="{00000000-0005-0000-0000-00009D160000}"/>
    <cellStyle name="Comma 2 4 5 7 2" xfId="3260" xr:uid="{00000000-0005-0000-0000-00009E160000}"/>
    <cellStyle name="Comma 2 4 5 7 2 2" xfId="8063" xr:uid="{00000000-0005-0000-0000-00009F160000}"/>
    <cellStyle name="Comma 2 4 5 7 2 2 2" xfId="17670" xr:uid="{00000000-0005-0000-0000-0000A0160000}"/>
    <cellStyle name="Comma 2 4 5 7 2 2 2 2" xfId="36884" xr:uid="{6E89F0A3-07B8-4DB6-96BA-65A3E24A4E2F}"/>
    <cellStyle name="Comma 2 4 5 7 2 2 3" xfId="27277" xr:uid="{7E5B1F59-BEA6-46EB-A1F9-881813AAF54B}"/>
    <cellStyle name="Comma 2 4 5 7 2 3" xfId="12867" xr:uid="{00000000-0005-0000-0000-0000A1160000}"/>
    <cellStyle name="Comma 2 4 5 7 2 3 2" xfId="32081" xr:uid="{7E6FEA7C-EA1F-4C7D-8F3B-CE7418032FA8}"/>
    <cellStyle name="Comma 2 4 5 7 2 4" xfId="22474" xr:uid="{F69BBEA9-36D3-4B70-AB7D-0D0CDC62F5C4}"/>
    <cellStyle name="Comma 2 4 5 7 3" xfId="5662" xr:uid="{00000000-0005-0000-0000-0000A2160000}"/>
    <cellStyle name="Comma 2 4 5 7 3 2" xfId="15269" xr:uid="{00000000-0005-0000-0000-0000A3160000}"/>
    <cellStyle name="Comma 2 4 5 7 3 2 2" xfId="34483" xr:uid="{EA7C3F6B-ECCC-400F-9625-5BE947D592DC}"/>
    <cellStyle name="Comma 2 4 5 7 3 3" xfId="24876" xr:uid="{C1895041-CF0C-4A2B-B8E4-B12D0727D7CD}"/>
    <cellStyle name="Comma 2 4 5 7 4" xfId="10465" xr:uid="{00000000-0005-0000-0000-0000A4160000}"/>
    <cellStyle name="Comma 2 4 5 7 4 2" xfId="29679" xr:uid="{DC9A625B-ED45-416C-97F4-12ABDA89C007}"/>
    <cellStyle name="Comma 2 4 5 7 5" xfId="20072" xr:uid="{BD504BF2-0118-4508-87C6-6A3906A77962}"/>
    <cellStyle name="Comma 2 4 5 8" xfId="1655" xr:uid="{00000000-0005-0000-0000-0000A5160000}"/>
    <cellStyle name="Comma 2 4 5 8 2" xfId="4060" xr:uid="{00000000-0005-0000-0000-0000A6160000}"/>
    <cellStyle name="Comma 2 4 5 8 2 2" xfId="8863" xr:uid="{00000000-0005-0000-0000-0000A7160000}"/>
    <cellStyle name="Comma 2 4 5 8 2 2 2" xfId="18470" xr:uid="{00000000-0005-0000-0000-0000A8160000}"/>
    <cellStyle name="Comma 2 4 5 8 2 2 2 2" xfId="37684" xr:uid="{ADCEB193-3366-4756-B4E5-6F9E6CE2F28F}"/>
    <cellStyle name="Comma 2 4 5 8 2 2 3" xfId="28077" xr:uid="{9AB4C797-72FB-426B-A7F8-D72AE6DFE04C}"/>
    <cellStyle name="Comma 2 4 5 8 2 3" xfId="13667" xr:uid="{00000000-0005-0000-0000-0000A9160000}"/>
    <cellStyle name="Comma 2 4 5 8 2 3 2" xfId="32881" xr:uid="{BBAC5B2D-8A64-4BA6-AAD3-14828BBB05E1}"/>
    <cellStyle name="Comma 2 4 5 8 2 4" xfId="23274" xr:uid="{35321A3C-F91A-4C20-BAB3-CE33A1AB4087}"/>
    <cellStyle name="Comma 2 4 5 8 3" xfId="6462" xr:uid="{00000000-0005-0000-0000-0000AA160000}"/>
    <cellStyle name="Comma 2 4 5 8 3 2" xfId="16069" xr:uid="{00000000-0005-0000-0000-0000AB160000}"/>
    <cellStyle name="Comma 2 4 5 8 3 2 2" xfId="35283" xr:uid="{EEEFBA74-14A3-4DB4-B32F-90AD235D43A5}"/>
    <cellStyle name="Comma 2 4 5 8 3 3" xfId="25676" xr:uid="{A86BD779-D177-46AA-AB15-8B617EFAB4F9}"/>
    <cellStyle name="Comma 2 4 5 8 4" xfId="11265" xr:uid="{00000000-0005-0000-0000-0000AC160000}"/>
    <cellStyle name="Comma 2 4 5 8 4 2" xfId="30479" xr:uid="{EDDC0AC0-FFE8-4236-80DB-B157E8CED6E7}"/>
    <cellStyle name="Comma 2 4 5 8 5" xfId="20872" xr:uid="{560DB2A0-218E-4975-947C-39F35758B1DD}"/>
    <cellStyle name="Comma 2 4 5 9" xfId="2460" xr:uid="{00000000-0005-0000-0000-0000AD160000}"/>
    <cellStyle name="Comma 2 4 5 9 2" xfId="7263" xr:uid="{00000000-0005-0000-0000-0000AE160000}"/>
    <cellStyle name="Comma 2 4 5 9 2 2" xfId="16870" xr:uid="{00000000-0005-0000-0000-0000AF160000}"/>
    <cellStyle name="Comma 2 4 5 9 2 2 2" xfId="36084" xr:uid="{7C86F755-ADCC-424A-B032-850253D5EDAD}"/>
    <cellStyle name="Comma 2 4 5 9 2 3" xfId="26477" xr:uid="{B46E03DF-26E1-48D3-A3EE-2C4162ECA8EE}"/>
    <cellStyle name="Comma 2 4 5 9 3" xfId="12067" xr:uid="{00000000-0005-0000-0000-0000B0160000}"/>
    <cellStyle name="Comma 2 4 5 9 3 2" xfId="31281" xr:uid="{2274F95A-25CB-4C63-B77D-0523F2D6D58D}"/>
    <cellStyle name="Comma 2 4 5 9 4" xfId="21674" xr:uid="{64F8C1F7-2A95-4A65-A066-6527C2D1CBDF}"/>
    <cellStyle name="Comma 2 4 6" xfId="64" xr:uid="{00000000-0005-0000-0000-0000B1160000}"/>
    <cellStyle name="Comma 2 4 6 10" xfId="9675" xr:uid="{00000000-0005-0000-0000-0000B2160000}"/>
    <cellStyle name="Comma 2 4 6 10 2" xfId="28889" xr:uid="{15D38027-F534-4D46-9617-B6828AF157B2}"/>
    <cellStyle name="Comma 2 4 6 11" xfId="19282" xr:uid="{50F7131A-2DF4-4E40-BD43-79F1FD971A40}"/>
    <cellStyle name="Comma 2 4 6 2" xfId="164" xr:uid="{00000000-0005-0000-0000-0000B3160000}"/>
    <cellStyle name="Comma 2 4 6 2 10" xfId="19382" xr:uid="{02AAF014-0CB4-46E6-8622-A4965BB9BD3A}"/>
    <cellStyle name="Comma 2 4 6 2 2" xfId="364" xr:uid="{00000000-0005-0000-0000-0000B4160000}"/>
    <cellStyle name="Comma 2 4 6 2 2 2" xfId="1165" xr:uid="{00000000-0005-0000-0000-0000B5160000}"/>
    <cellStyle name="Comma 2 4 6 2 2 2 2" xfId="3570" xr:uid="{00000000-0005-0000-0000-0000B6160000}"/>
    <cellStyle name="Comma 2 4 6 2 2 2 2 2" xfId="8373" xr:uid="{00000000-0005-0000-0000-0000B7160000}"/>
    <cellStyle name="Comma 2 4 6 2 2 2 2 2 2" xfId="17980" xr:uid="{00000000-0005-0000-0000-0000B8160000}"/>
    <cellStyle name="Comma 2 4 6 2 2 2 2 2 2 2" xfId="37194" xr:uid="{050FFD11-7BFF-46B3-8689-07F9FDDED394}"/>
    <cellStyle name="Comma 2 4 6 2 2 2 2 2 3" xfId="27587" xr:uid="{A531AB42-3CDB-4284-8B25-1EE9657B7898}"/>
    <cellStyle name="Comma 2 4 6 2 2 2 2 3" xfId="13177" xr:uid="{00000000-0005-0000-0000-0000B9160000}"/>
    <cellStyle name="Comma 2 4 6 2 2 2 2 3 2" xfId="32391" xr:uid="{A1AC30EC-4857-4664-A114-245BB6D801F8}"/>
    <cellStyle name="Comma 2 4 6 2 2 2 2 4" xfId="22784" xr:uid="{6CB7ACF6-BAAA-4851-A91B-8DBC45FFA9C9}"/>
    <cellStyle name="Comma 2 4 6 2 2 2 3" xfId="5972" xr:uid="{00000000-0005-0000-0000-0000BA160000}"/>
    <cellStyle name="Comma 2 4 6 2 2 2 3 2" xfId="15579" xr:uid="{00000000-0005-0000-0000-0000BB160000}"/>
    <cellStyle name="Comma 2 4 6 2 2 2 3 2 2" xfId="34793" xr:uid="{83EDBE6F-2877-488F-B08D-B9485FD4A684}"/>
    <cellStyle name="Comma 2 4 6 2 2 2 3 3" xfId="25186" xr:uid="{99B2AF30-D908-4489-8491-108E4FEC7B89}"/>
    <cellStyle name="Comma 2 4 6 2 2 2 4" xfId="10775" xr:uid="{00000000-0005-0000-0000-0000BC160000}"/>
    <cellStyle name="Comma 2 4 6 2 2 2 4 2" xfId="29989" xr:uid="{49750A64-939F-4050-B2EB-F3FDE0CFE396}"/>
    <cellStyle name="Comma 2 4 6 2 2 2 5" xfId="20382" xr:uid="{0B074F9F-6BFB-452A-BF9C-56A28405EE2F}"/>
    <cellStyle name="Comma 2 4 6 2 2 3" xfId="1965" xr:uid="{00000000-0005-0000-0000-0000BD160000}"/>
    <cellStyle name="Comma 2 4 6 2 2 3 2" xfId="4370" xr:uid="{00000000-0005-0000-0000-0000BE160000}"/>
    <cellStyle name="Comma 2 4 6 2 2 3 2 2" xfId="9173" xr:uid="{00000000-0005-0000-0000-0000BF160000}"/>
    <cellStyle name="Comma 2 4 6 2 2 3 2 2 2" xfId="18780" xr:uid="{00000000-0005-0000-0000-0000C0160000}"/>
    <cellStyle name="Comma 2 4 6 2 2 3 2 2 2 2" xfId="37994" xr:uid="{95838F2B-EBC6-4AD3-B54D-EDF3B6552D78}"/>
    <cellStyle name="Comma 2 4 6 2 2 3 2 2 3" xfId="28387" xr:uid="{ACC5F270-5920-48D1-B89B-4F0452919D63}"/>
    <cellStyle name="Comma 2 4 6 2 2 3 2 3" xfId="13977" xr:uid="{00000000-0005-0000-0000-0000C1160000}"/>
    <cellStyle name="Comma 2 4 6 2 2 3 2 3 2" xfId="33191" xr:uid="{8137E715-DB67-4180-9E0E-E4C46126D02E}"/>
    <cellStyle name="Comma 2 4 6 2 2 3 2 4" xfId="23584" xr:uid="{A2DB2DD7-31B8-48C3-9188-FF5C26BA2680}"/>
    <cellStyle name="Comma 2 4 6 2 2 3 3" xfId="6772" xr:uid="{00000000-0005-0000-0000-0000C2160000}"/>
    <cellStyle name="Comma 2 4 6 2 2 3 3 2" xfId="16379" xr:uid="{00000000-0005-0000-0000-0000C3160000}"/>
    <cellStyle name="Comma 2 4 6 2 2 3 3 2 2" xfId="35593" xr:uid="{D4BE819D-A2C1-4BE2-8CE9-04220DDBB38C}"/>
    <cellStyle name="Comma 2 4 6 2 2 3 3 3" xfId="25986" xr:uid="{D747E6A0-FA96-4C93-B59A-B7D71E112AF2}"/>
    <cellStyle name="Comma 2 4 6 2 2 3 4" xfId="11575" xr:uid="{00000000-0005-0000-0000-0000C4160000}"/>
    <cellStyle name="Comma 2 4 6 2 2 3 4 2" xfId="30789" xr:uid="{E30D626F-BFBA-45FD-9D99-FDBC0E1A8C29}"/>
    <cellStyle name="Comma 2 4 6 2 2 3 5" xfId="21182" xr:uid="{045954F2-F12A-4B1C-93FD-C38216B8CC7F}"/>
    <cellStyle name="Comma 2 4 6 2 2 4" xfId="2770" xr:uid="{00000000-0005-0000-0000-0000C5160000}"/>
    <cellStyle name="Comma 2 4 6 2 2 4 2" xfId="7573" xr:uid="{00000000-0005-0000-0000-0000C6160000}"/>
    <cellStyle name="Comma 2 4 6 2 2 4 2 2" xfId="17180" xr:uid="{00000000-0005-0000-0000-0000C7160000}"/>
    <cellStyle name="Comma 2 4 6 2 2 4 2 2 2" xfId="36394" xr:uid="{7E0264FB-E0DD-4507-B454-116842A86F3C}"/>
    <cellStyle name="Comma 2 4 6 2 2 4 2 3" xfId="26787" xr:uid="{B9ADF3C9-4F12-4592-9744-E40966D374F2}"/>
    <cellStyle name="Comma 2 4 6 2 2 4 3" xfId="12377" xr:uid="{00000000-0005-0000-0000-0000C8160000}"/>
    <cellStyle name="Comma 2 4 6 2 2 4 3 2" xfId="31591" xr:uid="{881C42BE-BEB6-4D37-A52C-E63BEB935F86}"/>
    <cellStyle name="Comma 2 4 6 2 2 4 4" xfId="21984" xr:uid="{B2F956CA-E3E8-4180-A384-2A8F18D5F9AF}"/>
    <cellStyle name="Comma 2 4 6 2 2 5" xfId="5172" xr:uid="{00000000-0005-0000-0000-0000C9160000}"/>
    <cellStyle name="Comma 2 4 6 2 2 5 2" xfId="14779" xr:uid="{00000000-0005-0000-0000-0000CA160000}"/>
    <cellStyle name="Comma 2 4 6 2 2 5 2 2" xfId="33993" xr:uid="{0C5A91AF-442D-4087-885D-241058ED644C}"/>
    <cellStyle name="Comma 2 4 6 2 2 5 3" xfId="24386" xr:uid="{1245425C-1A39-4117-9892-C63A80EB9856}"/>
    <cellStyle name="Comma 2 4 6 2 2 6" xfId="9975" xr:uid="{00000000-0005-0000-0000-0000CB160000}"/>
    <cellStyle name="Comma 2 4 6 2 2 6 2" xfId="29189" xr:uid="{0B4A56C8-B009-420F-A02C-98298CE53772}"/>
    <cellStyle name="Comma 2 4 6 2 2 7" xfId="19582" xr:uid="{06AC295F-D677-4A8C-8421-C13A5A085DEE}"/>
    <cellStyle name="Comma 2 4 6 2 3" xfId="564" xr:uid="{00000000-0005-0000-0000-0000CC160000}"/>
    <cellStyle name="Comma 2 4 6 2 3 2" xfId="1365" xr:uid="{00000000-0005-0000-0000-0000CD160000}"/>
    <cellStyle name="Comma 2 4 6 2 3 2 2" xfId="3770" xr:uid="{00000000-0005-0000-0000-0000CE160000}"/>
    <cellStyle name="Comma 2 4 6 2 3 2 2 2" xfId="8573" xr:uid="{00000000-0005-0000-0000-0000CF160000}"/>
    <cellStyle name="Comma 2 4 6 2 3 2 2 2 2" xfId="18180" xr:uid="{00000000-0005-0000-0000-0000D0160000}"/>
    <cellStyle name="Comma 2 4 6 2 3 2 2 2 2 2" xfId="37394" xr:uid="{A5923283-2D50-4219-8821-744DB7AA5AED}"/>
    <cellStyle name="Comma 2 4 6 2 3 2 2 2 3" xfId="27787" xr:uid="{F3BE241D-FB1E-4C17-88B8-07DCA9F10B7B}"/>
    <cellStyle name="Comma 2 4 6 2 3 2 2 3" xfId="13377" xr:uid="{00000000-0005-0000-0000-0000D1160000}"/>
    <cellStyle name="Comma 2 4 6 2 3 2 2 3 2" xfId="32591" xr:uid="{9E961618-505F-4DA1-867E-91A59711BEAA}"/>
    <cellStyle name="Comma 2 4 6 2 3 2 2 4" xfId="22984" xr:uid="{C482D252-D4E2-438D-ADD7-B5F42A1E86DE}"/>
    <cellStyle name="Comma 2 4 6 2 3 2 3" xfId="6172" xr:uid="{00000000-0005-0000-0000-0000D2160000}"/>
    <cellStyle name="Comma 2 4 6 2 3 2 3 2" xfId="15779" xr:uid="{00000000-0005-0000-0000-0000D3160000}"/>
    <cellStyle name="Comma 2 4 6 2 3 2 3 2 2" xfId="34993" xr:uid="{EB14FEBD-DE2B-424F-89C1-94494E98B2DC}"/>
    <cellStyle name="Comma 2 4 6 2 3 2 3 3" xfId="25386" xr:uid="{FA6BE8EC-7062-419F-9A72-9028EFB92676}"/>
    <cellStyle name="Comma 2 4 6 2 3 2 4" xfId="10975" xr:uid="{00000000-0005-0000-0000-0000D4160000}"/>
    <cellStyle name="Comma 2 4 6 2 3 2 4 2" xfId="30189" xr:uid="{3F746E04-4CE7-4D2A-A1D8-4EA4571E5C71}"/>
    <cellStyle name="Comma 2 4 6 2 3 2 5" xfId="20582" xr:uid="{94C6221B-893A-4846-9F5B-0343ADCC88B7}"/>
    <cellStyle name="Comma 2 4 6 2 3 3" xfId="2165" xr:uid="{00000000-0005-0000-0000-0000D5160000}"/>
    <cellStyle name="Comma 2 4 6 2 3 3 2" xfId="4570" xr:uid="{00000000-0005-0000-0000-0000D6160000}"/>
    <cellStyle name="Comma 2 4 6 2 3 3 2 2" xfId="9373" xr:uid="{00000000-0005-0000-0000-0000D7160000}"/>
    <cellStyle name="Comma 2 4 6 2 3 3 2 2 2" xfId="18980" xr:uid="{00000000-0005-0000-0000-0000D8160000}"/>
    <cellStyle name="Comma 2 4 6 2 3 3 2 2 2 2" xfId="38194" xr:uid="{B7BF8CB9-6C38-48B4-8C99-BB4F07C7297C}"/>
    <cellStyle name="Comma 2 4 6 2 3 3 2 2 3" xfId="28587" xr:uid="{472DB1E1-104E-4291-9724-DD9E43A2A724}"/>
    <cellStyle name="Comma 2 4 6 2 3 3 2 3" xfId="14177" xr:uid="{00000000-0005-0000-0000-0000D9160000}"/>
    <cellStyle name="Comma 2 4 6 2 3 3 2 3 2" xfId="33391" xr:uid="{5BE0E3FB-1A1D-44D3-ABC6-A20EECCB9A89}"/>
    <cellStyle name="Comma 2 4 6 2 3 3 2 4" xfId="23784" xr:uid="{CDC58F8D-1485-427F-9A6F-9F0D49B3985C}"/>
    <cellStyle name="Comma 2 4 6 2 3 3 3" xfId="6972" xr:uid="{00000000-0005-0000-0000-0000DA160000}"/>
    <cellStyle name="Comma 2 4 6 2 3 3 3 2" xfId="16579" xr:uid="{00000000-0005-0000-0000-0000DB160000}"/>
    <cellStyle name="Comma 2 4 6 2 3 3 3 2 2" xfId="35793" xr:uid="{2843B3D0-F357-410F-BCB0-3C9EE790EB5B}"/>
    <cellStyle name="Comma 2 4 6 2 3 3 3 3" xfId="26186" xr:uid="{A88DA800-B8FA-43E5-8E3E-18B30B248258}"/>
    <cellStyle name="Comma 2 4 6 2 3 3 4" xfId="11775" xr:uid="{00000000-0005-0000-0000-0000DC160000}"/>
    <cellStyle name="Comma 2 4 6 2 3 3 4 2" xfId="30989" xr:uid="{F8E62CE9-6B0C-4AE8-96FB-1E792DAF6873}"/>
    <cellStyle name="Comma 2 4 6 2 3 3 5" xfId="21382" xr:uid="{B803B196-470F-4B3B-9A24-BA55A65FED14}"/>
    <cellStyle name="Comma 2 4 6 2 3 4" xfId="2970" xr:uid="{00000000-0005-0000-0000-0000DD160000}"/>
    <cellStyle name="Comma 2 4 6 2 3 4 2" xfId="7773" xr:uid="{00000000-0005-0000-0000-0000DE160000}"/>
    <cellStyle name="Comma 2 4 6 2 3 4 2 2" xfId="17380" xr:uid="{00000000-0005-0000-0000-0000DF160000}"/>
    <cellStyle name="Comma 2 4 6 2 3 4 2 2 2" xfId="36594" xr:uid="{5CC2EDE4-802E-4355-8843-BE424053ABA7}"/>
    <cellStyle name="Comma 2 4 6 2 3 4 2 3" xfId="26987" xr:uid="{07BECDF1-ACE2-4E0B-B96E-49D7846125B6}"/>
    <cellStyle name="Comma 2 4 6 2 3 4 3" xfId="12577" xr:uid="{00000000-0005-0000-0000-0000E0160000}"/>
    <cellStyle name="Comma 2 4 6 2 3 4 3 2" xfId="31791" xr:uid="{9E929084-AC6F-48D0-A333-168DCE59C2F0}"/>
    <cellStyle name="Comma 2 4 6 2 3 4 4" xfId="22184" xr:uid="{56A5F9B3-8D31-48FC-BDD5-9A5A54BBBB01}"/>
    <cellStyle name="Comma 2 4 6 2 3 5" xfId="5372" xr:uid="{00000000-0005-0000-0000-0000E1160000}"/>
    <cellStyle name="Comma 2 4 6 2 3 5 2" xfId="14979" xr:uid="{00000000-0005-0000-0000-0000E2160000}"/>
    <cellStyle name="Comma 2 4 6 2 3 5 2 2" xfId="34193" xr:uid="{D4C8EB02-AC5F-40F6-8C1B-98866E3809D7}"/>
    <cellStyle name="Comma 2 4 6 2 3 5 3" xfId="24586" xr:uid="{D48A30D8-1D19-4632-8A55-F78DA7B071AE}"/>
    <cellStyle name="Comma 2 4 6 2 3 6" xfId="10175" xr:uid="{00000000-0005-0000-0000-0000E3160000}"/>
    <cellStyle name="Comma 2 4 6 2 3 6 2" xfId="29389" xr:uid="{EBAAAA34-0B3D-4584-8141-D5B554F7D521}"/>
    <cellStyle name="Comma 2 4 6 2 3 7" xfId="19782" xr:uid="{F32DC1FF-97B9-418F-91AB-E0CD9E70366C}"/>
    <cellStyle name="Comma 2 4 6 2 4" xfId="764" xr:uid="{00000000-0005-0000-0000-0000E4160000}"/>
    <cellStyle name="Comma 2 4 6 2 4 2" xfId="1565" xr:uid="{00000000-0005-0000-0000-0000E5160000}"/>
    <cellStyle name="Comma 2 4 6 2 4 2 2" xfId="3970" xr:uid="{00000000-0005-0000-0000-0000E6160000}"/>
    <cellStyle name="Comma 2 4 6 2 4 2 2 2" xfId="8773" xr:uid="{00000000-0005-0000-0000-0000E7160000}"/>
    <cellStyle name="Comma 2 4 6 2 4 2 2 2 2" xfId="18380" xr:uid="{00000000-0005-0000-0000-0000E8160000}"/>
    <cellStyle name="Comma 2 4 6 2 4 2 2 2 2 2" xfId="37594" xr:uid="{1D84972B-CD2B-43ED-9EBC-83E1EF6D6DA2}"/>
    <cellStyle name="Comma 2 4 6 2 4 2 2 2 3" xfId="27987" xr:uid="{A6189B23-ECC2-4D59-82B0-9FE8FCCB0FBC}"/>
    <cellStyle name="Comma 2 4 6 2 4 2 2 3" xfId="13577" xr:uid="{00000000-0005-0000-0000-0000E9160000}"/>
    <cellStyle name="Comma 2 4 6 2 4 2 2 3 2" xfId="32791" xr:uid="{8690DDB4-0A3D-4D5A-8DAA-78A2CCC48DC4}"/>
    <cellStyle name="Comma 2 4 6 2 4 2 2 4" xfId="23184" xr:uid="{5B598F43-7904-42A1-90EA-34123E0798CE}"/>
    <cellStyle name="Comma 2 4 6 2 4 2 3" xfId="6372" xr:uid="{00000000-0005-0000-0000-0000EA160000}"/>
    <cellStyle name="Comma 2 4 6 2 4 2 3 2" xfId="15979" xr:uid="{00000000-0005-0000-0000-0000EB160000}"/>
    <cellStyle name="Comma 2 4 6 2 4 2 3 2 2" xfId="35193" xr:uid="{1D33ACE7-3BBA-40E0-8EE2-431855966B83}"/>
    <cellStyle name="Comma 2 4 6 2 4 2 3 3" xfId="25586" xr:uid="{A12C2857-0432-44D6-B961-DE997B07634C}"/>
    <cellStyle name="Comma 2 4 6 2 4 2 4" xfId="11175" xr:uid="{00000000-0005-0000-0000-0000EC160000}"/>
    <cellStyle name="Comma 2 4 6 2 4 2 4 2" xfId="30389" xr:uid="{CDE3AFEC-E5A8-4889-A697-D775598B228C}"/>
    <cellStyle name="Comma 2 4 6 2 4 2 5" xfId="20782" xr:uid="{63282B25-D515-44B2-998F-1A8C4E167BAE}"/>
    <cellStyle name="Comma 2 4 6 2 4 3" xfId="2365" xr:uid="{00000000-0005-0000-0000-0000ED160000}"/>
    <cellStyle name="Comma 2 4 6 2 4 3 2" xfId="4770" xr:uid="{00000000-0005-0000-0000-0000EE160000}"/>
    <cellStyle name="Comma 2 4 6 2 4 3 2 2" xfId="9573" xr:uid="{00000000-0005-0000-0000-0000EF160000}"/>
    <cellStyle name="Comma 2 4 6 2 4 3 2 2 2" xfId="19180" xr:uid="{00000000-0005-0000-0000-0000F0160000}"/>
    <cellStyle name="Comma 2 4 6 2 4 3 2 2 2 2" xfId="38394" xr:uid="{C40474E3-22F4-49B5-8E6E-672526989E52}"/>
    <cellStyle name="Comma 2 4 6 2 4 3 2 2 3" xfId="28787" xr:uid="{C683312E-B7D0-49EA-AD62-DE4AF89AC51F}"/>
    <cellStyle name="Comma 2 4 6 2 4 3 2 3" xfId="14377" xr:uid="{00000000-0005-0000-0000-0000F1160000}"/>
    <cellStyle name="Comma 2 4 6 2 4 3 2 3 2" xfId="33591" xr:uid="{12EDEE34-5658-40AE-B10D-A5A45034D790}"/>
    <cellStyle name="Comma 2 4 6 2 4 3 2 4" xfId="23984" xr:uid="{36276EB7-288D-43B6-95DA-710BB244BBC9}"/>
    <cellStyle name="Comma 2 4 6 2 4 3 3" xfId="7172" xr:uid="{00000000-0005-0000-0000-0000F2160000}"/>
    <cellStyle name="Comma 2 4 6 2 4 3 3 2" xfId="16779" xr:uid="{00000000-0005-0000-0000-0000F3160000}"/>
    <cellStyle name="Comma 2 4 6 2 4 3 3 2 2" xfId="35993" xr:uid="{ADAC57C5-3667-4395-B1A8-098B68A1EBF7}"/>
    <cellStyle name="Comma 2 4 6 2 4 3 3 3" xfId="26386" xr:uid="{07B44D00-A4B0-41CC-8445-31B0365E412E}"/>
    <cellStyle name="Comma 2 4 6 2 4 3 4" xfId="11975" xr:uid="{00000000-0005-0000-0000-0000F4160000}"/>
    <cellStyle name="Comma 2 4 6 2 4 3 4 2" xfId="31189" xr:uid="{2CCF9FE5-B74D-4D53-A8D1-5D37116D28B8}"/>
    <cellStyle name="Comma 2 4 6 2 4 3 5" xfId="21582" xr:uid="{AC1BE43A-EFD9-4006-ADB1-F9C0DD4FD2D8}"/>
    <cellStyle name="Comma 2 4 6 2 4 4" xfId="3170" xr:uid="{00000000-0005-0000-0000-0000F5160000}"/>
    <cellStyle name="Comma 2 4 6 2 4 4 2" xfId="7973" xr:uid="{00000000-0005-0000-0000-0000F6160000}"/>
    <cellStyle name="Comma 2 4 6 2 4 4 2 2" xfId="17580" xr:uid="{00000000-0005-0000-0000-0000F7160000}"/>
    <cellStyle name="Comma 2 4 6 2 4 4 2 2 2" xfId="36794" xr:uid="{C0508EF6-A2FD-482E-A650-23A615F43E88}"/>
    <cellStyle name="Comma 2 4 6 2 4 4 2 3" xfId="27187" xr:uid="{E9F18930-942E-4595-98D5-39144C28513C}"/>
    <cellStyle name="Comma 2 4 6 2 4 4 3" xfId="12777" xr:uid="{00000000-0005-0000-0000-0000F8160000}"/>
    <cellStyle name="Comma 2 4 6 2 4 4 3 2" xfId="31991" xr:uid="{A7B93506-B3B4-450B-9A42-03790BB7B0F6}"/>
    <cellStyle name="Comma 2 4 6 2 4 4 4" xfId="22384" xr:uid="{063CE02D-0162-46E9-91D4-181F71207E9C}"/>
    <cellStyle name="Comma 2 4 6 2 4 5" xfId="5572" xr:uid="{00000000-0005-0000-0000-0000F9160000}"/>
    <cellStyle name="Comma 2 4 6 2 4 5 2" xfId="15179" xr:uid="{00000000-0005-0000-0000-0000FA160000}"/>
    <cellStyle name="Comma 2 4 6 2 4 5 2 2" xfId="34393" xr:uid="{F3EFA8D8-A01D-4692-B742-6CF6431F0B41}"/>
    <cellStyle name="Comma 2 4 6 2 4 5 3" xfId="24786" xr:uid="{68CBDC0F-6FC6-46E1-8553-4EE6FF0AA819}"/>
    <cellStyle name="Comma 2 4 6 2 4 6" xfId="10375" xr:uid="{00000000-0005-0000-0000-0000FB160000}"/>
    <cellStyle name="Comma 2 4 6 2 4 6 2" xfId="29589" xr:uid="{EF0C99E1-DE74-4A81-BAE6-EA9B1698E2D5}"/>
    <cellStyle name="Comma 2 4 6 2 4 7" xfId="19982" xr:uid="{6EF1CE9C-2F22-48E2-98EA-C6197B3BC77C}"/>
    <cellStyle name="Comma 2 4 6 2 5" xfId="965" xr:uid="{00000000-0005-0000-0000-0000FC160000}"/>
    <cellStyle name="Comma 2 4 6 2 5 2" xfId="3370" xr:uid="{00000000-0005-0000-0000-0000FD160000}"/>
    <cellStyle name="Comma 2 4 6 2 5 2 2" xfId="8173" xr:uid="{00000000-0005-0000-0000-0000FE160000}"/>
    <cellStyle name="Comma 2 4 6 2 5 2 2 2" xfId="17780" xr:uid="{00000000-0005-0000-0000-0000FF160000}"/>
    <cellStyle name="Comma 2 4 6 2 5 2 2 2 2" xfId="36994" xr:uid="{6CDB26C3-24DC-440F-AB05-8BC3018605B9}"/>
    <cellStyle name="Comma 2 4 6 2 5 2 2 3" xfId="27387" xr:uid="{2346C722-6BD3-42F7-9F74-29DBFA6EE97E}"/>
    <cellStyle name="Comma 2 4 6 2 5 2 3" xfId="12977" xr:uid="{00000000-0005-0000-0000-000000170000}"/>
    <cellStyle name="Comma 2 4 6 2 5 2 3 2" xfId="32191" xr:uid="{E4228992-B3E8-47FA-BD26-57783CEC20F2}"/>
    <cellStyle name="Comma 2 4 6 2 5 2 4" xfId="22584" xr:uid="{21CE8544-4494-4F8B-BC92-6C310F246F78}"/>
    <cellStyle name="Comma 2 4 6 2 5 3" xfId="5772" xr:uid="{00000000-0005-0000-0000-000001170000}"/>
    <cellStyle name="Comma 2 4 6 2 5 3 2" xfId="15379" xr:uid="{00000000-0005-0000-0000-000002170000}"/>
    <cellStyle name="Comma 2 4 6 2 5 3 2 2" xfId="34593" xr:uid="{7330FE4F-10A9-4DD0-A274-1C5D028F5C7B}"/>
    <cellStyle name="Comma 2 4 6 2 5 3 3" xfId="24986" xr:uid="{F72A1FD8-D298-42F1-9C3D-24A6046C19B8}"/>
    <cellStyle name="Comma 2 4 6 2 5 4" xfId="10575" xr:uid="{00000000-0005-0000-0000-000003170000}"/>
    <cellStyle name="Comma 2 4 6 2 5 4 2" xfId="29789" xr:uid="{9DD71F35-4EF6-492F-AC03-36ACD0B7FC9C}"/>
    <cellStyle name="Comma 2 4 6 2 5 5" xfId="20182" xr:uid="{59F801B0-F200-4155-A70E-5D206EB907E3}"/>
    <cellStyle name="Comma 2 4 6 2 6" xfId="1765" xr:uid="{00000000-0005-0000-0000-000004170000}"/>
    <cellStyle name="Comma 2 4 6 2 6 2" xfId="4170" xr:uid="{00000000-0005-0000-0000-000005170000}"/>
    <cellStyle name="Comma 2 4 6 2 6 2 2" xfId="8973" xr:uid="{00000000-0005-0000-0000-000006170000}"/>
    <cellStyle name="Comma 2 4 6 2 6 2 2 2" xfId="18580" xr:uid="{00000000-0005-0000-0000-000007170000}"/>
    <cellStyle name="Comma 2 4 6 2 6 2 2 2 2" xfId="37794" xr:uid="{3D551E62-332D-4AE3-A4E2-87D991DA9C11}"/>
    <cellStyle name="Comma 2 4 6 2 6 2 2 3" xfId="28187" xr:uid="{DD7B4153-CD49-47AF-BE24-54A12561EB4B}"/>
    <cellStyle name="Comma 2 4 6 2 6 2 3" xfId="13777" xr:uid="{00000000-0005-0000-0000-000008170000}"/>
    <cellStyle name="Comma 2 4 6 2 6 2 3 2" xfId="32991" xr:uid="{08B10883-FA01-4F06-8354-6026D03FC8C7}"/>
    <cellStyle name="Comma 2 4 6 2 6 2 4" xfId="23384" xr:uid="{2087AE30-0929-434B-912E-0F9FD6BD8B9B}"/>
    <cellStyle name="Comma 2 4 6 2 6 3" xfId="6572" xr:uid="{00000000-0005-0000-0000-000009170000}"/>
    <cellStyle name="Comma 2 4 6 2 6 3 2" xfId="16179" xr:uid="{00000000-0005-0000-0000-00000A170000}"/>
    <cellStyle name="Comma 2 4 6 2 6 3 2 2" xfId="35393" xr:uid="{69A75F2E-FE5F-4E4F-A402-69B7BE556FAB}"/>
    <cellStyle name="Comma 2 4 6 2 6 3 3" xfId="25786" xr:uid="{4C8670EB-21CD-41A1-AB0D-6635BB5D14F7}"/>
    <cellStyle name="Comma 2 4 6 2 6 4" xfId="11375" xr:uid="{00000000-0005-0000-0000-00000B170000}"/>
    <cellStyle name="Comma 2 4 6 2 6 4 2" xfId="30589" xr:uid="{1F40374C-4F21-4CA2-8F59-3A442872C078}"/>
    <cellStyle name="Comma 2 4 6 2 6 5" xfId="20982" xr:uid="{CDEDB6CB-6DA0-44BF-A0A0-ABCC83180E9C}"/>
    <cellStyle name="Comma 2 4 6 2 7" xfId="2570" xr:uid="{00000000-0005-0000-0000-00000C170000}"/>
    <cellStyle name="Comma 2 4 6 2 7 2" xfId="7373" xr:uid="{00000000-0005-0000-0000-00000D170000}"/>
    <cellStyle name="Comma 2 4 6 2 7 2 2" xfId="16980" xr:uid="{00000000-0005-0000-0000-00000E170000}"/>
    <cellStyle name="Comma 2 4 6 2 7 2 2 2" xfId="36194" xr:uid="{8D528E84-C912-4BAB-ACF4-2209F088E04F}"/>
    <cellStyle name="Comma 2 4 6 2 7 2 3" xfId="26587" xr:uid="{925CE933-A7AA-4F21-A4C6-4C82768339C8}"/>
    <cellStyle name="Comma 2 4 6 2 7 3" xfId="12177" xr:uid="{00000000-0005-0000-0000-00000F170000}"/>
    <cellStyle name="Comma 2 4 6 2 7 3 2" xfId="31391" xr:uid="{E3B470BA-503E-416D-90CF-008F75B8B6D2}"/>
    <cellStyle name="Comma 2 4 6 2 7 4" xfId="21784" xr:uid="{580A3D88-F84E-456A-90B3-DDE210F9320E}"/>
    <cellStyle name="Comma 2 4 6 2 8" xfId="4972" xr:uid="{00000000-0005-0000-0000-000010170000}"/>
    <cellStyle name="Comma 2 4 6 2 8 2" xfId="14579" xr:uid="{00000000-0005-0000-0000-000011170000}"/>
    <cellStyle name="Comma 2 4 6 2 8 2 2" xfId="33793" xr:uid="{8B0DF4B7-A587-461D-9634-9DCC663570F0}"/>
    <cellStyle name="Comma 2 4 6 2 8 3" xfId="24186" xr:uid="{98AC23E7-46A7-4673-882F-C2DCF542B8C6}"/>
    <cellStyle name="Comma 2 4 6 2 9" xfId="9775" xr:uid="{00000000-0005-0000-0000-000012170000}"/>
    <cellStyle name="Comma 2 4 6 2 9 2" xfId="28989" xr:uid="{CA8A0C04-2636-4357-B134-45FC4F74C0FC}"/>
    <cellStyle name="Comma 2 4 6 3" xfId="264" xr:uid="{00000000-0005-0000-0000-000013170000}"/>
    <cellStyle name="Comma 2 4 6 3 2" xfId="1065" xr:uid="{00000000-0005-0000-0000-000014170000}"/>
    <cellStyle name="Comma 2 4 6 3 2 2" xfId="3470" xr:uid="{00000000-0005-0000-0000-000015170000}"/>
    <cellStyle name="Comma 2 4 6 3 2 2 2" xfId="8273" xr:uid="{00000000-0005-0000-0000-000016170000}"/>
    <cellStyle name="Comma 2 4 6 3 2 2 2 2" xfId="17880" xr:uid="{00000000-0005-0000-0000-000017170000}"/>
    <cellStyle name="Comma 2 4 6 3 2 2 2 2 2" xfId="37094" xr:uid="{88C585FD-0C2E-4D62-B091-1E35D508A882}"/>
    <cellStyle name="Comma 2 4 6 3 2 2 2 3" xfId="27487" xr:uid="{0326A939-EDE2-4815-ACFF-FCBEFAF85AEE}"/>
    <cellStyle name="Comma 2 4 6 3 2 2 3" xfId="13077" xr:uid="{00000000-0005-0000-0000-000018170000}"/>
    <cellStyle name="Comma 2 4 6 3 2 2 3 2" xfId="32291" xr:uid="{C5A83248-CAD4-4FD5-8769-208EEE2B5A20}"/>
    <cellStyle name="Comma 2 4 6 3 2 2 4" xfId="22684" xr:uid="{319F7190-D4E3-42BA-B465-62E1A06015EB}"/>
    <cellStyle name="Comma 2 4 6 3 2 3" xfId="5872" xr:uid="{00000000-0005-0000-0000-000019170000}"/>
    <cellStyle name="Comma 2 4 6 3 2 3 2" xfId="15479" xr:uid="{00000000-0005-0000-0000-00001A170000}"/>
    <cellStyle name="Comma 2 4 6 3 2 3 2 2" xfId="34693" xr:uid="{6643E45C-D50C-4645-9262-5C41F005DC34}"/>
    <cellStyle name="Comma 2 4 6 3 2 3 3" xfId="25086" xr:uid="{856556A9-FE03-41EC-9979-4D8DAD38F9EF}"/>
    <cellStyle name="Comma 2 4 6 3 2 4" xfId="10675" xr:uid="{00000000-0005-0000-0000-00001B170000}"/>
    <cellStyle name="Comma 2 4 6 3 2 4 2" xfId="29889" xr:uid="{98EBDA40-DD20-43ED-9EDF-E13134814A6C}"/>
    <cellStyle name="Comma 2 4 6 3 2 5" xfId="20282" xr:uid="{2B6B8331-45B1-4C9F-B9C6-E607186AC76E}"/>
    <cellStyle name="Comma 2 4 6 3 3" xfId="1865" xr:uid="{00000000-0005-0000-0000-00001C170000}"/>
    <cellStyle name="Comma 2 4 6 3 3 2" xfId="4270" xr:uid="{00000000-0005-0000-0000-00001D170000}"/>
    <cellStyle name="Comma 2 4 6 3 3 2 2" xfId="9073" xr:uid="{00000000-0005-0000-0000-00001E170000}"/>
    <cellStyle name="Comma 2 4 6 3 3 2 2 2" xfId="18680" xr:uid="{00000000-0005-0000-0000-00001F170000}"/>
    <cellStyle name="Comma 2 4 6 3 3 2 2 2 2" xfId="37894" xr:uid="{106FAFFE-1509-4DF6-BAE2-FEBE1F4D6BB0}"/>
    <cellStyle name="Comma 2 4 6 3 3 2 2 3" xfId="28287" xr:uid="{6B6AA1A2-45AE-4BF4-BD5E-170CC40282D8}"/>
    <cellStyle name="Comma 2 4 6 3 3 2 3" xfId="13877" xr:uid="{00000000-0005-0000-0000-000020170000}"/>
    <cellStyle name="Comma 2 4 6 3 3 2 3 2" xfId="33091" xr:uid="{2782B7C6-9A9B-4A1C-85D9-A6546C55783B}"/>
    <cellStyle name="Comma 2 4 6 3 3 2 4" xfId="23484" xr:uid="{C07B9062-598A-4915-89FA-C18973230D03}"/>
    <cellStyle name="Comma 2 4 6 3 3 3" xfId="6672" xr:uid="{00000000-0005-0000-0000-000021170000}"/>
    <cellStyle name="Comma 2 4 6 3 3 3 2" xfId="16279" xr:uid="{00000000-0005-0000-0000-000022170000}"/>
    <cellStyle name="Comma 2 4 6 3 3 3 2 2" xfId="35493" xr:uid="{77583352-2C4B-4D23-B684-EF0B4FBC6E86}"/>
    <cellStyle name="Comma 2 4 6 3 3 3 3" xfId="25886" xr:uid="{5BE35B34-EE2A-4A97-89E0-A1CF115ECEB8}"/>
    <cellStyle name="Comma 2 4 6 3 3 4" xfId="11475" xr:uid="{00000000-0005-0000-0000-000023170000}"/>
    <cellStyle name="Comma 2 4 6 3 3 4 2" xfId="30689" xr:uid="{D12B577F-F120-4EA7-B6AF-18FBED077E5D}"/>
    <cellStyle name="Comma 2 4 6 3 3 5" xfId="21082" xr:uid="{745BC3CC-32BA-4DDA-BB85-7A651577CEA4}"/>
    <cellStyle name="Comma 2 4 6 3 4" xfId="2670" xr:uid="{00000000-0005-0000-0000-000024170000}"/>
    <cellStyle name="Comma 2 4 6 3 4 2" xfId="7473" xr:uid="{00000000-0005-0000-0000-000025170000}"/>
    <cellStyle name="Comma 2 4 6 3 4 2 2" xfId="17080" xr:uid="{00000000-0005-0000-0000-000026170000}"/>
    <cellStyle name="Comma 2 4 6 3 4 2 2 2" xfId="36294" xr:uid="{ADA4638F-9B35-4EC4-939B-F4A349E01396}"/>
    <cellStyle name="Comma 2 4 6 3 4 2 3" xfId="26687" xr:uid="{269540E6-603F-4596-B11E-9139A74C73DF}"/>
    <cellStyle name="Comma 2 4 6 3 4 3" xfId="12277" xr:uid="{00000000-0005-0000-0000-000027170000}"/>
    <cellStyle name="Comma 2 4 6 3 4 3 2" xfId="31491" xr:uid="{4FB94A30-B4E2-4848-9DF7-F14C3F16FBEA}"/>
    <cellStyle name="Comma 2 4 6 3 4 4" xfId="21884" xr:uid="{C5025F58-2FF7-474C-9A18-9C643292245C}"/>
    <cellStyle name="Comma 2 4 6 3 5" xfId="5072" xr:uid="{00000000-0005-0000-0000-000028170000}"/>
    <cellStyle name="Comma 2 4 6 3 5 2" xfId="14679" xr:uid="{00000000-0005-0000-0000-000029170000}"/>
    <cellStyle name="Comma 2 4 6 3 5 2 2" xfId="33893" xr:uid="{9070816C-8E49-4166-9A7F-91BAC30A557A}"/>
    <cellStyle name="Comma 2 4 6 3 5 3" xfId="24286" xr:uid="{D2FAD615-F4B1-45B1-B6BF-F16941FD68C7}"/>
    <cellStyle name="Comma 2 4 6 3 6" xfId="9875" xr:uid="{00000000-0005-0000-0000-00002A170000}"/>
    <cellStyle name="Comma 2 4 6 3 6 2" xfId="29089" xr:uid="{17F6233D-40BB-4985-974B-6977010731F9}"/>
    <cellStyle name="Comma 2 4 6 3 7" xfId="19482" xr:uid="{36FCEBC9-4694-4F5D-AFFC-CB9F1574583A}"/>
    <cellStyle name="Comma 2 4 6 4" xfId="464" xr:uid="{00000000-0005-0000-0000-00002B170000}"/>
    <cellStyle name="Comma 2 4 6 4 2" xfId="1265" xr:uid="{00000000-0005-0000-0000-00002C170000}"/>
    <cellStyle name="Comma 2 4 6 4 2 2" xfId="3670" xr:uid="{00000000-0005-0000-0000-00002D170000}"/>
    <cellStyle name="Comma 2 4 6 4 2 2 2" xfId="8473" xr:uid="{00000000-0005-0000-0000-00002E170000}"/>
    <cellStyle name="Comma 2 4 6 4 2 2 2 2" xfId="18080" xr:uid="{00000000-0005-0000-0000-00002F170000}"/>
    <cellStyle name="Comma 2 4 6 4 2 2 2 2 2" xfId="37294" xr:uid="{8EEEC6F2-219E-4105-AA7F-F19ACE837CD5}"/>
    <cellStyle name="Comma 2 4 6 4 2 2 2 3" xfId="27687" xr:uid="{DA9740BC-FD28-46C9-A1C2-9F95908641E5}"/>
    <cellStyle name="Comma 2 4 6 4 2 2 3" xfId="13277" xr:uid="{00000000-0005-0000-0000-000030170000}"/>
    <cellStyle name="Comma 2 4 6 4 2 2 3 2" xfId="32491" xr:uid="{F1A9BD52-6858-4F84-B129-1450FFA9E710}"/>
    <cellStyle name="Comma 2 4 6 4 2 2 4" xfId="22884" xr:uid="{86C36620-DF26-49B0-A9AE-C431C57012AD}"/>
    <cellStyle name="Comma 2 4 6 4 2 3" xfId="6072" xr:uid="{00000000-0005-0000-0000-000031170000}"/>
    <cellStyle name="Comma 2 4 6 4 2 3 2" xfId="15679" xr:uid="{00000000-0005-0000-0000-000032170000}"/>
    <cellStyle name="Comma 2 4 6 4 2 3 2 2" xfId="34893" xr:uid="{F11873BC-459B-4766-A04D-4EC35BF7CB27}"/>
    <cellStyle name="Comma 2 4 6 4 2 3 3" xfId="25286" xr:uid="{DCD271B1-C496-45D2-B7C3-2C3D4BAFFB1A}"/>
    <cellStyle name="Comma 2 4 6 4 2 4" xfId="10875" xr:uid="{00000000-0005-0000-0000-000033170000}"/>
    <cellStyle name="Comma 2 4 6 4 2 4 2" xfId="30089" xr:uid="{8456A562-5C17-4CB4-90F6-FE24696E2B68}"/>
    <cellStyle name="Comma 2 4 6 4 2 5" xfId="20482" xr:uid="{99352EA8-313A-432D-AA3D-AA51C115C1FF}"/>
    <cellStyle name="Comma 2 4 6 4 3" xfId="2065" xr:uid="{00000000-0005-0000-0000-000034170000}"/>
    <cellStyle name="Comma 2 4 6 4 3 2" xfId="4470" xr:uid="{00000000-0005-0000-0000-000035170000}"/>
    <cellStyle name="Comma 2 4 6 4 3 2 2" xfId="9273" xr:uid="{00000000-0005-0000-0000-000036170000}"/>
    <cellStyle name="Comma 2 4 6 4 3 2 2 2" xfId="18880" xr:uid="{00000000-0005-0000-0000-000037170000}"/>
    <cellStyle name="Comma 2 4 6 4 3 2 2 2 2" xfId="38094" xr:uid="{B19BA539-01A2-4705-8FA1-4FC53D23D21F}"/>
    <cellStyle name="Comma 2 4 6 4 3 2 2 3" xfId="28487" xr:uid="{97109A2A-26D3-487B-988B-E8EA4CC6630C}"/>
    <cellStyle name="Comma 2 4 6 4 3 2 3" xfId="14077" xr:uid="{00000000-0005-0000-0000-000038170000}"/>
    <cellStyle name="Comma 2 4 6 4 3 2 3 2" xfId="33291" xr:uid="{2D79DB3F-9825-431B-AA7B-0551A2762AF0}"/>
    <cellStyle name="Comma 2 4 6 4 3 2 4" xfId="23684" xr:uid="{E856C183-9FA3-4A69-A7A9-79AEA2A56830}"/>
    <cellStyle name="Comma 2 4 6 4 3 3" xfId="6872" xr:uid="{00000000-0005-0000-0000-000039170000}"/>
    <cellStyle name="Comma 2 4 6 4 3 3 2" xfId="16479" xr:uid="{00000000-0005-0000-0000-00003A170000}"/>
    <cellStyle name="Comma 2 4 6 4 3 3 2 2" xfId="35693" xr:uid="{322FDCB3-2371-4BF1-82B8-D23040604BCB}"/>
    <cellStyle name="Comma 2 4 6 4 3 3 3" xfId="26086" xr:uid="{A729979A-C106-4A6D-950F-F8075C056936}"/>
    <cellStyle name="Comma 2 4 6 4 3 4" xfId="11675" xr:uid="{00000000-0005-0000-0000-00003B170000}"/>
    <cellStyle name="Comma 2 4 6 4 3 4 2" xfId="30889" xr:uid="{BA34A952-7920-4E5C-AD78-C266855BF6C9}"/>
    <cellStyle name="Comma 2 4 6 4 3 5" xfId="21282" xr:uid="{8C911804-C12F-4F1C-AF1D-C5666BC588C8}"/>
    <cellStyle name="Comma 2 4 6 4 4" xfId="2870" xr:uid="{00000000-0005-0000-0000-00003C170000}"/>
    <cellStyle name="Comma 2 4 6 4 4 2" xfId="7673" xr:uid="{00000000-0005-0000-0000-00003D170000}"/>
    <cellStyle name="Comma 2 4 6 4 4 2 2" xfId="17280" xr:uid="{00000000-0005-0000-0000-00003E170000}"/>
    <cellStyle name="Comma 2 4 6 4 4 2 2 2" xfId="36494" xr:uid="{24B06693-C6C0-4FA9-A713-FE71B0969A9C}"/>
    <cellStyle name="Comma 2 4 6 4 4 2 3" xfId="26887" xr:uid="{BB7F9473-7F15-4B9E-B788-A79142BA72EA}"/>
    <cellStyle name="Comma 2 4 6 4 4 3" xfId="12477" xr:uid="{00000000-0005-0000-0000-00003F170000}"/>
    <cellStyle name="Comma 2 4 6 4 4 3 2" xfId="31691" xr:uid="{7987D221-0DB9-49D5-A567-5D73B09B03D0}"/>
    <cellStyle name="Comma 2 4 6 4 4 4" xfId="22084" xr:uid="{6DE3510B-1873-42DB-B91E-96C8210D04D5}"/>
    <cellStyle name="Comma 2 4 6 4 5" xfId="5272" xr:uid="{00000000-0005-0000-0000-000040170000}"/>
    <cellStyle name="Comma 2 4 6 4 5 2" xfId="14879" xr:uid="{00000000-0005-0000-0000-000041170000}"/>
    <cellStyle name="Comma 2 4 6 4 5 2 2" xfId="34093" xr:uid="{DAC44DDD-3757-4620-A6B1-CC273DE1A40C}"/>
    <cellStyle name="Comma 2 4 6 4 5 3" xfId="24486" xr:uid="{3DC1CA86-D265-4CF7-97B7-70E58CDEF175}"/>
    <cellStyle name="Comma 2 4 6 4 6" xfId="10075" xr:uid="{00000000-0005-0000-0000-000042170000}"/>
    <cellStyle name="Comma 2 4 6 4 6 2" xfId="29289" xr:uid="{E1CC90B7-4CA4-44EA-8E51-C0AD793359A0}"/>
    <cellStyle name="Comma 2 4 6 4 7" xfId="19682" xr:uid="{1F9F4AA8-0593-4636-9B71-EE45EAB978A1}"/>
    <cellStyle name="Comma 2 4 6 5" xfId="664" xr:uid="{00000000-0005-0000-0000-000043170000}"/>
    <cellStyle name="Comma 2 4 6 5 2" xfId="1465" xr:uid="{00000000-0005-0000-0000-000044170000}"/>
    <cellStyle name="Comma 2 4 6 5 2 2" xfId="3870" xr:uid="{00000000-0005-0000-0000-000045170000}"/>
    <cellStyle name="Comma 2 4 6 5 2 2 2" xfId="8673" xr:uid="{00000000-0005-0000-0000-000046170000}"/>
    <cellStyle name="Comma 2 4 6 5 2 2 2 2" xfId="18280" xr:uid="{00000000-0005-0000-0000-000047170000}"/>
    <cellStyle name="Comma 2 4 6 5 2 2 2 2 2" xfId="37494" xr:uid="{07F71297-CA01-44AF-99E0-E633D39171E2}"/>
    <cellStyle name="Comma 2 4 6 5 2 2 2 3" xfId="27887" xr:uid="{453C6799-F9F0-4F96-A7AE-0FA64F47217B}"/>
    <cellStyle name="Comma 2 4 6 5 2 2 3" xfId="13477" xr:uid="{00000000-0005-0000-0000-000048170000}"/>
    <cellStyle name="Comma 2 4 6 5 2 2 3 2" xfId="32691" xr:uid="{7D2A95B3-08E1-43A7-85E8-CAA36E9C7CD6}"/>
    <cellStyle name="Comma 2 4 6 5 2 2 4" xfId="23084" xr:uid="{1FD3204C-A306-49C8-811E-2418DCA89412}"/>
    <cellStyle name="Comma 2 4 6 5 2 3" xfId="6272" xr:uid="{00000000-0005-0000-0000-000049170000}"/>
    <cellStyle name="Comma 2 4 6 5 2 3 2" xfId="15879" xr:uid="{00000000-0005-0000-0000-00004A170000}"/>
    <cellStyle name="Comma 2 4 6 5 2 3 2 2" xfId="35093" xr:uid="{B54F1714-E227-4CE6-A137-ED56682B5EDD}"/>
    <cellStyle name="Comma 2 4 6 5 2 3 3" xfId="25486" xr:uid="{036B92F0-FB53-4981-9B43-C84FACEA04BD}"/>
    <cellStyle name="Comma 2 4 6 5 2 4" xfId="11075" xr:uid="{00000000-0005-0000-0000-00004B170000}"/>
    <cellStyle name="Comma 2 4 6 5 2 4 2" xfId="30289" xr:uid="{60B63A81-16DB-4F77-8478-B204EBD1C87D}"/>
    <cellStyle name="Comma 2 4 6 5 2 5" xfId="20682" xr:uid="{2259D382-D7D6-4378-8D46-D221CA2E0660}"/>
    <cellStyle name="Comma 2 4 6 5 3" xfId="2265" xr:uid="{00000000-0005-0000-0000-00004C170000}"/>
    <cellStyle name="Comma 2 4 6 5 3 2" xfId="4670" xr:uid="{00000000-0005-0000-0000-00004D170000}"/>
    <cellStyle name="Comma 2 4 6 5 3 2 2" xfId="9473" xr:uid="{00000000-0005-0000-0000-00004E170000}"/>
    <cellStyle name="Comma 2 4 6 5 3 2 2 2" xfId="19080" xr:uid="{00000000-0005-0000-0000-00004F170000}"/>
    <cellStyle name="Comma 2 4 6 5 3 2 2 2 2" xfId="38294" xr:uid="{456AC0B4-66E3-484C-BD29-BE769D004A35}"/>
    <cellStyle name="Comma 2 4 6 5 3 2 2 3" xfId="28687" xr:uid="{89C50B4E-8784-48EF-8869-30591FBA0F03}"/>
    <cellStyle name="Comma 2 4 6 5 3 2 3" xfId="14277" xr:uid="{00000000-0005-0000-0000-000050170000}"/>
    <cellStyle name="Comma 2 4 6 5 3 2 3 2" xfId="33491" xr:uid="{E0E1713A-E7C0-4956-A1A0-AD2D0198341E}"/>
    <cellStyle name="Comma 2 4 6 5 3 2 4" xfId="23884" xr:uid="{AD429725-DAB2-4C6F-86B3-0833463A0182}"/>
    <cellStyle name="Comma 2 4 6 5 3 3" xfId="7072" xr:uid="{00000000-0005-0000-0000-000051170000}"/>
    <cellStyle name="Comma 2 4 6 5 3 3 2" xfId="16679" xr:uid="{00000000-0005-0000-0000-000052170000}"/>
    <cellStyle name="Comma 2 4 6 5 3 3 2 2" xfId="35893" xr:uid="{664AF6E6-FABE-40EC-ABAE-98647FBBB2C2}"/>
    <cellStyle name="Comma 2 4 6 5 3 3 3" xfId="26286" xr:uid="{38DD6382-1443-4847-9DB7-424743C8BF3D}"/>
    <cellStyle name="Comma 2 4 6 5 3 4" xfId="11875" xr:uid="{00000000-0005-0000-0000-000053170000}"/>
    <cellStyle name="Comma 2 4 6 5 3 4 2" xfId="31089" xr:uid="{9DA7A37D-5868-48F3-8271-851E1FE196E8}"/>
    <cellStyle name="Comma 2 4 6 5 3 5" xfId="21482" xr:uid="{DA4CF48D-10F1-494B-9C1C-B2B43E93DB53}"/>
    <cellStyle name="Comma 2 4 6 5 4" xfId="3070" xr:uid="{00000000-0005-0000-0000-000054170000}"/>
    <cellStyle name="Comma 2 4 6 5 4 2" xfId="7873" xr:uid="{00000000-0005-0000-0000-000055170000}"/>
    <cellStyle name="Comma 2 4 6 5 4 2 2" xfId="17480" xr:uid="{00000000-0005-0000-0000-000056170000}"/>
    <cellStyle name="Comma 2 4 6 5 4 2 2 2" xfId="36694" xr:uid="{C2F7C659-65BC-475A-A09A-64893B39037D}"/>
    <cellStyle name="Comma 2 4 6 5 4 2 3" xfId="27087" xr:uid="{BF793A60-866E-417F-86EA-AE66B6C79B23}"/>
    <cellStyle name="Comma 2 4 6 5 4 3" xfId="12677" xr:uid="{00000000-0005-0000-0000-000057170000}"/>
    <cellStyle name="Comma 2 4 6 5 4 3 2" xfId="31891" xr:uid="{B1563B67-BF56-43B3-9A9A-EDFCF42808AD}"/>
    <cellStyle name="Comma 2 4 6 5 4 4" xfId="22284" xr:uid="{29C4EC26-0BDE-4777-9EA7-36D3476EB94A}"/>
    <cellStyle name="Comma 2 4 6 5 5" xfId="5472" xr:uid="{00000000-0005-0000-0000-000058170000}"/>
    <cellStyle name="Comma 2 4 6 5 5 2" xfId="15079" xr:uid="{00000000-0005-0000-0000-000059170000}"/>
    <cellStyle name="Comma 2 4 6 5 5 2 2" xfId="34293" xr:uid="{DCE375BF-6C50-49D8-85EF-CCDDE3452C02}"/>
    <cellStyle name="Comma 2 4 6 5 5 3" xfId="24686" xr:uid="{1C724EE5-A9DF-4B42-98EC-9E617A0B8D14}"/>
    <cellStyle name="Comma 2 4 6 5 6" xfId="10275" xr:uid="{00000000-0005-0000-0000-00005A170000}"/>
    <cellStyle name="Comma 2 4 6 5 6 2" xfId="29489" xr:uid="{615390FD-2EFF-4E0A-8CF3-79802B0E821F}"/>
    <cellStyle name="Comma 2 4 6 5 7" xfId="19882" xr:uid="{8EC5390C-7011-4765-9E57-E3F5EAD0643F}"/>
    <cellStyle name="Comma 2 4 6 6" xfId="865" xr:uid="{00000000-0005-0000-0000-00005B170000}"/>
    <cellStyle name="Comma 2 4 6 6 2" xfId="3270" xr:uid="{00000000-0005-0000-0000-00005C170000}"/>
    <cellStyle name="Comma 2 4 6 6 2 2" xfId="8073" xr:uid="{00000000-0005-0000-0000-00005D170000}"/>
    <cellStyle name="Comma 2 4 6 6 2 2 2" xfId="17680" xr:uid="{00000000-0005-0000-0000-00005E170000}"/>
    <cellStyle name="Comma 2 4 6 6 2 2 2 2" xfId="36894" xr:uid="{46585DF9-8A00-42AF-A9B1-D0AF80D52BAA}"/>
    <cellStyle name="Comma 2 4 6 6 2 2 3" xfId="27287" xr:uid="{53C41927-74E4-4C89-B8EF-A813DA9BA295}"/>
    <cellStyle name="Comma 2 4 6 6 2 3" xfId="12877" xr:uid="{00000000-0005-0000-0000-00005F170000}"/>
    <cellStyle name="Comma 2 4 6 6 2 3 2" xfId="32091" xr:uid="{935873DC-B116-4973-83CE-6C0A6E49FA88}"/>
    <cellStyle name="Comma 2 4 6 6 2 4" xfId="22484" xr:uid="{D3DA8A6D-9589-4692-9041-CCEA4F9D5F56}"/>
    <cellStyle name="Comma 2 4 6 6 3" xfId="5672" xr:uid="{00000000-0005-0000-0000-000060170000}"/>
    <cellStyle name="Comma 2 4 6 6 3 2" xfId="15279" xr:uid="{00000000-0005-0000-0000-000061170000}"/>
    <cellStyle name="Comma 2 4 6 6 3 2 2" xfId="34493" xr:uid="{FB5DD486-CD33-46F2-9394-196AE3D4596F}"/>
    <cellStyle name="Comma 2 4 6 6 3 3" xfId="24886" xr:uid="{31BB3024-6A5C-48B8-8932-D6D184F58006}"/>
    <cellStyle name="Comma 2 4 6 6 4" xfId="10475" xr:uid="{00000000-0005-0000-0000-000062170000}"/>
    <cellStyle name="Comma 2 4 6 6 4 2" xfId="29689" xr:uid="{87FB6B13-6DF0-4C54-8D4B-FF95F9A8D51A}"/>
    <cellStyle name="Comma 2 4 6 6 5" xfId="20082" xr:uid="{52B525F9-E2C7-4726-9D0A-AD791D0A9DA5}"/>
    <cellStyle name="Comma 2 4 6 7" xfId="1665" xr:uid="{00000000-0005-0000-0000-000063170000}"/>
    <cellStyle name="Comma 2 4 6 7 2" xfId="4070" xr:uid="{00000000-0005-0000-0000-000064170000}"/>
    <cellStyle name="Comma 2 4 6 7 2 2" xfId="8873" xr:uid="{00000000-0005-0000-0000-000065170000}"/>
    <cellStyle name="Comma 2 4 6 7 2 2 2" xfId="18480" xr:uid="{00000000-0005-0000-0000-000066170000}"/>
    <cellStyle name="Comma 2 4 6 7 2 2 2 2" xfId="37694" xr:uid="{19B78F47-5EEE-47FE-B69E-478C4E86DBAB}"/>
    <cellStyle name="Comma 2 4 6 7 2 2 3" xfId="28087" xr:uid="{A345BD78-03E3-4A7E-BA36-CF36FC545AB4}"/>
    <cellStyle name="Comma 2 4 6 7 2 3" xfId="13677" xr:uid="{00000000-0005-0000-0000-000067170000}"/>
    <cellStyle name="Comma 2 4 6 7 2 3 2" xfId="32891" xr:uid="{AE746F29-7774-4F5C-A08D-9B30D54062D5}"/>
    <cellStyle name="Comma 2 4 6 7 2 4" xfId="23284" xr:uid="{CD66EB3E-CFF3-42D7-AD2F-5EB1AB316994}"/>
    <cellStyle name="Comma 2 4 6 7 3" xfId="6472" xr:uid="{00000000-0005-0000-0000-000068170000}"/>
    <cellStyle name="Comma 2 4 6 7 3 2" xfId="16079" xr:uid="{00000000-0005-0000-0000-000069170000}"/>
    <cellStyle name="Comma 2 4 6 7 3 2 2" xfId="35293" xr:uid="{94A95B19-C1B7-4E22-ACCD-51CC19E9A09E}"/>
    <cellStyle name="Comma 2 4 6 7 3 3" xfId="25686" xr:uid="{DC14B67D-6360-40BC-B324-5B495A29676C}"/>
    <cellStyle name="Comma 2 4 6 7 4" xfId="11275" xr:uid="{00000000-0005-0000-0000-00006A170000}"/>
    <cellStyle name="Comma 2 4 6 7 4 2" xfId="30489" xr:uid="{595C5E77-4BEA-4FAA-AEFC-79192C192DCB}"/>
    <cellStyle name="Comma 2 4 6 7 5" xfId="20882" xr:uid="{9DFC90B0-3386-4A4C-9009-F7FBD7CB6430}"/>
    <cellStyle name="Comma 2 4 6 8" xfId="2470" xr:uid="{00000000-0005-0000-0000-00006B170000}"/>
    <cellStyle name="Comma 2 4 6 8 2" xfId="7273" xr:uid="{00000000-0005-0000-0000-00006C170000}"/>
    <cellStyle name="Comma 2 4 6 8 2 2" xfId="16880" xr:uid="{00000000-0005-0000-0000-00006D170000}"/>
    <cellStyle name="Comma 2 4 6 8 2 2 2" xfId="36094" xr:uid="{DE2E7EEE-EB69-4191-83EF-D4BDEA69E4E4}"/>
    <cellStyle name="Comma 2 4 6 8 2 3" xfId="26487" xr:uid="{78C409D3-1086-42CA-99A8-539F1D39E3F2}"/>
    <cellStyle name="Comma 2 4 6 8 3" xfId="12077" xr:uid="{00000000-0005-0000-0000-00006E170000}"/>
    <cellStyle name="Comma 2 4 6 8 3 2" xfId="31291" xr:uid="{4FE70C15-9607-4BA5-869D-837CBB6D7B32}"/>
    <cellStyle name="Comma 2 4 6 8 4" xfId="21684" xr:uid="{3AB46478-FFC7-4580-A69D-975F58E99E5A}"/>
    <cellStyle name="Comma 2 4 6 9" xfId="4872" xr:uid="{00000000-0005-0000-0000-00006F170000}"/>
    <cellStyle name="Comma 2 4 6 9 2" xfId="14479" xr:uid="{00000000-0005-0000-0000-000070170000}"/>
    <cellStyle name="Comma 2 4 6 9 2 2" xfId="33693" xr:uid="{73C72944-5E80-4663-AFB2-24A69D62E9CB}"/>
    <cellStyle name="Comma 2 4 6 9 3" xfId="24086" xr:uid="{4BF27E44-3521-402B-8CB9-1B0D5A83E36E}"/>
    <cellStyle name="Comma 2 4 7" xfId="114" xr:uid="{00000000-0005-0000-0000-000071170000}"/>
    <cellStyle name="Comma 2 4 7 10" xfId="19332" xr:uid="{D847047D-E5FE-467D-8298-E3FF96F480F6}"/>
    <cellStyle name="Comma 2 4 7 2" xfId="314" xr:uid="{00000000-0005-0000-0000-000072170000}"/>
    <cellStyle name="Comma 2 4 7 2 2" xfId="1115" xr:uid="{00000000-0005-0000-0000-000073170000}"/>
    <cellStyle name="Comma 2 4 7 2 2 2" xfId="3520" xr:uid="{00000000-0005-0000-0000-000074170000}"/>
    <cellStyle name="Comma 2 4 7 2 2 2 2" xfId="8323" xr:uid="{00000000-0005-0000-0000-000075170000}"/>
    <cellStyle name="Comma 2 4 7 2 2 2 2 2" xfId="17930" xr:uid="{00000000-0005-0000-0000-000076170000}"/>
    <cellStyle name="Comma 2 4 7 2 2 2 2 2 2" xfId="37144" xr:uid="{3CD4516A-8D31-4544-A7F5-9EB5DECA181B}"/>
    <cellStyle name="Comma 2 4 7 2 2 2 2 3" xfId="27537" xr:uid="{04808868-29C1-4BAB-96E5-568679F2D7D1}"/>
    <cellStyle name="Comma 2 4 7 2 2 2 3" xfId="13127" xr:uid="{00000000-0005-0000-0000-000077170000}"/>
    <cellStyle name="Comma 2 4 7 2 2 2 3 2" xfId="32341" xr:uid="{680BEEA2-B41F-433C-894E-96081515EE01}"/>
    <cellStyle name="Comma 2 4 7 2 2 2 4" xfId="22734" xr:uid="{60CF97BB-59FC-4FD2-AE0E-695455DA6091}"/>
    <cellStyle name="Comma 2 4 7 2 2 3" xfId="5922" xr:uid="{00000000-0005-0000-0000-000078170000}"/>
    <cellStyle name="Comma 2 4 7 2 2 3 2" xfId="15529" xr:uid="{00000000-0005-0000-0000-000079170000}"/>
    <cellStyle name="Comma 2 4 7 2 2 3 2 2" xfId="34743" xr:uid="{145A6689-DBF6-49B0-94C6-1B43A0518A23}"/>
    <cellStyle name="Comma 2 4 7 2 2 3 3" xfId="25136" xr:uid="{43DB5DF7-1A27-4479-9154-9504FDFE8A96}"/>
    <cellStyle name="Comma 2 4 7 2 2 4" xfId="10725" xr:uid="{00000000-0005-0000-0000-00007A170000}"/>
    <cellStyle name="Comma 2 4 7 2 2 4 2" xfId="29939" xr:uid="{A43F066C-B26A-4F4E-A9A7-961E0F6D0336}"/>
    <cellStyle name="Comma 2 4 7 2 2 5" xfId="20332" xr:uid="{EF843098-CA5D-4094-8756-E5EB4263D4E3}"/>
    <cellStyle name="Comma 2 4 7 2 3" xfId="1915" xr:uid="{00000000-0005-0000-0000-00007B170000}"/>
    <cellStyle name="Comma 2 4 7 2 3 2" xfId="4320" xr:uid="{00000000-0005-0000-0000-00007C170000}"/>
    <cellStyle name="Comma 2 4 7 2 3 2 2" xfId="9123" xr:uid="{00000000-0005-0000-0000-00007D170000}"/>
    <cellStyle name="Comma 2 4 7 2 3 2 2 2" xfId="18730" xr:uid="{00000000-0005-0000-0000-00007E170000}"/>
    <cellStyle name="Comma 2 4 7 2 3 2 2 2 2" xfId="37944" xr:uid="{2AB4F6D1-4EAA-469C-8430-9A0334C1C2EB}"/>
    <cellStyle name="Comma 2 4 7 2 3 2 2 3" xfId="28337" xr:uid="{2CBBDD3A-E9FE-4A72-AD9A-5C1D0972D293}"/>
    <cellStyle name="Comma 2 4 7 2 3 2 3" xfId="13927" xr:uid="{00000000-0005-0000-0000-00007F170000}"/>
    <cellStyle name="Comma 2 4 7 2 3 2 3 2" xfId="33141" xr:uid="{DE262504-E65E-4B31-B944-5D06370310F5}"/>
    <cellStyle name="Comma 2 4 7 2 3 2 4" xfId="23534" xr:uid="{C33F6C44-9204-41EA-9DD5-267DB97AD7A1}"/>
    <cellStyle name="Comma 2 4 7 2 3 3" xfId="6722" xr:uid="{00000000-0005-0000-0000-000080170000}"/>
    <cellStyle name="Comma 2 4 7 2 3 3 2" xfId="16329" xr:uid="{00000000-0005-0000-0000-000081170000}"/>
    <cellStyle name="Comma 2 4 7 2 3 3 2 2" xfId="35543" xr:uid="{5ED5ACCF-C341-4F21-A562-D1C307190087}"/>
    <cellStyle name="Comma 2 4 7 2 3 3 3" xfId="25936" xr:uid="{BECA471A-7C9C-401E-9B0C-DD41CE86C3BE}"/>
    <cellStyle name="Comma 2 4 7 2 3 4" xfId="11525" xr:uid="{00000000-0005-0000-0000-000082170000}"/>
    <cellStyle name="Comma 2 4 7 2 3 4 2" xfId="30739" xr:uid="{4AA61E26-46C5-4E47-972A-BE8A2EF0655E}"/>
    <cellStyle name="Comma 2 4 7 2 3 5" xfId="21132" xr:uid="{351D0345-3DF2-444E-8601-74377838447F}"/>
    <cellStyle name="Comma 2 4 7 2 4" xfId="2720" xr:uid="{00000000-0005-0000-0000-000083170000}"/>
    <cellStyle name="Comma 2 4 7 2 4 2" xfId="7523" xr:uid="{00000000-0005-0000-0000-000084170000}"/>
    <cellStyle name="Comma 2 4 7 2 4 2 2" xfId="17130" xr:uid="{00000000-0005-0000-0000-000085170000}"/>
    <cellStyle name="Comma 2 4 7 2 4 2 2 2" xfId="36344" xr:uid="{2553230B-27F3-46DA-9E46-4D0534FB9B95}"/>
    <cellStyle name="Comma 2 4 7 2 4 2 3" xfId="26737" xr:uid="{E98EB837-1178-47A5-9466-61F8D7F319DA}"/>
    <cellStyle name="Comma 2 4 7 2 4 3" xfId="12327" xr:uid="{00000000-0005-0000-0000-000086170000}"/>
    <cellStyle name="Comma 2 4 7 2 4 3 2" xfId="31541" xr:uid="{107A7F65-7A99-432C-8A87-EB40BCAB9475}"/>
    <cellStyle name="Comma 2 4 7 2 4 4" xfId="21934" xr:uid="{7949B699-B44D-4B4D-98D4-39EAAD300290}"/>
    <cellStyle name="Comma 2 4 7 2 5" xfId="5122" xr:uid="{00000000-0005-0000-0000-000087170000}"/>
    <cellStyle name="Comma 2 4 7 2 5 2" xfId="14729" xr:uid="{00000000-0005-0000-0000-000088170000}"/>
    <cellStyle name="Comma 2 4 7 2 5 2 2" xfId="33943" xr:uid="{C31D6B77-2B3D-4238-AD4F-186D500EA2BD}"/>
    <cellStyle name="Comma 2 4 7 2 5 3" xfId="24336" xr:uid="{F3733235-3013-488D-A71B-2EA898AFA953}"/>
    <cellStyle name="Comma 2 4 7 2 6" xfId="9925" xr:uid="{00000000-0005-0000-0000-000089170000}"/>
    <cellStyle name="Comma 2 4 7 2 6 2" xfId="29139" xr:uid="{13FB7731-F77A-4AA4-83ED-2A3667859263}"/>
    <cellStyle name="Comma 2 4 7 2 7" xfId="19532" xr:uid="{2257F7C4-6A99-4802-B09F-38386A414917}"/>
    <cellStyle name="Comma 2 4 7 3" xfId="514" xr:uid="{00000000-0005-0000-0000-00008A170000}"/>
    <cellStyle name="Comma 2 4 7 3 2" xfId="1315" xr:uid="{00000000-0005-0000-0000-00008B170000}"/>
    <cellStyle name="Comma 2 4 7 3 2 2" xfId="3720" xr:uid="{00000000-0005-0000-0000-00008C170000}"/>
    <cellStyle name="Comma 2 4 7 3 2 2 2" xfId="8523" xr:uid="{00000000-0005-0000-0000-00008D170000}"/>
    <cellStyle name="Comma 2 4 7 3 2 2 2 2" xfId="18130" xr:uid="{00000000-0005-0000-0000-00008E170000}"/>
    <cellStyle name="Comma 2 4 7 3 2 2 2 2 2" xfId="37344" xr:uid="{6E3EA768-71B4-4011-885E-D29A0FD5ADB8}"/>
    <cellStyle name="Comma 2 4 7 3 2 2 2 3" xfId="27737" xr:uid="{6824F870-B111-4F69-B35A-DAEC22D40C6D}"/>
    <cellStyle name="Comma 2 4 7 3 2 2 3" xfId="13327" xr:uid="{00000000-0005-0000-0000-00008F170000}"/>
    <cellStyle name="Comma 2 4 7 3 2 2 3 2" xfId="32541" xr:uid="{241348E4-AC72-4117-BD10-F95600C8A77E}"/>
    <cellStyle name="Comma 2 4 7 3 2 2 4" xfId="22934" xr:uid="{2CAD7D05-D25C-4F72-843C-4D3297D7D2BF}"/>
    <cellStyle name="Comma 2 4 7 3 2 3" xfId="6122" xr:uid="{00000000-0005-0000-0000-000090170000}"/>
    <cellStyle name="Comma 2 4 7 3 2 3 2" xfId="15729" xr:uid="{00000000-0005-0000-0000-000091170000}"/>
    <cellStyle name="Comma 2 4 7 3 2 3 2 2" xfId="34943" xr:uid="{336DB559-3D07-45E1-B713-369B482A678D}"/>
    <cellStyle name="Comma 2 4 7 3 2 3 3" xfId="25336" xr:uid="{CE33ADF2-A371-4CD5-A09A-F6ED308C7076}"/>
    <cellStyle name="Comma 2 4 7 3 2 4" xfId="10925" xr:uid="{00000000-0005-0000-0000-000092170000}"/>
    <cellStyle name="Comma 2 4 7 3 2 4 2" xfId="30139" xr:uid="{752BDAF2-633C-4413-9649-22CEE861350C}"/>
    <cellStyle name="Comma 2 4 7 3 2 5" xfId="20532" xr:uid="{AE28BC77-8502-4036-91C0-0E515CB15F7C}"/>
    <cellStyle name="Comma 2 4 7 3 3" xfId="2115" xr:uid="{00000000-0005-0000-0000-000093170000}"/>
    <cellStyle name="Comma 2 4 7 3 3 2" xfId="4520" xr:uid="{00000000-0005-0000-0000-000094170000}"/>
    <cellStyle name="Comma 2 4 7 3 3 2 2" xfId="9323" xr:uid="{00000000-0005-0000-0000-000095170000}"/>
    <cellStyle name="Comma 2 4 7 3 3 2 2 2" xfId="18930" xr:uid="{00000000-0005-0000-0000-000096170000}"/>
    <cellStyle name="Comma 2 4 7 3 3 2 2 2 2" xfId="38144" xr:uid="{14BA8109-2F23-4D77-8B36-C9562E3C06EA}"/>
    <cellStyle name="Comma 2 4 7 3 3 2 2 3" xfId="28537" xr:uid="{D15CB9EF-D01C-4984-A382-4F30DBC314D0}"/>
    <cellStyle name="Comma 2 4 7 3 3 2 3" xfId="14127" xr:uid="{00000000-0005-0000-0000-000097170000}"/>
    <cellStyle name="Comma 2 4 7 3 3 2 3 2" xfId="33341" xr:uid="{1B420640-5BF4-46ED-AB16-F2EA7B707CDC}"/>
    <cellStyle name="Comma 2 4 7 3 3 2 4" xfId="23734" xr:uid="{512FD947-AC38-422B-BC81-18348037F48F}"/>
    <cellStyle name="Comma 2 4 7 3 3 3" xfId="6922" xr:uid="{00000000-0005-0000-0000-000098170000}"/>
    <cellStyle name="Comma 2 4 7 3 3 3 2" xfId="16529" xr:uid="{00000000-0005-0000-0000-000099170000}"/>
    <cellStyle name="Comma 2 4 7 3 3 3 2 2" xfId="35743" xr:uid="{36848C8E-910B-4756-BA76-5455852AE126}"/>
    <cellStyle name="Comma 2 4 7 3 3 3 3" xfId="26136" xr:uid="{DD3717FA-48EF-4737-9CF8-7B2D375D0C13}"/>
    <cellStyle name="Comma 2 4 7 3 3 4" xfId="11725" xr:uid="{00000000-0005-0000-0000-00009A170000}"/>
    <cellStyle name="Comma 2 4 7 3 3 4 2" xfId="30939" xr:uid="{921F8DD9-4259-4124-AA9D-FC656CE03E30}"/>
    <cellStyle name="Comma 2 4 7 3 3 5" xfId="21332" xr:uid="{015B31B8-28D2-4D82-9FBB-216A6C42D592}"/>
    <cellStyle name="Comma 2 4 7 3 4" xfId="2920" xr:uid="{00000000-0005-0000-0000-00009B170000}"/>
    <cellStyle name="Comma 2 4 7 3 4 2" xfId="7723" xr:uid="{00000000-0005-0000-0000-00009C170000}"/>
    <cellStyle name="Comma 2 4 7 3 4 2 2" xfId="17330" xr:uid="{00000000-0005-0000-0000-00009D170000}"/>
    <cellStyle name="Comma 2 4 7 3 4 2 2 2" xfId="36544" xr:uid="{F5C3B4D3-4B2D-4B11-A7DB-86CA67F63627}"/>
    <cellStyle name="Comma 2 4 7 3 4 2 3" xfId="26937" xr:uid="{913CDDEB-A840-4F4A-9BC8-70858F6D9E58}"/>
    <cellStyle name="Comma 2 4 7 3 4 3" xfId="12527" xr:uid="{00000000-0005-0000-0000-00009E170000}"/>
    <cellStyle name="Comma 2 4 7 3 4 3 2" xfId="31741" xr:uid="{4A155DFA-0D9D-485F-9DA0-CA91D82925CD}"/>
    <cellStyle name="Comma 2 4 7 3 4 4" xfId="22134" xr:uid="{B67D4433-1C1A-4105-B302-6F4742BC02F2}"/>
    <cellStyle name="Comma 2 4 7 3 5" xfId="5322" xr:uid="{00000000-0005-0000-0000-00009F170000}"/>
    <cellStyle name="Comma 2 4 7 3 5 2" xfId="14929" xr:uid="{00000000-0005-0000-0000-0000A0170000}"/>
    <cellStyle name="Comma 2 4 7 3 5 2 2" xfId="34143" xr:uid="{95A7CE99-4F3D-4AB2-9890-5936323662B6}"/>
    <cellStyle name="Comma 2 4 7 3 5 3" xfId="24536" xr:uid="{EBF90EAC-CE3F-44AA-9488-2542D038E754}"/>
    <cellStyle name="Comma 2 4 7 3 6" xfId="10125" xr:uid="{00000000-0005-0000-0000-0000A1170000}"/>
    <cellStyle name="Comma 2 4 7 3 6 2" xfId="29339" xr:uid="{78AB198E-B1A7-430C-A924-15E36C4EE3EE}"/>
    <cellStyle name="Comma 2 4 7 3 7" xfId="19732" xr:uid="{28539762-73EA-450A-84B0-C4FEED9F796B}"/>
    <cellStyle name="Comma 2 4 7 4" xfId="714" xr:uid="{00000000-0005-0000-0000-0000A2170000}"/>
    <cellStyle name="Comma 2 4 7 4 2" xfId="1515" xr:uid="{00000000-0005-0000-0000-0000A3170000}"/>
    <cellStyle name="Comma 2 4 7 4 2 2" xfId="3920" xr:uid="{00000000-0005-0000-0000-0000A4170000}"/>
    <cellStyle name="Comma 2 4 7 4 2 2 2" xfId="8723" xr:uid="{00000000-0005-0000-0000-0000A5170000}"/>
    <cellStyle name="Comma 2 4 7 4 2 2 2 2" xfId="18330" xr:uid="{00000000-0005-0000-0000-0000A6170000}"/>
    <cellStyle name="Comma 2 4 7 4 2 2 2 2 2" xfId="37544" xr:uid="{2C9106C8-0B37-4928-8C35-851FBFE7F15C}"/>
    <cellStyle name="Comma 2 4 7 4 2 2 2 3" xfId="27937" xr:uid="{8A15F7D5-AE3D-4C2E-B6F0-17AA7FD761EA}"/>
    <cellStyle name="Comma 2 4 7 4 2 2 3" xfId="13527" xr:uid="{00000000-0005-0000-0000-0000A7170000}"/>
    <cellStyle name="Comma 2 4 7 4 2 2 3 2" xfId="32741" xr:uid="{EAB9C78E-347D-408B-9EBF-ABEF5FD023EB}"/>
    <cellStyle name="Comma 2 4 7 4 2 2 4" xfId="23134" xr:uid="{B0061AF4-CE52-492C-88AA-23A6438DFA2A}"/>
    <cellStyle name="Comma 2 4 7 4 2 3" xfId="6322" xr:uid="{00000000-0005-0000-0000-0000A8170000}"/>
    <cellStyle name="Comma 2 4 7 4 2 3 2" xfId="15929" xr:uid="{00000000-0005-0000-0000-0000A9170000}"/>
    <cellStyle name="Comma 2 4 7 4 2 3 2 2" xfId="35143" xr:uid="{682E842A-4D27-4319-A162-D2849A64F2A6}"/>
    <cellStyle name="Comma 2 4 7 4 2 3 3" xfId="25536" xr:uid="{47F27671-D3BE-44E1-BE86-6EAD267E148A}"/>
    <cellStyle name="Comma 2 4 7 4 2 4" xfId="11125" xr:uid="{00000000-0005-0000-0000-0000AA170000}"/>
    <cellStyle name="Comma 2 4 7 4 2 4 2" xfId="30339" xr:uid="{5C1F1E62-CA5B-4C18-9F54-B55541B86214}"/>
    <cellStyle name="Comma 2 4 7 4 2 5" xfId="20732" xr:uid="{C9AED296-CED1-44ED-BF22-A3C2E6552099}"/>
    <cellStyle name="Comma 2 4 7 4 3" xfId="2315" xr:uid="{00000000-0005-0000-0000-0000AB170000}"/>
    <cellStyle name="Comma 2 4 7 4 3 2" xfId="4720" xr:uid="{00000000-0005-0000-0000-0000AC170000}"/>
    <cellStyle name="Comma 2 4 7 4 3 2 2" xfId="9523" xr:uid="{00000000-0005-0000-0000-0000AD170000}"/>
    <cellStyle name="Comma 2 4 7 4 3 2 2 2" xfId="19130" xr:uid="{00000000-0005-0000-0000-0000AE170000}"/>
    <cellStyle name="Comma 2 4 7 4 3 2 2 2 2" xfId="38344" xr:uid="{7E0529E7-2933-400B-86E3-D8FA4F14DDAB}"/>
    <cellStyle name="Comma 2 4 7 4 3 2 2 3" xfId="28737" xr:uid="{7679DB77-944D-48A8-8AB8-3EF70DC0FC8B}"/>
    <cellStyle name="Comma 2 4 7 4 3 2 3" xfId="14327" xr:uid="{00000000-0005-0000-0000-0000AF170000}"/>
    <cellStyle name="Comma 2 4 7 4 3 2 3 2" xfId="33541" xr:uid="{AA57F979-6B49-48D1-8226-F9792CD3721B}"/>
    <cellStyle name="Comma 2 4 7 4 3 2 4" xfId="23934" xr:uid="{968763BA-4C18-4C26-B6AB-E01D892B5645}"/>
    <cellStyle name="Comma 2 4 7 4 3 3" xfId="7122" xr:uid="{00000000-0005-0000-0000-0000B0170000}"/>
    <cellStyle name="Comma 2 4 7 4 3 3 2" xfId="16729" xr:uid="{00000000-0005-0000-0000-0000B1170000}"/>
    <cellStyle name="Comma 2 4 7 4 3 3 2 2" xfId="35943" xr:uid="{BE4A0B17-93E0-4BD1-80D1-58DF843464F6}"/>
    <cellStyle name="Comma 2 4 7 4 3 3 3" xfId="26336" xr:uid="{836872EF-720F-4385-A98A-B381C483CA73}"/>
    <cellStyle name="Comma 2 4 7 4 3 4" xfId="11925" xr:uid="{00000000-0005-0000-0000-0000B2170000}"/>
    <cellStyle name="Comma 2 4 7 4 3 4 2" xfId="31139" xr:uid="{E7158EE4-847D-42FB-8567-F22E60E02708}"/>
    <cellStyle name="Comma 2 4 7 4 3 5" xfId="21532" xr:uid="{D56D6FD1-EE61-4503-BD5D-173DE04A11D4}"/>
    <cellStyle name="Comma 2 4 7 4 4" xfId="3120" xr:uid="{00000000-0005-0000-0000-0000B3170000}"/>
    <cellStyle name="Comma 2 4 7 4 4 2" xfId="7923" xr:uid="{00000000-0005-0000-0000-0000B4170000}"/>
    <cellStyle name="Comma 2 4 7 4 4 2 2" xfId="17530" xr:uid="{00000000-0005-0000-0000-0000B5170000}"/>
    <cellStyle name="Comma 2 4 7 4 4 2 2 2" xfId="36744" xr:uid="{0796CBEC-0827-496A-A94B-1A79F7800C95}"/>
    <cellStyle name="Comma 2 4 7 4 4 2 3" xfId="27137" xr:uid="{337F0F0E-C70B-477C-91E0-01658E0E8B64}"/>
    <cellStyle name="Comma 2 4 7 4 4 3" xfId="12727" xr:uid="{00000000-0005-0000-0000-0000B6170000}"/>
    <cellStyle name="Comma 2 4 7 4 4 3 2" xfId="31941" xr:uid="{1B76F97B-4AB9-4480-9EBD-1EFC502C6EFA}"/>
    <cellStyle name="Comma 2 4 7 4 4 4" xfId="22334" xr:uid="{58CDB7E7-A920-480B-9E28-823A40098754}"/>
    <cellStyle name="Comma 2 4 7 4 5" xfId="5522" xr:uid="{00000000-0005-0000-0000-0000B7170000}"/>
    <cellStyle name="Comma 2 4 7 4 5 2" xfId="15129" xr:uid="{00000000-0005-0000-0000-0000B8170000}"/>
    <cellStyle name="Comma 2 4 7 4 5 2 2" xfId="34343" xr:uid="{7C6CC23C-4962-4D10-AA3D-8C05C12A6BFC}"/>
    <cellStyle name="Comma 2 4 7 4 5 3" xfId="24736" xr:uid="{555396BF-92BE-41FE-A3B9-F5342305DDD4}"/>
    <cellStyle name="Comma 2 4 7 4 6" xfId="10325" xr:uid="{00000000-0005-0000-0000-0000B9170000}"/>
    <cellStyle name="Comma 2 4 7 4 6 2" xfId="29539" xr:uid="{8ED1F8A2-3D39-4931-AED1-DC19B3C6B4F7}"/>
    <cellStyle name="Comma 2 4 7 4 7" xfId="19932" xr:uid="{DF4212DD-5FA7-47BB-BB01-8941DE3997F1}"/>
    <cellStyle name="Comma 2 4 7 5" xfId="915" xr:uid="{00000000-0005-0000-0000-0000BA170000}"/>
    <cellStyle name="Comma 2 4 7 5 2" xfId="3320" xr:uid="{00000000-0005-0000-0000-0000BB170000}"/>
    <cellStyle name="Comma 2 4 7 5 2 2" xfId="8123" xr:uid="{00000000-0005-0000-0000-0000BC170000}"/>
    <cellStyle name="Comma 2 4 7 5 2 2 2" xfId="17730" xr:uid="{00000000-0005-0000-0000-0000BD170000}"/>
    <cellStyle name="Comma 2 4 7 5 2 2 2 2" xfId="36944" xr:uid="{97EF74B3-D248-4164-A01F-58637AD3DE6B}"/>
    <cellStyle name="Comma 2 4 7 5 2 2 3" xfId="27337" xr:uid="{52803840-3998-4145-ADC4-9EDFEC1F6AC1}"/>
    <cellStyle name="Comma 2 4 7 5 2 3" xfId="12927" xr:uid="{00000000-0005-0000-0000-0000BE170000}"/>
    <cellStyle name="Comma 2 4 7 5 2 3 2" xfId="32141" xr:uid="{E4F94C7C-76EF-43BE-9BEB-A9BDA6881C9E}"/>
    <cellStyle name="Comma 2 4 7 5 2 4" xfId="22534" xr:uid="{8B9C9DB1-8C74-40C1-9D97-58DF82300AA1}"/>
    <cellStyle name="Comma 2 4 7 5 3" xfId="5722" xr:uid="{00000000-0005-0000-0000-0000BF170000}"/>
    <cellStyle name="Comma 2 4 7 5 3 2" xfId="15329" xr:uid="{00000000-0005-0000-0000-0000C0170000}"/>
    <cellStyle name="Comma 2 4 7 5 3 2 2" xfId="34543" xr:uid="{729F01F8-233E-4C23-BEC4-709C474B02E0}"/>
    <cellStyle name="Comma 2 4 7 5 3 3" xfId="24936" xr:uid="{790D85BB-8697-4C06-B416-49F2ECF33D26}"/>
    <cellStyle name="Comma 2 4 7 5 4" xfId="10525" xr:uid="{00000000-0005-0000-0000-0000C1170000}"/>
    <cellStyle name="Comma 2 4 7 5 4 2" xfId="29739" xr:uid="{FBAFABD7-5F4C-4CAD-BB85-122FDF1B5495}"/>
    <cellStyle name="Comma 2 4 7 5 5" xfId="20132" xr:uid="{602969F4-B298-41D5-B9EB-181A05768E0C}"/>
    <cellStyle name="Comma 2 4 7 6" xfId="1715" xr:uid="{00000000-0005-0000-0000-0000C2170000}"/>
    <cellStyle name="Comma 2 4 7 6 2" xfId="4120" xr:uid="{00000000-0005-0000-0000-0000C3170000}"/>
    <cellStyle name="Comma 2 4 7 6 2 2" xfId="8923" xr:uid="{00000000-0005-0000-0000-0000C4170000}"/>
    <cellStyle name="Comma 2 4 7 6 2 2 2" xfId="18530" xr:uid="{00000000-0005-0000-0000-0000C5170000}"/>
    <cellStyle name="Comma 2 4 7 6 2 2 2 2" xfId="37744" xr:uid="{0639EC37-BD87-4C63-9ECD-021A81AD4804}"/>
    <cellStyle name="Comma 2 4 7 6 2 2 3" xfId="28137" xr:uid="{FEBFF866-ECD2-42CA-91E4-C0C24A60ACD2}"/>
    <cellStyle name="Comma 2 4 7 6 2 3" xfId="13727" xr:uid="{00000000-0005-0000-0000-0000C6170000}"/>
    <cellStyle name="Comma 2 4 7 6 2 3 2" xfId="32941" xr:uid="{91FB9A6F-A993-4D25-81C6-908E271F1EED}"/>
    <cellStyle name="Comma 2 4 7 6 2 4" xfId="23334" xr:uid="{829DC3E8-779C-4925-8676-02BAD7B8289D}"/>
    <cellStyle name="Comma 2 4 7 6 3" xfId="6522" xr:uid="{00000000-0005-0000-0000-0000C7170000}"/>
    <cellStyle name="Comma 2 4 7 6 3 2" xfId="16129" xr:uid="{00000000-0005-0000-0000-0000C8170000}"/>
    <cellStyle name="Comma 2 4 7 6 3 2 2" xfId="35343" xr:uid="{42279C02-94A8-40EB-A831-671B75A86C9E}"/>
    <cellStyle name="Comma 2 4 7 6 3 3" xfId="25736" xr:uid="{6DBF6387-822A-471A-8D84-B7B8CB6CD1A8}"/>
    <cellStyle name="Comma 2 4 7 6 4" xfId="11325" xr:uid="{00000000-0005-0000-0000-0000C9170000}"/>
    <cellStyle name="Comma 2 4 7 6 4 2" xfId="30539" xr:uid="{1DCA0E7D-452B-4874-942A-8A7E7936EE86}"/>
    <cellStyle name="Comma 2 4 7 6 5" xfId="20932" xr:uid="{7BFE9D24-F2E6-4CD6-9360-A12CF1DCB54C}"/>
    <cellStyle name="Comma 2 4 7 7" xfId="2520" xr:uid="{00000000-0005-0000-0000-0000CA170000}"/>
    <cellStyle name="Comma 2 4 7 7 2" xfId="7323" xr:uid="{00000000-0005-0000-0000-0000CB170000}"/>
    <cellStyle name="Comma 2 4 7 7 2 2" xfId="16930" xr:uid="{00000000-0005-0000-0000-0000CC170000}"/>
    <cellStyle name="Comma 2 4 7 7 2 2 2" xfId="36144" xr:uid="{EAD75E19-F402-418B-9CFB-B0B716607F39}"/>
    <cellStyle name="Comma 2 4 7 7 2 3" xfId="26537" xr:uid="{B722DC01-B76E-4C35-9BFE-2F7D9FD26154}"/>
    <cellStyle name="Comma 2 4 7 7 3" xfId="12127" xr:uid="{00000000-0005-0000-0000-0000CD170000}"/>
    <cellStyle name="Comma 2 4 7 7 3 2" xfId="31341" xr:uid="{FDF1F6CC-FABA-47EA-A066-8150F2540BA3}"/>
    <cellStyle name="Comma 2 4 7 7 4" xfId="21734" xr:uid="{1F10A7BB-3507-4690-ACE9-5ED4858DE917}"/>
    <cellStyle name="Comma 2 4 7 8" xfId="4922" xr:uid="{00000000-0005-0000-0000-0000CE170000}"/>
    <cellStyle name="Comma 2 4 7 8 2" xfId="14529" xr:uid="{00000000-0005-0000-0000-0000CF170000}"/>
    <cellStyle name="Comma 2 4 7 8 2 2" xfId="33743" xr:uid="{A26EBF9C-6C94-4C04-A321-5E09B6E50FB1}"/>
    <cellStyle name="Comma 2 4 7 8 3" xfId="24136" xr:uid="{D0B6425A-B182-443C-9C81-22E8A045BE4E}"/>
    <cellStyle name="Comma 2 4 7 9" xfId="9725" xr:uid="{00000000-0005-0000-0000-0000D0170000}"/>
    <cellStyle name="Comma 2 4 7 9 2" xfId="28939" xr:uid="{D47E1091-892F-45C1-B729-1134792E85FF}"/>
    <cellStyle name="Comma 2 4 8" xfId="214" xr:uid="{00000000-0005-0000-0000-0000D1170000}"/>
    <cellStyle name="Comma 2 4 8 2" xfId="1015" xr:uid="{00000000-0005-0000-0000-0000D2170000}"/>
    <cellStyle name="Comma 2 4 8 2 2" xfId="3420" xr:uid="{00000000-0005-0000-0000-0000D3170000}"/>
    <cellStyle name="Comma 2 4 8 2 2 2" xfId="8223" xr:uid="{00000000-0005-0000-0000-0000D4170000}"/>
    <cellStyle name="Comma 2 4 8 2 2 2 2" xfId="17830" xr:uid="{00000000-0005-0000-0000-0000D5170000}"/>
    <cellStyle name="Comma 2 4 8 2 2 2 2 2" xfId="37044" xr:uid="{3EF847C0-43C1-4AB7-A4ED-B7ADEE44B5F9}"/>
    <cellStyle name="Comma 2 4 8 2 2 2 3" xfId="27437" xr:uid="{61596252-5784-4DBD-9C76-9A91BDE2B237}"/>
    <cellStyle name="Comma 2 4 8 2 2 3" xfId="13027" xr:uid="{00000000-0005-0000-0000-0000D6170000}"/>
    <cellStyle name="Comma 2 4 8 2 2 3 2" xfId="32241" xr:uid="{42B493A5-8C4C-4833-96D3-AEDA4B3246B0}"/>
    <cellStyle name="Comma 2 4 8 2 2 4" xfId="22634" xr:uid="{938E6206-B752-42D9-BB62-702E008EEB40}"/>
    <cellStyle name="Comma 2 4 8 2 3" xfId="5822" xr:uid="{00000000-0005-0000-0000-0000D7170000}"/>
    <cellStyle name="Comma 2 4 8 2 3 2" xfId="15429" xr:uid="{00000000-0005-0000-0000-0000D8170000}"/>
    <cellStyle name="Comma 2 4 8 2 3 2 2" xfId="34643" xr:uid="{ACBE0E15-FD81-4A3A-A58A-2688CD1D260A}"/>
    <cellStyle name="Comma 2 4 8 2 3 3" xfId="25036" xr:uid="{D22D8A0B-DAF2-440B-AE2F-A2869C600738}"/>
    <cellStyle name="Comma 2 4 8 2 4" xfId="10625" xr:uid="{00000000-0005-0000-0000-0000D9170000}"/>
    <cellStyle name="Comma 2 4 8 2 4 2" xfId="29839" xr:uid="{DB31B682-654A-4B67-90C1-0E355C5B5DEA}"/>
    <cellStyle name="Comma 2 4 8 2 5" xfId="20232" xr:uid="{585CB71B-D6C9-4577-A9D5-494E7799AF53}"/>
    <cellStyle name="Comma 2 4 8 3" xfId="1815" xr:uid="{00000000-0005-0000-0000-0000DA170000}"/>
    <cellStyle name="Comma 2 4 8 3 2" xfId="4220" xr:uid="{00000000-0005-0000-0000-0000DB170000}"/>
    <cellStyle name="Comma 2 4 8 3 2 2" xfId="9023" xr:uid="{00000000-0005-0000-0000-0000DC170000}"/>
    <cellStyle name="Comma 2 4 8 3 2 2 2" xfId="18630" xr:uid="{00000000-0005-0000-0000-0000DD170000}"/>
    <cellStyle name="Comma 2 4 8 3 2 2 2 2" xfId="37844" xr:uid="{9E9DAF66-B765-4070-84F2-B752D9864CA3}"/>
    <cellStyle name="Comma 2 4 8 3 2 2 3" xfId="28237" xr:uid="{AB026184-0DCD-4ACE-8CB5-1943D264A747}"/>
    <cellStyle name="Comma 2 4 8 3 2 3" xfId="13827" xr:uid="{00000000-0005-0000-0000-0000DE170000}"/>
    <cellStyle name="Comma 2 4 8 3 2 3 2" xfId="33041" xr:uid="{B6BFAD2D-DDDD-495E-8F90-A92BCF9B3EBA}"/>
    <cellStyle name="Comma 2 4 8 3 2 4" xfId="23434" xr:uid="{B5BB4934-0E57-49F9-B29A-41C74443C0DF}"/>
    <cellStyle name="Comma 2 4 8 3 3" xfId="6622" xr:uid="{00000000-0005-0000-0000-0000DF170000}"/>
    <cellStyle name="Comma 2 4 8 3 3 2" xfId="16229" xr:uid="{00000000-0005-0000-0000-0000E0170000}"/>
    <cellStyle name="Comma 2 4 8 3 3 2 2" xfId="35443" xr:uid="{F790413B-453E-4271-A2C5-D7B606C560DD}"/>
    <cellStyle name="Comma 2 4 8 3 3 3" xfId="25836" xr:uid="{6F33077A-E7C5-422E-B981-083B8158F5A0}"/>
    <cellStyle name="Comma 2 4 8 3 4" xfId="11425" xr:uid="{00000000-0005-0000-0000-0000E1170000}"/>
    <cellStyle name="Comma 2 4 8 3 4 2" xfId="30639" xr:uid="{49C87682-2730-492D-A56E-F066AE484B31}"/>
    <cellStyle name="Comma 2 4 8 3 5" xfId="21032" xr:uid="{82F65E35-0EEB-4E09-AE69-3DDBEF51B6CA}"/>
    <cellStyle name="Comma 2 4 8 4" xfId="2620" xr:uid="{00000000-0005-0000-0000-0000E2170000}"/>
    <cellStyle name="Comma 2 4 8 4 2" xfId="7423" xr:uid="{00000000-0005-0000-0000-0000E3170000}"/>
    <cellStyle name="Comma 2 4 8 4 2 2" xfId="17030" xr:uid="{00000000-0005-0000-0000-0000E4170000}"/>
    <cellStyle name="Comma 2 4 8 4 2 2 2" xfId="36244" xr:uid="{853D5C00-208C-497C-8462-2EA9DBF3495E}"/>
    <cellStyle name="Comma 2 4 8 4 2 3" xfId="26637" xr:uid="{FA8ACDA2-ABEB-4A20-9E07-EB5FEE428B1E}"/>
    <cellStyle name="Comma 2 4 8 4 3" xfId="12227" xr:uid="{00000000-0005-0000-0000-0000E5170000}"/>
    <cellStyle name="Comma 2 4 8 4 3 2" xfId="31441" xr:uid="{2CE891CA-09E5-4443-A24F-897ED0599FAE}"/>
    <cellStyle name="Comma 2 4 8 4 4" xfId="21834" xr:uid="{E7CBB5CC-382D-4ACA-BAF2-5F83FE38B661}"/>
    <cellStyle name="Comma 2 4 8 5" xfId="5022" xr:uid="{00000000-0005-0000-0000-0000E6170000}"/>
    <cellStyle name="Comma 2 4 8 5 2" xfId="14629" xr:uid="{00000000-0005-0000-0000-0000E7170000}"/>
    <cellStyle name="Comma 2 4 8 5 2 2" xfId="33843" xr:uid="{8D090949-E79B-42FE-8143-EF948CBDFEB7}"/>
    <cellStyle name="Comma 2 4 8 5 3" xfId="24236" xr:uid="{1B448A59-A732-4EE8-B534-5CC02B0013E5}"/>
    <cellStyle name="Comma 2 4 8 6" xfId="9825" xr:uid="{00000000-0005-0000-0000-0000E8170000}"/>
    <cellStyle name="Comma 2 4 8 6 2" xfId="29039" xr:uid="{3977DC00-F3EE-4C97-97A8-AC4795287ABD}"/>
    <cellStyle name="Comma 2 4 8 7" xfId="19432" xr:uid="{048CE43E-EAFA-42E0-834A-C7CEC4E0E753}"/>
    <cellStyle name="Comma 2 4 9" xfId="414" xr:uid="{00000000-0005-0000-0000-0000E9170000}"/>
    <cellStyle name="Comma 2 4 9 2" xfId="1215" xr:uid="{00000000-0005-0000-0000-0000EA170000}"/>
    <cellStyle name="Comma 2 4 9 2 2" xfId="3620" xr:uid="{00000000-0005-0000-0000-0000EB170000}"/>
    <cellStyle name="Comma 2 4 9 2 2 2" xfId="8423" xr:uid="{00000000-0005-0000-0000-0000EC170000}"/>
    <cellStyle name="Comma 2 4 9 2 2 2 2" xfId="18030" xr:uid="{00000000-0005-0000-0000-0000ED170000}"/>
    <cellStyle name="Comma 2 4 9 2 2 2 2 2" xfId="37244" xr:uid="{565E60D2-7CEC-44B5-BEDA-D2B6EF3515D8}"/>
    <cellStyle name="Comma 2 4 9 2 2 2 3" xfId="27637" xr:uid="{7772F60B-E93C-4C76-ADA8-CDDB5241E9D4}"/>
    <cellStyle name="Comma 2 4 9 2 2 3" xfId="13227" xr:uid="{00000000-0005-0000-0000-0000EE170000}"/>
    <cellStyle name="Comma 2 4 9 2 2 3 2" xfId="32441" xr:uid="{F7550A18-36BB-4A17-9A07-01D3046BE5C6}"/>
    <cellStyle name="Comma 2 4 9 2 2 4" xfId="22834" xr:uid="{76DA1207-2563-4075-A6D9-A37A68D65723}"/>
    <cellStyle name="Comma 2 4 9 2 3" xfId="6022" xr:uid="{00000000-0005-0000-0000-0000EF170000}"/>
    <cellStyle name="Comma 2 4 9 2 3 2" xfId="15629" xr:uid="{00000000-0005-0000-0000-0000F0170000}"/>
    <cellStyle name="Comma 2 4 9 2 3 2 2" xfId="34843" xr:uid="{389F1D48-735E-49D8-9FB1-916AFA0B4FB0}"/>
    <cellStyle name="Comma 2 4 9 2 3 3" xfId="25236" xr:uid="{81ADBB4A-70D3-40AF-8018-7D411CFBF681}"/>
    <cellStyle name="Comma 2 4 9 2 4" xfId="10825" xr:uid="{00000000-0005-0000-0000-0000F1170000}"/>
    <cellStyle name="Comma 2 4 9 2 4 2" xfId="30039" xr:uid="{A51D216F-D82F-4D37-819C-EB92506E3BCB}"/>
    <cellStyle name="Comma 2 4 9 2 5" xfId="20432" xr:uid="{6DBB9048-F2FD-4AB2-B244-45312CB0745A}"/>
    <cellStyle name="Comma 2 4 9 3" xfId="2015" xr:uid="{00000000-0005-0000-0000-0000F2170000}"/>
    <cellStyle name="Comma 2 4 9 3 2" xfId="4420" xr:uid="{00000000-0005-0000-0000-0000F3170000}"/>
    <cellStyle name="Comma 2 4 9 3 2 2" xfId="9223" xr:uid="{00000000-0005-0000-0000-0000F4170000}"/>
    <cellStyle name="Comma 2 4 9 3 2 2 2" xfId="18830" xr:uid="{00000000-0005-0000-0000-0000F5170000}"/>
    <cellStyle name="Comma 2 4 9 3 2 2 2 2" xfId="38044" xr:uid="{E01F17F7-9CAA-4131-914B-3A82226C1C17}"/>
    <cellStyle name="Comma 2 4 9 3 2 2 3" xfId="28437" xr:uid="{BE7EAC99-9A95-48C6-8CC8-950B49E431C7}"/>
    <cellStyle name="Comma 2 4 9 3 2 3" xfId="14027" xr:uid="{00000000-0005-0000-0000-0000F6170000}"/>
    <cellStyle name="Comma 2 4 9 3 2 3 2" xfId="33241" xr:uid="{581D114F-8D97-433C-92BC-48625D4222F8}"/>
    <cellStyle name="Comma 2 4 9 3 2 4" xfId="23634" xr:uid="{7DFDEC99-034E-431E-93C0-CB9EB4F6B4B9}"/>
    <cellStyle name="Comma 2 4 9 3 3" xfId="6822" xr:uid="{00000000-0005-0000-0000-0000F7170000}"/>
    <cellStyle name="Comma 2 4 9 3 3 2" xfId="16429" xr:uid="{00000000-0005-0000-0000-0000F8170000}"/>
    <cellStyle name="Comma 2 4 9 3 3 2 2" xfId="35643" xr:uid="{0B09FF19-7977-4DD1-9884-3DD2FAFED02D}"/>
    <cellStyle name="Comma 2 4 9 3 3 3" xfId="26036" xr:uid="{E49242DA-9EB0-47F8-93A8-959B7CAB7D69}"/>
    <cellStyle name="Comma 2 4 9 3 4" xfId="11625" xr:uid="{00000000-0005-0000-0000-0000F9170000}"/>
    <cellStyle name="Comma 2 4 9 3 4 2" xfId="30839" xr:uid="{4DB9D696-18CE-41BC-9AF5-13700F162798}"/>
    <cellStyle name="Comma 2 4 9 3 5" xfId="21232" xr:uid="{79F7FDEA-41EF-4E92-B3F8-6B53797743F7}"/>
    <cellStyle name="Comma 2 4 9 4" xfId="2820" xr:uid="{00000000-0005-0000-0000-0000FA170000}"/>
    <cellStyle name="Comma 2 4 9 4 2" xfId="7623" xr:uid="{00000000-0005-0000-0000-0000FB170000}"/>
    <cellStyle name="Comma 2 4 9 4 2 2" xfId="17230" xr:uid="{00000000-0005-0000-0000-0000FC170000}"/>
    <cellStyle name="Comma 2 4 9 4 2 2 2" xfId="36444" xr:uid="{69E34158-B48E-4C2C-A637-EC5ADF892343}"/>
    <cellStyle name="Comma 2 4 9 4 2 3" xfId="26837" xr:uid="{A80098BA-70B3-41DF-86C7-62992A882EFC}"/>
    <cellStyle name="Comma 2 4 9 4 3" xfId="12427" xr:uid="{00000000-0005-0000-0000-0000FD170000}"/>
    <cellStyle name="Comma 2 4 9 4 3 2" xfId="31641" xr:uid="{6A2BA4A0-6749-4A91-9DB8-FE7CDB8D7BE9}"/>
    <cellStyle name="Comma 2 4 9 4 4" xfId="22034" xr:uid="{DF6A65DC-E988-487A-B42B-5D8DD3289E9E}"/>
    <cellStyle name="Comma 2 4 9 5" xfId="5222" xr:uid="{00000000-0005-0000-0000-0000FE170000}"/>
    <cellStyle name="Comma 2 4 9 5 2" xfId="14829" xr:uid="{00000000-0005-0000-0000-0000FF170000}"/>
    <cellStyle name="Comma 2 4 9 5 2 2" xfId="34043" xr:uid="{F95CBFE5-3C52-4280-A4A7-4265E403CDA8}"/>
    <cellStyle name="Comma 2 4 9 5 3" xfId="24436" xr:uid="{F0AEF317-56CE-4564-B45C-B20EEEF5652D}"/>
    <cellStyle name="Comma 2 4 9 6" xfId="10025" xr:uid="{00000000-0005-0000-0000-000000180000}"/>
    <cellStyle name="Comma 2 4 9 6 2" xfId="29239" xr:uid="{523EA803-37ED-4C7B-918F-BEFCA8B3FCE4}"/>
    <cellStyle name="Comma 2 4 9 7" xfId="19632" xr:uid="{81FE2756-ADCA-4CC2-B94B-189D5EE912AB}"/>
    <cellStyle name="Comma 2 5" xfId="15" xr:uid="{00000000-0005-0000-0000-000001180000}"/>
    <cellStyle name="Comma 2 5 10" xfId="616" xr:uid="{00000000-0005-0000-0000-000002180000}"/>
    <cellStyle name="Comma 2 5 10 2" xfId="1417" xr:uid="{00000000-0005-0000-0000-000003180000}"/>
    <cellStyle name="Comma 2 5 10 2 2" xfId="3822" xr:uid="{00000000-0005-0000-0000-000004180000}"/>
    <cellStyle name="Comma 2 5 10 2 2 2" xfId="8625" xr:uid="{00000000-0005-0000-0000-000005180000}"/>
    <cellStyle name="Comma 2 5 10 2 2 2 2" xfId="18232" xr:uid="{00000000-0005-0000-0000-000006180000}"/>
    <cellStyle name="Comma 2 5 10 2 2 2 2 2" xfId="37446" xr:uid="{FE50B016-33C1-4887-9992-80B937A1875B}"/>
    <cellStyle name="Comma 2 5 10 2 2 2 3" xfId="27839" xr:uid="{6A6FA964-2411-4A27-9262-ABF97924F318}"/>
    <cellStyle name="Comma 2 5 10 2 2 3" xfId="13429" xr:uid="{00000000-0005-0000-0000-000007180000}"/>
    <cellStyle name="Comma 2 5 10 2 2 3 2" xfId="32643" xr:uid="{564BD2F7-1429-4B57-9D44-360DF5E786DE}"/>
    <cellStyle name="Comma 2 5 10 2 2 4" xfId="23036" xr:uid="{1D89D159-5D41-4A7B-82F0-F98C2C3B33AD}"/>
    <cellStyle name="Comma 2 5 10 2 3" xfId="6224" xr:uid="{00000000-0005-0000-0000-000008180000}"/>
    <cellStyle name="Comma 2 5 10 2 3 2" xfId="15831" xr:uid="{00000000-0005-0000-0000-000009180000}"/>
    <cellStyle name="Comma 2 5 10 2 3 2 2" xfId="35045" xr:uid="{AD94891C-D4D0-492A-9FE2-2F2CFEE6CAA6}"/>
    <cellStyle name="Comma 2 5 10 2 3 3" xfId="25438" xr:uid="{79943532-17B4-462B-AF91-1BD76C3C2A69}"/>
    <cellStyle name="Comma 2 5 10 2 4" xfId="11027" xr:uid="{00000000-0005-0000-0000-00000A180000}"/>
    <cellStyle name="Comma 2 5 10 2 4 2" xfId="30241" xr:uid="{D4E5213B-3A78-4442-A15C-24D51879E578}"/>
    <cellStyle name="Comma 2 5 10 2 5" xfId="20634" xr:uid="{74CC81D6-6303-4F68-B4FA-3F5510C9B651}"/>
    <cellStyle name="Comma 2 5 10 3" xfId="2217" xr:uid="{00000000-0005-0000-0000-00000B180000}"/>
    <cellStyle name="Comma 2 5 10 3 2" xfId="4622" xr:uid="{00000000-0005-0000-0000-00000C180000}"/>
    <cellStyle name="Comma 2 5 10 3 2 2" xfId="9425" xr:uid="{00000000-0005-0000-0000-00000D180000}"/>
    <cellStyle name="Comma 2 5 10 3 2 2 2" xfId="19032" xr:uid="{00000000-0005-0000-0000-00000E180000}"/>
    <cellStyle name="Comma 2 5 10 3 2 2 2 2" xfId="38246" xr:uid="{8303626B-0DC1-4300-A76A-2A8771A54FC2}"/>
    <cellStyle name="Comma 2 5 10 3 2 2 3" xfId="28639" xr:uid="{49C0CB88-D892-4EF3-B057-B40830751529}"/>
    <cellStyle name="Comma 2 5 10 3 2 3" xfId="14229" xr:uid="{00000000-0005-0000-0000-00000F180000}"/>
    <cellStyle name="Comma 2 5 10 3 2 3 2" xfId="33443" xr:uid="{F0977CE3-AE25-404B-9EB5-ADB39CA6DF93}"/>
    <cellStyle name="Comma 2 5 10 3 2 4" xfId="23836" xr:uid="{522609F0-E570-4898-987D-6E7B1551489E}"/>
    <cellStyle name="Comma 2 5 10 3 3" xfId="7024" xr:uid="{00000000-0005-0000-0000-000010180000}"/>
    <cellStyle name="Comma 2 5 10 3 3 2" xfId="16631" xr:uid="{00000000-0005-0000-0000-000011180000}"/>
    <cellStyle name="Comma 2 5 10 3 3 2 2" xfId="35845" xr:uid="{57D76179-2FB3-4CD0-B91A-6F517A5A6FC6}"/>
    <cellStyle name="Comma 2 5 10 3 3 3" xfId="26238" xr:uid="{290E6FDE-24C9-4161-86B3-6A2D2938750D}"/>
    <cellStyle name="Comma 2 5 10 3 4" xfId="11827" xr:uid="{00000000-0005-0000-0000-000012180000}"/>
    <cellStyle name="Comma 2 5 10 3 4 2" xfId="31041" xr:uid="{F9F70DEA-ECF0-499C-97C6-FD26908CC3EC}"/>
    <cellStyle name="Comma 2 5 10 3 5" xfId="21434" xr:uid="{25A9DC5E-3828-4A8E-BA20-04F150D5D4BB}"/>
    <cellStyle name="Comma 2 5 10 4" xfId="3022" xr:uid="{00000000-0005-0000-0000-000013180000}"/>
    <cellStyle name="Comma 2 5 10 4 2" xfId="7825" xr:uid="{00000000-0005-0000-0000-000014180000}"/>
    <cellStyle name="Comma 2 5 10 4 2 2" xfId="17432" xr:uid="{00000000-0005-0000-0000-000015180000}"/>
    <cellStyle name="Comma 2 5 10 4 2 2 2" xfId="36646" xr:uid="{93D85D3F-FC49-4AD0-9A92-7557D89F27C4}"/>
    <cellStyle name="Comma 2 5 10 4 2 3" xfId="27039" xr:uid="{66F5493F-7326-4CD5-B64C-CAC75983B4F4}"/>
    <cellStyle name="Comma 2 5 10 4 3" xfId="12629" xr:uid="{00000000-0005-0000-0000-000016180000}"/>
    <cellStyle name="Comma 2 5 10 4 3 2" xfId="31843" xr:uid="{DF96F61B-734D-411D-9C6A-F9088827002A}"/>
    <cellStyle name="Comma 2 5 10 4 4" xfId="22236" xr:uid="{65363F8D-2F7F-4BA2-81D1-EC91DAB6A02F}"/>
    <cellStyle name="Comma 2 5 10 5" xfId="5424" xr:uid="{00000000-0005-0000-0000-000017180000}"/>
    <cellStyle name="Comma 2 5 10 5 2" xfId="15031" xr:uid="{00000000-0005-0000-0000-000018180000}"/>
    <cellStyle name="Comma 2 5 10 5 2 2" xfId="34245" xr:uid="{7BF42F09-EFF8-44F2-A6D2-99885ECAF446}"/>
    <cellStyle name="Comma 2 5 10 5 3" xfId="24638" xr:uid="{FAB77CF2-7A58-4390-84AD-5B2D50B2377E}"/>
    <cellStyle name="Comma 2 5 10 6" xfId="10227" xr:uid="{00000000-0005-0000-0000-000019180000}"/>
    <cellStyle name="Comma 2 5 10 6 2" xfId="29441" xr:uid="{695E8C02-F742-4312-888B-04F62F66E840}"/>
    <cellStyle name="Comma 2 5 10 7" xfId="19834" xr:uid="{5D2D88C4-EDB7-4F50-9C3A-FCE5A91C9429}"/>
    <cellStyle name="Comma 2 5 11" xfId="817" xr:uid="{00000000-0005-0000-0000-00001A180000}"/>
    <cellStyle name="Comma 2 5 11 2" xfId="3222" xr:uid="{00000000-0005-0000-0000-00001B180000}"/>
    <cellStyle name="Comma 2 5 11 2 2" xfId="8025" xr:uid="{00000000-0005-0000-0000-00001C180000}"/>
    <cellStyle name="Comma 2 5 11 2 2 2" xfId="17632" xr:uid="{00000000-0005-0000-0000-00001D180000}"/>
    <cellStyle name="Comma 2 5 11 2 2 2 2" xfId="36846" xr:uid="{84E44FBC-2A99-4CB7-9D94-CA09CF16B3B2}"/>
    <cellStyle name="Comma 2 5 11 2 2 3" xfId="27239" xr:uid="{4F3DD426-D0CF-412B-8C68-951ED9C22BDF}"/>
    <cellStyle name="Comma 2 5 11 2 3" xfId="12829" xr:uid="{00000000-0005-0000-0000-00001E180000}"/>
    <cellStyle name="Comma 2 5 11 2 3 2" xfId="32043" xr:uid="{D104AC8F-D34C-40DC-9F7E-6DA2EF0958A3}"/>
    <cellStyle name="Comma 2 5 11 2 4" xfId="22436" xr:uid="{206DE297-392C-4301-9691-0F1C1F2FE181}"/>
    <cellStyle name="Comma 2 5 11 3" xfId="5624" xr:uid="{00000000-0005-0000-0000-00001F180000}"/>
    <cellStyle name="Comma 2 5 11 3 2" xfId="15231" xr:uid="{00000000-0005-0000-0000-000020180000}"/>
    <cellStyle name="Comma 2 5 11 3 2 2" xfId="34445" xr:uid="{D97411EA-FB37-4C78-A977-035860D3C59E}"/>
    <cellStyle name="Comma 2 5 11 3 3" xfId="24838" xr:uid="{3080A868-A8B1-47BA-8891-FCD2CA41F8F1}"/>
    <cellStyle name="Comma 2 5 11 4" xfId="10427" xr:uid="{00000000-0005-0000-0000-000021180000}"/>
    <cellStyle name="Comma 2 5 11 4 2" xfId="29641" xr:uid="{7D1B272C-2953-4A40-8B90-01C8EC218F9E}"/>
    <cellStyle name="Comma 2 5 11 5" xfId="20034" xr:uid="{27CC392F-D471-4EB0-9FCA-9045A9395B66}"/>
    <cellStyle name="Comma 2 5 12" xfId="1617" xr:uid="{00000000-0005-0000-0000-000022180000}"/>
    <cellStyle name="Comma 2 5 12 2" xfId="4022" xr:uid="{00000000-0005-0000-0000-000023180000}"/>
    <cellStyle name="Comma 2 5 12 2 2" xfId="8825" xr:uid="{00000000-0005-0000-0000-000024180000}"/>
    <cellStyle name="Comma 2 5 12 2 2 2" xfId="18432" xr:uid="{00000000-0005-0000-0000-000025180000}"/>
    <cellStyle name="Comma 2 5 12 2 2 2 2" xfId="37646" xr:uid="{BAB7A98E-E2DA-499E-B6BD-0DB9AA107068}"/>
    <cellStyle name="Comma 2 5 12 2 2 3" xfId="28039" xr:uid="{1E7DAF3C-F829-4050-B782-4F157AFF4706}"/>
    <cellStyle name="Comma 2 5 12 2 3" xfId="13629" xr:uid="{00000000-0005-0000-0000-000026180000}"/>
    <cellStyle name="Comma 2 5 12 2 3 2" xfId="32843" xr:uid="{E53138FC-2704-4316-B18E-0C073D897F5F}"/>
    <cellStyle name="Comma 2 5 12 2 4" xfId="23236" xr:uid="{B9E267FA-ED10-4641-98EB-A1963D192C01}"/>
    <cellStyle name="Comma 2 5 12 3" xfId="6424" xr:uid="{00000000-0005-0000-0000-000027180000}"/>
    <cellStyle name="Comma 2 5 12 3 2" xfId="16031" xr:uid="{00000000-0005-0000-0000-000028180000}"/>
    <cellStyle name="Comma 2 5 12 3 2 2" xfId="35245" xr:uid="{E8F45323-EAA0-4FF1-A638-2637F5E3CA18}"/>
    <cellStyle name="Comma 2 5 12 3 3" xfId="25638" xr:uid="{69B012C5-D67E-4E84-B811-46CE7FFC5917}"/>
    <cellStyle name="Comma 2 5 12 4" xfId="11227" xr:uid="{00000000-0005-0000-0000-000029180000}"/>
    <cellStyle name="Comma 2 5 12 4 2" xfId="30441" xr:uid="{D6725E0D-5B2B-450B-ABAE-3ED0E6543BDC}"/>
    <cellStyle name="Comma 2 5 12 5" xfId="20834" xr:uid="{2319DAD2-D5B7-4F7D-826C-512D8B3BD258}"/>
    <cellStyle name="Comma 2 5 13" xfId="2422" xr:uid="{00000000-0005-0000-0000-00002A180000}"/>
    <cellStyle name="Comma 2 5 13 2" xfId="7225" xr:uid="{00000000-0005-0000-0000-00002B180000}"/>
    <cellStyle name="Comma 2 5 13 2 2" xfId="16832" xr:uid="{00000000-0005-0000-0000-00002C180000}"/>
    <cellStyle name="Comma 2 5 13 2 2 2" xfId="36046" xr:uid="{ED5F9A00-A027-4368-8384-D929E2A6389D}"/>
    <cellStyle name="Comma 2 5 13 2 3" xfId="26439" xr:uid="{3BA1EF39-C0D3-4994-B169-71D1556A6EBB}"/>
    <cellStyle name="Comma 2 5 13 3" xfId="12029" xr:uid="{00000000-0005-0000-0000-00002D180000}"/>
    <cellStyle name="Comma 2 5 13 3 2" xfId="31243" xr:uid="{C8E76720-73A1-4406-9C8D-9000536DD9CD}"/>
    <cellStyle name="Comma 2 5 13 4" xfId="21636" xr:uid="{52B07E36-0D4F-4406-99E9-EEB2BB7B7795}"/>
    <cellStyle name="Comma 2 5 14" xfId="4824" xr:uid="{00000000-0005-0000-0000-00002E180000}"/>
    <cellStyle name="Comma 2 5 14 2" xfId="14431" xr:uid="{00000000-0005-0000-0000-00002F180000}"/>
    <cellStyle name="Comma 2 5 14 2 2" xfId="33645" xr:uid="{CA8C76EE-EF4F-4140-841D-3E850F53A67F}"/>
    <cellStyle name="Comma 2 5 14 3" xfId="24038" xr:uid="{CE623955-5C29-4196-AE1A-E18113CF6F12}"/>
    <cellStyle name="Comma 2 5 15" xfId="9627" xr:uid="{00000000-0005-0000-0000-000030180000}"/>
    <cellStyle name="Comma 2 5 15 2" xfId="28841" xr:uid="{A25C7215-4C0D-413A-97C8-2815547CF1E8}"/>
    <cellStyle name="Comma 2 5 16" xfId="19234" xr:uid="{3AA47259-BAA9-443C-B5D9-E9F5A16E4A5E}"/>
    <cellStyle name="Comma 2 5 2" xfId="25" xr:uid="{00000000-0005-0000-0000-000031180000}"/>
    <cellStyle name="Comma 2 5 2 10" xfId="4834" xr:uid="{00000000-0005-0000-0000-000032180000}"/>
    <cellStyle name="Comma 2 5 2 10 2" xfId="14441" xr:uid="{00000000-0005-0000-0000-000033180000}"/>
    <cellStyle name="Comma 2 5 2 10 2 2" xfId="33655" xr:uid="{304205ED-747F-42E4-B416-ADF9B3F278E4}"/>
    <cellStyle name="Comma 2 5 2 10 3" xfId="24048" xr:uid="{395AD9DF-11D5-4901-A972-46EACA931488}"/>
    <cellStyle name="Comma 2 5 2 11" xfId="9637" xr:uid="{00000000-0005-0000-0000-000034180000}"/>
    <cellStyle name="Comma 2 5 2 11 2" xfId="28851" xr:uid="{F0C462C1-1D35-4101-89AE-28C287356EC3}"/>
    <cellStyle name="Comma 2 5 2 12" xfId="19244" xr:uid="{A4A0E124-1EB0-46AF-8B01-E0F7F0DF32EF}"/>
    <cellStyle name="Comma 2 5 2 2" xfId="76" xr:uid="{00000000-0005-0000-0000-000035180000}"/>
    <cellStyle name="Comma 2 5 2 2 10" xfId="9687" xr:uid="{00000000-0005-0000-0000-000036180000}"/>
    <cellStyle name="Comma 2 5 2 2 10 2" xfId="28901" xr:uid="{F8C2C148-FD5E-45D1-AD8B-042BAA601C23}"/>
    <cellStyle name="Comma 2 5 2 2 11" xfId="19294" xr:uid="{E3131765-9525-42CC-A277-3D0B675139EC}"/>
    <cellStyle name="Comma 2 5 2 2 2" xfId="176" xr:uid="{00000000-0005-0000-0000-000037180000}"/>
    <cellStyle name="Comma 2 5 2 2 2 10" xfId="19394" xr:uid="{5192DC67-C065-4360-97BE-D00C17D57E7D}"/>
    <cellStyle name="Comma 2 5 2 2 2 2" xfId="376" xr:uid="{00000000-0005-0000-0000-000038180000}"/>
    <cellStyle name="Comma 2 5 2 2 2 2 2" xfId="1177" xr:uid="{00000000-0005-0000-0000-000039180000}"/>
    <cellStyle name="Comma 2 5 2 2 2 2 2 2" xfId="3582" xr:uid="{00000000-0005-0000-0000-00003A180000}"/>
    <cellStyle name="Comma 2 5 2 2 2 2 2 2 2" xfId="8385" xr:uid="{00000000-0005-0000-0000-00003B180000}"/>
    <cellStyle name="Comma 2 5 2 2 2 2 2 2 2 2" xfId="17992" xr:uid="{00000000-0005-0000-0000-00003C180000}"/>
    <cellStyle name="Comma 2 5 2 2 2 2 2 2 2 2 2" xfId="37206" xr:uid="{F03D16B7-E2D7-44AB-A4CA-FC2454FD8422}"/>
    <cellStyle name="Comma 2 5 2 2 2 2 2 2 2 3" xfId="27599" xr:uid="{9F266FA1-0AB8-48C4-92F9-D848BCCAE48E}"/>
    <cellStyle name="Comma 2 5 2 2 2 2 2 2 3" xfId="13189" xr:uid="{00000000-0005-0000-0000-00003D180000}"/>
    <cellStyle name="Comma 2 5 2 2 2 2 2 2 3 2" xfId="32403" xr:uid="{FA7FE716-8E7D-46FA-BDA4-03CC5415C828}"/>
    <cellStyle name="Comma 2 5 2 2 2 2 2 2 4" xfId="22796" xr:uid="{2B9CFA30-3484-4218-B2ED-29A9C3DF7FFD}"/>
    <cellStyle name="Comma 2 5 2 2 2 2 2 3" xfId="5984" xr:uid="{00000000-0005-0000-0000-00003E180000}"/>
    <cellStyle name="Comma 2 5 2 2 2 2 2 3 2" xfId="15591" xr:uid="{00000000-0005-0000-0000-00003F180000}"/>
    <cellStyle name="Comma 2 5 2 2 2 2 2 3 2 2" xfId="34805" xr:uid="{179C20FF-59B6-41B9-98B8-F7DE401FDE53}"/>
    <cellStyle name="Comma 2 5 2 2 2 2 2 3 3" xfId="25198" xr:uid="{8ADBC353-E209-45D1-A870-681AABEB5B79}"/>
    <cellStyle name="Comma 2 5 2 2 2 2 2 4" xfId="10787" xr:uid="{00000000-0005-0000-0000-000040180000}"/>
    <cellStyle name="Comma 2 5 2 2 2 2 2 4 2" xfId="30001" xr:uid="{067F32AC-C5D4-4BE3-9C33-8820D7351973}"/>
    <cellStyle name="Comma 2 5 2 2 2 2 2 5" xfId="20394" xr:uid="{02CF90B3-7579-4B7A-9566-67848AE83116}"/>
    <cellStyle name="Comma 2 5 2 2 2 2 3" xfId="1977" xr:uid="{00000000-0005-0000-0000-000041180000}"/>
    <cellStyle name="Comma 2 5 2 2 2 2 3 2" xfId="4382" xr:uid="{00000000-0005-0000-0000-000042180000}"/>
    <cellStyle name="Comma 2 5 2 2 2 2 3 2 2" xfId="9185" xr:uid="{00000000-0005-0000-0000-000043180000}"/>
    <cellStyle name="Comma 2 5 2 2 2 2 3 2 2 2" xfId="18792" xr:uid="{00000000-0005-0000-0000-000044180000}"/>
    <cellStyle name="Comma 2 5 2 2 2 2 3 2 2 2 2" xfId="38006" xr:uid="{E9E00BD8-8882-4565-8B49-BEB3588DC949}"/>
    <cellStyle name="Comma 2 5 2 2 2 2 3 2 2 3" xfId="28399" xr:uid="{BDE6E05F-6A46-4190-9813-B04D0181543C}"/>
    <cellStyle name="Comma 2 5 2 2 2 2 3 2 3" xfId="13989" xr:uid="{00000000-0005-0000-0000-000045180000}"/>
    <cellStyle name="Comma 2 5 2 2 2 2 3 2 3 2" xfId="33203" xr:uid="{626AA204-6039-41F7-B6F2-3F243A8F3BB1}"/>
    <cellStyle name="Comma 2 5 2 2 2 2 3 2 4" xfId="23596" xr:uid="{0CE6395E-0AD9-40B3-96F1-FED98253ADAF}"/>
    <cellStyle name="Comma 2 5 2 2 2 2 3 3" xfId="6784" xr:uid="{00000000-0005-0000-0000-000046180000}"/>
    <cellStyle name="Comma 2 5 2 2 2 2 3 3 2" xfId="16391" xr:uid="{00000000-0005-0000-0000-000047180000}"/>
    <cellStyle name="Comma 2 5 2 2 2 2 3 3 2 2" xfId="35605" xr:uid="{B7BF43D3-2CB9-4BEC-9704-D4B000F42D1C}"/>
    <cellStyle name="Comma 2 5 2 2 2 2 3 3 3" xfId="25998" xr:uid="{0C7F4D15-643D-4859-9D44-FA02FDB5BEE2}"/>
    <cellStyle name="Comma 2 5 2 2 2 2 3 4" xfId="11587" xr:uid="{00000000-0005-0000-0000-000048180000}"/>
    <cellStyle name="Comma 2 5 2 2 2 2 3 4 2" xfId="30801" xr:uid="{27A3087B-78F1-4729-AEEF-329116AA0D28}"/>
    <cellStyle name="Comma 2 5 2 2 2 2 3 5" xfId="21194" xr:uid="{E0CE181E-C27D-460A-962A-BA2CDAAE0ABB}"/>
    <cellStyle name="Comma 2 5 2 2 2 2 4" xfId="2782" xr:uid="{00000000-0005-0000-0000-000049180000}"/>
    <cellStyle name="Comma 2 5 2 2 2 2 4 2" xfId="7585" xr:uid="{00000000-0005-0000-0000-00004A180000}"/>
    <cellStyle name="Comma 2 5 2 2 2 2 4 2 2" xfId="17192" xr:uid="{00000000-0005-0000-0000-00004B180000}"/>
    <cellStyle name="Comma 2 5 2 2 2 2 4 2 2 2" xfId="36406" xr:uid="{070CCA70-E37B-4331-A2C9-82E8186F7DBD}"/>
    <cellStyle name="Comma 2 5 2 2 2 2 4 2 3" xfId="26799" xr:uid="{8A41A754-C97B-4B6C-BA05-D7A011365A0A}"/>
    <cellStyle name="Comma 2 5 2 2 2 2 4 3" xfId="12389" xr:uid="{00000000-0005-0000-0000-00004C180000}"/>
    <cellStyle name="Comma 2 5 2 2 2 2 4 3 2" xfId="31603" xr:uid="{767B5054-67FC-4F21-B51D-57AF76EF84F4}"/>
    <cellStyle name="Comma 2 5 2 2 2 2 4 4" xfId="21996" xr:uid="{945BA01B-B654-478F-91FB-802F124C75BA}"/>
    <cellStyle name="Comma 2 5 2 2 2 2 5" xfId="5184" xr:uid="{00000000-0005-0000-0000-00004D180000}"/>
    <cellStyle name="Comma 2 5 2 2 2 2 5 2" xfId="14791" xr:uid="{00000000-0005-0000-0000-00004E180000}"/>
    <cellStyle name="Comma 2 5 2 2 2 2 5 2 2" xfId="34005" xr:uid="{F086267A-4CCE-4F3C-919C-133A85FA2015}"/>
    <cellStyle name="Comma 2 5 2 2 2 2 5 3" xfId="24398" xr:uid="{185E6B1F-7FCA-4E64-A61B-DAB5B5F1924A}"/>
    <cellStyle name="Comma 2 5 2 2 2 2 6" xfId="9987" xr:uid="{00000000-0005-0000-0000-00004F180000}"/>
    <cellStyle name="Comma 2 5 2 2 2 2 6 2" xfId="29201" xr:uid="{5FFD54B0-C666-4C10-AF9E-B40C497B2B8A}"/>
    <cellStyle name="Comma 2 5 2 2 2 2 7" xfId="19594" xr:uid="{61676343-B294-46E6-B3E5-294653FEC6BF}"/>
    <cellStyle name="Comma 2 5 2 2 2 3" xfId="576" xr:uid="{00000000-0005-0000-0000-000050180000}"/>
    <cellStyle name="Comma 2 5 2 2 2 3 2" xfId="1377" xr:uid="{00000000-0005-0000-0000-000051180000}"/>
    <cellStyle name="Comma 2 5 2 2 2 3 2 2" xfId="3782" xr:uid="{00000000-0005-0000-0000-000052180000}"/>
    <cellStyle name="Comma 2 5 2 2 2 3 2 2 2" xfId="8585" xr:uid="{00000000-0005-0000-0000-000053180000}"/>
    <cellStyle name="Comma 2 5 2 2 2 3 2 2 2 2" xfId="18192" xr:uid="{00000000-0005-0000-0000-000054180000}"/>
    <cellStyle name="Comma 2 5 2 2 2 3 2 2 2 2 2" xfId="37406" xr:uid="{19610639-34F0-4974-A090-12E10CD08282}"/>
    <cellStyle name="Comma 2 5 2 2 2 3 2 2 2 3" xfId="27799" xr:uid="{D651FACC-DB6F-4657-8A5D-8A9C01C269D8}"/>
    <cellStyle name="Comma 2 5 2 2 2 3 2 2 3" xfId="13389" xr:uid="{00000000-0005-0000-0000-000055180000}"/>
    <cellStyle name="Comma 2 5 2 2 2 3 2 2 3 2" xfId="32603" xr:uid="{ADC70152-3949-4FAC-BB6E-0BE25F0F9E84}"/>
    <cellStyle name="Comma 2 5 2 2 2 3 2 2 4" xfId="22996" xr:uid="{41DC2B31-0D5A-45F4-AD25-3EF1E5F20BBC}"/>
    <cellStyle name="Comma 2 5 2 2 2 3 2 3" xfId="6184" xr:uid="{00000000-0005-0000-0000-000056180000}"/>
    <cellStyle name="Comma 2 5 2 2 2 3 2 3 2" xfId="15791" xr:uid="{00000000-0005-0000-0000-000057180000}"/>
    <cellStyle name="Comma 2 5 2 2 2 3 2 3 2 2" xfId="35005" xr:uid="{DAD890CF-8580-4B7C-A44C-FA6E09751B96}"/>
    <cellStyle name="Comma 2 5 2 2 2 3 2 3 3" xfId="25398" xr:uid="{227834EB-5B98-4B88-8D11-1990E950F51E}"/>
    <cellStyle name="Comma 2 5 2 2 2 3 2 4" xfId="10987" xr:uid="{00000000-0005-0000-0000-000058180000}"/>
    <cellStyle name="Comma 2 5 2 2 2 3 2 4 2" xfId="30201" xr:uid="{C3FD95E6-0DC3-4785-9CB0-48C09AB372F5}"/>
    <cellStyle name="Comma 2 5 2 2 2 3 2 5" xfId="20594" xr:uid="{61DAF0E3-1BF6-4885-A4CD-F514B4E9D5FB}"/>
    <cellStyle name="Comma 2 5 2 2 2 3 3" xfId="2177" xr:uid="{00000000-0005-0000-0000-000059180000}"/>
    <cellStyle name="Comma 2 5 2 2 2 3 3 2" xfId="4582" xr:uid="{00000000-0005-0000-0000-00005A180000}"/>
    <cellStyle name="Comma 2 5 2 2 2 3 3 2 2" xfId="9385" xr:uid="{00000000-0005-0000-0000-00005B180000}"/>
    <cellStyle name="Comma 2 5 2 2 2 3 3 2 2 2" xfId="18992" xr:uid="{00000000-0005-0000-0000-00005C180000}"/>
    <cellStyle name="Comma 2 5 2 2 2 3 3 2 2 2 2" xfId="38206" xr:uid="{1048EB09-D08E-4B3C-A48D-539373269E4E}"/>
    <cellStyle name="Comma 2 5 2 2 2 3 3 2 2 3" xfId="28599" xr:uid="{E5198085-DA52-4E7A-8718-4782DD70B5F2}"/>
    <cellStyle name="Comma 2 5 2 2 2 3 3 2 3" xfId="14189" xr:uid="{00000000-0005-0000-0000-00005D180000}"/>
    <cellStyle name="Comma 2 5 2 2 2 3 3 2 3 2" xfId="33403" xr:uid="{1672D1DF-2268-4693-9059-8BD800CCA6D9}"/>
    <cellStyle name="Comma 2 5 2 2 2 3 3 2 4" xfId="23796" xr:uid="{730315FD-BF41-4E06-8DED-AA16F9C2C7EE}"/>
    <cellStyle name="Comma 2 5 2 2 2 3 3 3" xfId="6984" xr:uid="{00000000-0005-0000-0000-00005E180000}"/>
    <cellStyle name="Comma 2 5 2 2 2 3 3 3 2" xfId="16591" xr:uid="{00000000-0005-0000-0000-00005F180000}"/>
    <cellStyle name="Comma 2 5 2 2 2 3 3 3 2 2" xfId="35805" xr:uid="{A4FDAF57-B58E-4853-B41B-799402EEFE41}"/>
    <cellStyle name="Comma 2 5 2 2 2 3 3 3 3" xfId="26198" xr:uid="{D584CD91-5672-427C-AF67-CBA183E9613F}"/>
    <cellStyle name="Comma 2 5 2 2 2 3 3 4" xfId="11787" xr:uid="{00000000-0005-0000-0000-000060180000}"/>
    <cellStyle name="Comma 2 5 2 2 2 3 3 4 2" xfId="31001" xr:uid="{D9F78EBC-67E8-4D3E-84F8-C91DE74E21E3}"/>
    <cellStyle name="Comma 2 5 2 2 2 3 3 5" xfId="21394" xr:uid="{E2E0CC12-F778-4629-8D4E-EAED2E9FA763}"/>
    <cellStyle name="Comma 2 5 2 2 2 3 4" xfId="2982" xr:uid="{00000000-0005-0000-0000-000061180000}"/>
    <cellStyle name="Comma 2 5 2 2 2 3 4 2" xfId="7785" xr:uid="{00000000-0005-0000-0000-000062180000}"/>
    <cellStyle name="Comma 2 5 2 2 2 3 4 2 2" xfId="17392" xr:uid="{00000000-0005-0000-0000-000063180000}"/>
    <cellStyle name="Comma 2 5 2 2 2 3 4 2 2 2" xfId="36606" xr:uid="{973F5CE6-1CD9-429A-BFC1-51F3BA52737B}"/>
    <cellStyle name="Comma 2 5 2 2 2 3 4 2 3" xfId="26999" xr:uid="{B7F8801C-503F-49B0-8AD0-105F0F40802B}"/>
    <cellStyle name="Comma 2 5 2 2 2 3 4 3" xfId="12589" xr:uid="{00000000-0005-0000-0000-000064180000}"/>
    <cellStyle name="Comma 2 5 2 2 2 3 4 3 2" xfId="31803" xr:uid="{DF9893D6-5B08-43AD-AA02-CB08012F983D}"/>
    <cellStyle name="Comma 2 5 2 2 2 3 4 4" xfId="22196" xr:uid="{AD8D6AD1-DC2E-4BC4-BD06-94B1A0541D80}"/>
    <cellStyle name="Comma 2 5 2 2 2 3 5" xfId="5384" xr:uid="{00000000-0005-0000-0000-000065180000}"/>
    <cellStyle name="Comma 2 5 2 2 2 3 5 2" xfId="14991" xr:uid="{00000000-0005-0000-0000-000066180000}"/>
    <cellStyle name="Comma 2 5 2 2 2 3 5 2 2" xfId="34205" xr:uid="{87EE6E34-AE83-4DD5-AA20-BB49D57FC95B}"/>
    <cellStyle name="Comma 2 5 2 2 2 3 5 3" xfId="24598" xr:uid="{441D4C32-C736-4DAE-AC71-DC542A329B4C}"/>
    <cellStyle name="Comma 2 5 2 2 2 3 6" xfId="10187" xr:uid="{00000000-0005-0000-0000-000067180000}"/>
    <cellStyle name="Comma 2 5 2 2 2 3 6 2" xfId="29401" xr:uid="{3BCCA0BB-3E33-481F-A0C9-E06CF5563D84}"/>
    <cellStyle name="Comma 2 5 2 2 2 3 7" xfId="19794" xr:uid="{F089BC99-2D20-458E-BB72-16E776426059}"/>
    <cellStyle name="Comma 2 5 2 2 2 4" xfId="776" xr:uid="{00000000-0005-0000-0000-000068180000}"/>
    <cellStyle name="Comma 2 5 2 2 2 4 2" xfId="1577" xr:uid="{00000000-0005-0000-0000-000069180000}"/>
    <cellStyle name="Comma 2 5 2 2 2 4 2 2" xfId="3982" xr:uid="{00000000-0005-0000-0000-00006A180000}"/>
    <cellStyle name="Comma 2 5 2 2 2 4 2 2 2" xfId="8785" xr:uid="{00000000-0005-0000-0000-00006B180000}"/>
    <cellStyle name="Comma 2 5 2 2 2 4 2 2 2 2" xfId="18392" xr:uid="{00000000-0005-0000-0000-00006C180000}"/>
    <cellStyle name="Comma 2 5 2 2 2 4 2 2 2 2 2" xfId="37606" xr:uid="{43DCE2D5-840A-45CB-9E10-AD6A01848FAB}"/>
    <cellStyle name="Comma 2 5 2 2 2 4 2 2 2 3" xfId="27999" xr:uid="{35E6B9F3-77D7-4124-ACEB-D521134B5585}"/>
    <cellStyle name="Comma 2 5 2 2 2 4 2 2 3" xfId="13589" xr:uid="{00000000-0005-0000-0000-00006D180000}"/>
    <cellStyle name="Comma 2 5 2 2 2 4 2 2 3 2" xfId="32803" xr:uid="{87D0F801-9675-4548-868B-963B65EAF450}"/>
    <cellStyle name="Comma 2 5 2 2 2 4 2 2 4" xfId="23196" xr:uid="{1FAF3E7C-5574-400E-AA2F-888B3CF7AF0E}"/>
    <cellStyle name="Comma 2 5 2 2 2 4 2 3" xfId="6384" xr:uid="{00000000-0005-0000-0000-00006E180000}"/>
    <cellStyle name="Comma 2 5 2 2 2 4 2 3 2" xfId="15991" xr:uid="{00000000-0005-0000-0000-00006F180000}"/>
    <cellStyle name="Comma 2 5 2 2 2 4 2 3 2 2" xfId="35205" xr:uid="{B6565B18-F83D-4ADA-8467-1E3004EF683D}"/>
    <cellStyle name="Comma 2 5 2 2 2 4 2 3 3" xfId="25598" xr:uid="{58B6EF22-01B0-4805-9759-49E6EA2CE09D}"/>
    <cellStyle name="Comma 2 5 2 2 2 4 2 4" xfId="11187" xr:uid="{00000000-0005-0000-0000-000070180000}"/>
    <cellStyle name="Comma 2 5 2 2 2 4 2 4 2" xfId="30401" xr:uid="{CD03FD08-F948-4139-84E4-177C84EC47EE}"/>
    <cellStyle name="Comma 2 5 2 2 2 4 2 5" xfId="20794" xr:uid="{29773DB2-E102-4322-8480-7CFE559F1166}"/>
    <cellStyle name="Comma 2 5 2 2 2 4 3" xfId="2377" xr:uid="{00000000-0005-0000-0000-000071180000}"/>
    <cellStyle name="Comma 2 5 2 2 2 4 3 2" xfId="4782" xr:uid="{00000000-0005-0000-0000-000072180000}"/>
    <cellStyle name="Comma 2 5 2 2 2 4 3 2 2" xfId="9585" xr:uid="{00000000-0005-0000-0000-000073180000}"/>
    <cellStyle name="Comma 2 5 2 2 2 4 3 2 2 2" xfId="19192" xr:uid="{00000000-0005-0000-0000-000074180000}"/>
    <cellStyle name="Comma 2 5 2 2 2 4 3 2 2 2 2" xfId="38406" xr:uid="{D591333A-F1B4-4E48-A534-A5AEDB0B1158}"/>
    <cellStyle name="Comma 2 5 2 2 2 4 3 2 2 3" xfId="28799" xr:uid="{AC3A3126-F24C-4A17-BD39-835BA0B94533}"/>
    <cellStyle name="Comma 2 5 2 2 2 4 3 2 3" xfId="14389" xr:uid="{00000000-0005-0000-0000-000075180000}"/>
    <cellStyle name="Comma 2 5 2 2 2 4 3 2 3 2" xfId="33603" xr:uid="{7BFF0152-A2E9-409A-8B7E-82038D1514C2}"/>
    <cellStyle name="Comma 2 5 2 2 2 4 3 2 4" xfId="23996" xr:uid="{6DD8F5C5-C86F-4CE5-B0CF-48C8BF24C2FD}"/>
    <cellStyle name="Comma 2 5 2 2 2 4 3 3" xfId="7184" xr:uid="{00000000-0005-0000-0000-000076180000}"/>
    <cellStyle name="Comma 2 5 2 2 2 4 3 3 2" xfId="16791" xr:uid="{00000000-0005-0000-0000-000077180000}"/>
    <cellStyle name="Comma 2 5 2 2 2 4 3 3 2 2" xfId="36005" xr:uid="{464A7266-BBD9-4333-93EC-9AFF3A2E9322}"/>
    <cellStyle name="Comma 2 5 2 2 2 4 3 3 3" xfId="26398" xr:uid="{CA5B10EB-3631-4A5B-9EC7-45E2F41CA60F}"/>
    <cellStyle name="Comma 2 5 2 2 2 4 3 4" xfId="11987" xr:uid="{00000000-0005-0000-0000-000078180000}"/>
    <cellStyle name="Comma 2 5 2 2 2 4 3 4 2" xfId="31201" xr:uid="{A81EA3EC-5DA8-4A7B-8551-05E01D003C64}"/>
    <cellStyle name="Comma 2 5 2 2 2 4 3 5" xfId="21594" xr:uid="{FAB8CA6D-AB5B-4DF1-AE96-628DA730D46D}"/>
    <cellStyle name="Comma 2 5 2 2 2 4 4" xfId="3182" xr:uid="{00000000-0005-0000-0000-000079180000}"/>
    <cellStyle name="Comma 2 5 2 2 2 4 4 2" xfId="7985" xr:uid="{00000000-0005-0000-0000-00007A180000}"/>
    <cellStyle name="Comma 2 5 2 2 2 4 4 2 2" xfId="17592" xr:uid="{00000000-0005-0000-0000-00007B180000}"/>
    <cellStyle name="Comma 2 5 2 2 2 4 4 2 2 2" xfId="36806" xr:uid="{8E5F39CA-28B2-4078-B3A3-E15116DAE3DB}"/>
    <cellStyle name="Comma 2 5 2 2 2 4 4 2 3" xfId="27199" xr:uid="{0C27010A-D558-4319-8BB2-13BFF3499917}"/>
    <cellStyle name="Comma 2 5 2 2 2 4 4 3" xfId="12789" xr:uid="{00000000-0005-0000-0000-00007C180000}"/>
    <cellStyle name="Comma 2 5 2 2 2 4 4 3 2" xfId="32003" xr:uid="{5DAC8DAC-4707-4A32-BD63-E82830E3D311}"/>
    <cellStyle name="Comma 2 5 2 2 2 4 4 4" xfId="22396" xr:uid="{B39858C4-D082-430B-BA68-7ADD639C9E79}"/>
    <cellStyle name="Comma 2 5 2 2 2 4 5" xfId="5584" xr:uid="{00000000-0005-0000-0000-00007D180000}"/>
    <cellStyle name="Comma 2 5 2 2 2 4 5 2" xfId="15191" xr:uid="{00000000-0005-0000-0000-00007E180000}"/>
    <cellStyle name="Comma 2 5 2 2 2 4 5 2 2" xfId="34405" xr:uid="{7B65367B-C1E5-405A-A882-5978877B2A40}"/>
    <cellStyle name="Comma 2 5 2 2 2 4 5 3" xfId="24798" xr:uid="{A32361A1-E2BD-45D5-A1BA-DA78B9F21087}"/>
    <cellStyle name="Comma 2 5 2 2 2 4 6" xfId="10387" xr:uid="{00000000-0005-0000-0000-00007F180000}"/>
    <cellStyle name="Comma 2 5 2 2 2 4 6 2" xfId="29601" xr:uid="{883F9151-3BEA-423A-A39C-670A82C92E09}"/>
    <cellStyle name="Comma 2 5 2 2 2 4 7" xfId="19994" xr:uid="{81105D66-52F3-48EA-BEDD-237148D23BC4}"/>
    <cellStyle name="Comma 2 5 2 2 2 5" xfId="977" xr:uid="{00000000-0005-0000-0000-000080180000}"/>
    <cellStyle name="Comma 2 5 2 2 2 5 2" xfId="3382" xr:uid="{00000000-0005-0000-0000-000081180000}"/>
    <cellStyle name="Comma 2 5 2 2 2 5 2 2" xfId="8185" xr:uid="{00000000-0005-0000-0000-000082180000}"/>
    <cellStyle name="Comma 2 5 2 2 2 5 2 2 2" xfId="17792" xr:uid="{00000000-0005-0000-0000-000083180000}"/>
    <cellStyle name="Comma 2 5 2 2 2 5 2 2 2 2" xfId="37006" xr:uid="{2293F05C-E15C-49E5-A613-D589DE9B9618}"/>
    <cellStyle name="Comma 2 5 2 2 2 5 2 2 3" xfId="27399" xr:uid="{06C5602C-CC42-4187-B5B1-87892225DA90}"/>
    <cellStyle name="Comma 2 5 2 2 2 5 2 3" xfId="12989" xr:uid="{00000000-0005-0000-0000-000084180000}"/>
    <cellStyle name="Comma 2 5 2 2 2 5 2 3 2" xfId="32203" xr:uid="{E60DF824-B757-4522-BF8B-0A0CCFDD1FA6}"/>
    <cellStyle name="Comma 2 5 2 2 2 5 2 4" xfId="22596" xr:uid="{E685E9E8-DE85-45B3-9863-B941888302B1}"/>
    <cellStyle name="Comma 2 5 2 2 2 5 3" xfId="5784" xr:uid="{00000000-0005-0000-0000-000085180000}"/>
    <cellStyle name="Comma 2 5 2 2 2 5 3 2" xfId="15391" xr:uid="{00000000-0005-0000-0000-000086180000}"/>
    <cellStyle name="Comma 2 5 2 2 2 5 3 2 2" xfId="34605" xr:uid="{72278DC4-84F3-42EA-8FD2-3BC535174F94}"/>
    <cellStyle name="Comma 2 5 2 2 2 5 3 3" xfId="24998" xr:uid="{A3F22746-7013-49D8-B619-ED54EE10F0CA}"/>
    <cellStyle name="Comma 2 5 2 2 2 5 4" xfId="10587" xr:uid="{00000000-0005-0000-0000-000087180000}"/>
    <cellStyle name="Comma 2 5 2 2 2 5 4 2" xfId="29801" xr:uid="{E66448BD-E05B-482F-BF4D-C8FEF340B6A4}"/>
    <cellStyle name="Comma 2 5 2 2 2 5 5" xfId="20194" xr:uid="{6F14F2FB-46F7-4754-8E4B-6C1F45B296B6}"/>
    <cellStyle name="Comma 2 5 2 2 2 6" xfId="1777" xr:uid="{00000000-0005-0000-0000-000088180000}"/>
    <cellStyle name="Comma 2 5 2 2 2 6 2" xfId="4182" xr:uid="{00000000-0005-0000-0000-000089180000}"/>
    <cellStyle name="Comma 2 5 2 2 2 6 2 2" xfId="8985" xr:uid="{00000000-0005-0000-0000-00008A180000}"/>
    <cellStyle name="Comma 2 5 2 2 2 6 2 2 2" xfId="18592" xr:uid="{00000000-0005-0000-0000-00008B180000}"/>
    <cellStyle name="Comma 2 5 2 2 2 6 2 2 2 2" xfId="37806" xr:uid="{FDE4BCC2-1DA6-4B1D-8F64-0E7AAFAB310D}"/>
    <cellStyle name="Comma 2 5 2 2 2 6 2 2 3" xfId="28199" xr:uid="{0CB1A651-4D55-489E-9E5F-83E90E54E8F6}"/>
    <cellStyle name="Comma 2 5 2 2 2 6 2 3" xfId="13789" xr:uid="{00000000-0005-0000-0000-00008C180000}"/>
    <cellStyle name="Comma 2 5 2 2 2 6 2 3 2" xfId="33003" xr:uid="{EEE32426-69F5-4D01-BF31-E956E5BAF1D9}"/>
    <cellStyle name="Comma 2 5 2 2 2 6 2 4" xfId="23396" xr:uid="{6463708F-CC41-4AC3-A5B4-26367C0372D0}"/>
    <cellStyle name="Comma 2 5 2 2 2 6 3" xfId="6584" xr:uid="{00000000-0005-0000-0000-00008D180000}"/>
    <cellStyle name="Comma 2 5 2 2 2 6 3 2" xfId="16191" xr:uid="{00000000-0005-0000-0000-00008E180000}"/>
    <cellStyle name="Comma 2 5 2 2 2 6 3 2 2" xfId="35405" xr:uid="{97EB6B0A-426D-40AA-9948-C6595090E86C}"/>
    <cellStyle name="Comma 2 5 2 2 2 6 3 3" xfId="25798" xr:uid="{D72F840D-8933-469D-8047-E726A457359E}"/>
    <cellStyle name="Comma 2 5 2 2 2 6 4" xfId="11387" xr:uid="{00000000-0005-0000-0000-00008F180000}"/>
    <cellStyle name="Comma 2 5 2 2 2 6 4 2" xfId="30601" xr:uid="{6DBEAF69-EE47-45FB-AD5C-2602DBAB9883}"/>
    <cellStyle name="Comma 2 5 2 2 2 6 5" xfId="20994" xr:uid="{5B668D1F-D66D-4A75-AB22-75C487F76B1C}"/>
    <cellStyle name="Comma 2 5 2 2 2 7" xfId="2582" xr:uid="{00000000-0005-0000-0000-000090180000}"/>
    <cellStyle name="Comma 2 5 2 2 2 7 2" xfId="7385" xr:uid="{00000000-0005-0000-0000-000091180000}"/>
    <cellStyle name="Comma 2 5 2 2 2 7 2 2" xfId="16992" xr:uid="{00000000-0005-0000-0000-000092180000}"/>
    <cellStyle name="Comma 2 5 2 2 2 7 2 2 2" xfId="36206" xr:uid="{E08812BD-AF37-444D-87C0-FE6AB9B4A767}"/>
    <cellStyle name="Comma 2 5 2 2 2 7 2 3" xfId="26599" xr:uid="{6769A436-BF28-42FC-A8D3-F6B765BD95A8}"/>
    <cellStyle name="Comma 2 5 2 2 2 7 3" xfId="12189" xr:uid="{00000000-0005-0000-0000-000093180000}"/>
    <cellStyle name="Comma 2 5 2 2 2 7 3 2" xfId="31403" xr:uid="{108052FE-6806-4BE3-A86F-9728767503C1}"/>
    <cellStyle name="Comma 2 5 2 2 2 7 4" xfId="21796" xr:uid="{B77461EA-31EB-4A43-9C69-3460622D3C6F}"/>
    <cellStyle name="Comma 2 5 2 2 2 8" xfId="4984" xr:uid="{00000000-0005-0000-0000-000094180000}"/>
    <cellStyle name="Comma 2 5 2 2 2 8 2" xfId="14591" xr:uid="{00000000-0005-0000-0000-000095180000}"/>
    <cellStyle name="Comma 2 5 2 2 2 8 2 2" xfId="33805" xr:uid="{8A464D2C-6973-456C-90B6-F37E0E7BDEBC}"/>
    <cellStyle name="Comma 2 5 2 2 2 8 3" xfId="24198" xr:uid="{2385B524-7E31-4EA2-A4BD-F2553AA1F537}"/>
    <cellStyle name="Comma 2 5 2 2 2 9" xfId="9787" xr:uid="{00000000-0005-0000-0000-000096180000}"/>
    <cellStyle name="Comma 2 5 2 2 2 9 2" xfId="29001" xr:uid="{F1070D8D-27F5-4252-87E7-2DDEF4F1C7C2}"/>
    <cellStyle name="Comma 2 5 2 2 3" xfId="276" xr:uid="{00000000-0005-0000-0000-000097180000}"/>
    <cellStyle name="Comma 2 5 2 2 3 2" xfId="1077" xr:uid="{00000000-0005-0000-0000-000098180000}"/>
    <cellStyle name="Comma 2 5 2 2 3 2 2" xfId="3482" xr:uid="{00000000-0005-0000-0000-000099180000}"/>
    <cellStyle name="Comma 2 5 2 2 3 2 2 2" xfId="8285" xr:uid="{00000000-0005-0000-0000-00009A180000}"/>
    <cellStyle name="Comma 2 5 2 2 3 2 2 2 2" xfId="17892" xr:uid="{00000000-0005-0000-0000-00009B180000}"/>
    <cellStyle name="Comma 2 5 2 2 3 2 2 2 2 2" xfId="37106" xr:uid="{B5756DE8-373E-4C46-8401-88643578B043}"/>
    <cellStyle name="Comma 2 5 2 2 3 2 2 2 3" xfId="27499" xr:uid="{F84D1E9A-7AA3-4157-B30E-FEDC5E692B39}"/>
    <cellStyle name="Comma 2 5 2 2 3 2 2 3" xfId="13089" xr:uid="{00000000-0005-0000-0000-00009C180000}"/>
    <cellStyle name="Comma 2 5 2 2 3 2 2 3 2" xfId="32303" xr:uid="{108ABBE7-AD9C-4ACE-9A61-6983349E927D}"/>
    <cellStyle name="Comma 2 5 2 2 3 2 2 4" xfId="22696" xr:uid="{D426192B-70BA-446A-BE6A-70EC5DF71B67}"/>
    <cellStyle name="Comma 2 5 2 2 3 2 3" xfId="5884" xr:uid="{00000000-0005-0000-0000-00009D180000}"/>
    <cellStyle name="Comma 2 5 2 2 3 2 3 2" xfId="15491" xr:uid="{00000000-0005-0000-0000-00009E180000}"/>
    <cellStyle name="Comma 2 5 2 2 3 2 3 2 2" xfId="34705" xr:uid="{3AA1BE8B-D717-4CD1-8C47-E6D4991C2933}"/>
    <cellStyle name="Comma 2 5 2 2 3 2 3 3" xfId="25098" xr:uid="{86CE5C5E-693F-40EE-AB30-67555D49FB55}"/>
    <cellStyle name="Comma 2 5 2 2 3 2 4" xfId="10687" xr:uid="{00000000-0005-0000-0000-00009F180000}"/>
    <cellStyle name="Comma 2 5 2 2 3 2 4 2" xfId="29901" xr:uid="{8FF026BC-02C3-4DE8-BE6B-65DA4DB78476}"/>
    <cellStyle name="Comma 2 5 2 2 3 2 5" xfId="20294" xr:uid="{07178317-3930-489B-B8E3-491AA4DA9306}"/>
    <cellStyle name="Comma 2 5 2 2 3 3" xfId="1877" xr:uid="{00000000-0005-0000-0000-0000A0180000}"/>
    <cellStyle name="Comma 2 5 2 2 3 3 2" xfId="4282" xr:uid="{00000000-0005-0000-0000-0000A1180000}"/>
    <cellStyle name="Comma 2 5 2 2 3 3 2 2" xfId="9085" xr:uid="{00000000-0005-0000-0000-0000A2180000}"/>
    <cellStyle name="Comma 2 5 2 2 3 3 2 2 2" xfId="18692" xr:uid="{00000000-0005-0000-0000-0000A3180000}"/>
    <cellStyle name="Comma 2 5 2 2 3 3 2 2 2 2" xfId="37906" xr:uid="{7C0B2AB0-C698-41DF-8686-96C31C909864}"/>
    <cellStyle name="Comma 2 5 2 2 3 3 2 2 3" xfId="28299" xr:uid="{26620ED2-53DD-4970-A487-B1F646072DF7}"/>
    <cellStyle name="Comma 2 5 2 2 3 3 2 3" xfId="13889" xr:uid="{00000000-0005-0000-0000-0000A4180000}"/>
    <cellStyle name="Comma 2 5 2 2 3 3 2 3 2" xfId="33103" xr:uid="{31EAC34F-D1EE-4D6F-9404-16251E7BBBA7}"/>
    <cellStyle name="Comma 2 5 2 2 3 3 2 4" xfId="23496" xr:uid="{4F8BCC89-A725-42A2-AC5C-3522DDE5248A}"/>
    <cellStyle name="Comma 2 5 2 2 3 3 3" xfId="6684" xr:uid="{00000000-0005-0000-0000-0000A5180000}"/>
    <cellStyle name="Comma 2 5 2 2 3 3 3 2" xfId="16291" xr:uid="{00000000-0005-0000-0000-0000A6180000}"/>
    <cellStyle name="Comma 2 5 2 2 3 3 3 2 2" xfId="35505" xr:uid="{AAD0E519-E7FC-47C1-BFDE-A46DD84D4024}"/>
    <cellStyle name="Comma 2 5 2 2 3 3 3 3" xfId="25898" xr:uid="{9371DEB0-91B8-4DF2-A30B-E8FD7819F9EE}"/>
    <cellStyle name="Comma 2 5 2 2 3 3 4" xfId="11487" xr:uid="{00000000-0005-0000-0000-0000A7180000}"/>
    <cellStyle name="Comma 2 5 2 2 3 3 4 2" xfId="30701" xr:uid="{4DA10F49-E43C-45B6-96C9-9E92DDCD4EB4}"/>
    <cellStyle name="Comma 2 5 2 2 3 3 5" xfId="21094" xr:uid="{A48004CB-A6EC-4462-AE9E-2C5FABF87722}"/>
    <cellStyle name="Comma 2 5 2 2 3 4" xfId="2682" xr:uid="{00000000-0005-0000-0000-0000A8180000}"/>
    <cellStyle name="Comma 2 5 2 2 3 4 2" xfId="7485" xr:uid="{00000000-0005-0000-0000-0000A9180000}"/>
    <cellStyle name="Comma 2 5 2 2 3 4 2 2" xfId="17092" xr:uid="{00000000-0005-0000-0000-0000AA180000}"/>
    <cellStyle name="Comma 2 5 2 2 3 4 2 2 2" xfId="36306" xr:uid="{F43F16F9-3BED-4482-A2B9-6BAA84B5D35A}"/>
    <cellStyle name="Comma 2 5 2 2 3 4 2 3" xfId="26699" xr:uid="{95E73273-1942-4A07-B70B-77953E365C36}"/>
    <cellStyle name="Comma 2 5 2 2 3 4 3" xfId="12289" xr:uid="{00000000-0005-0000-0000-0000AB180000}"/>
    <cellStyle name="Comma 2 5 2 2 3 4 3 2" xfId="31503" xr:uid="{A04E96D9-1EDB-49CB-9662-CDF8C54B24A4}"/>
    <cellStyle name="Comma 2 5 2 2 3 4 4" xfId="21896" xr:uid="{FBCFF070-0E1F-4FA8-9711-3995CAD23D8A}"/>
    <cellStyle name="Comma 2 5 2 2 3 5" xfId="5084" xr:uid="{00000000-0005-0000-0000-0000AC180000}"/>
    <cellStyle name="Comma 2 5 2 2 3 5 2" xfId="14691" xr:uid="{00000000-0005-0000-0000-0000AD180000}"/>
    <cellStyle name="Comma 2 5 2 2 3 5 2 2" xfId="33905" xr:uid="{EC0BBCBA-CDA4-4F17-B3BD-3C917D779D65}"/>
    <cellStyle name="Comma 2 5 2 2 3 5 3" xfId="24298" xr:uid="{38BF9AE6-5645-4B31-959F-F2DE27C541A5}"/>
    <cellStyle name="Comma 2 5 2 2 3 6" xfId="9887" xr:uid="{00000000-0005-0000-0000-0000AE180000}"/>
    <cellStyle name="Comma 2 5 2 2 3 6 2" xfId="29101" xr:uid="{CA30B9A5-74A1-4EA0-B09F-AC001655BA68}"/>
    <cellStyle name="Comma 2 5 2 2 3 7" xfId="19494" xr:uid="{7E8FEF57-728C-4CBC-821D-478B6A389A57}"/>
    <cellStyle name="Comma 2 5 2 2 4" xfId="476" xr:uid="{00000000-0005-0000-0000-0000AF180000}"/>
    <cellStyle name="Comma 2 5 2 2 4 2" xfId="1277" xr:uid="{00000000-0005-0000-0000-0000B0180000}"/>
    <cellStyle name="Comma 2 5 2 2 4 2 2" xfId="3682" xr:uid="{00000000-0005-0000-0000-0000B1180000}"/>
    <cellStyle name="Comma 2 5 2 2 4 2 2 2" xfId="8485" xr:uid="{00000000-0005-0000-0000-0000B2180000}"/>
    <cellStyle name="Comma 2 5 2 2 4 2 2 2 2" xfId="18092" xr:uid="{00000000-0005-0000-0000-0000B3180000}"/>
    <cellStyle name="Comma 2 5 2 2 4 2 2 2 2 2" xfId="37306" xr:uid="{01B397DD-17BB-450B-B265-8CCED0B7B44C}"/>
    <cellStyle name="Comma 2 5 2 2 4 2 2 2 3" xfId="27699" xr:uid="{8127BAE1-40C5-47B0-9B56-5BFD0702D534}"/>
    <cellStyle name="Comma 2 5 2 2 4 2 2 3" xfId="13289" xr:uid="{00000000-0005-0000-0000-0000B4180000}"/>
    <cellStyle name="Comma 2 5 2 2 4 2 2 3 2" xfId="32503" xr:uid="{C9839DA8-6A0A-428A-86B9-64616152BDC4}"/>
    <cellStyle name="Comma 2 5 2 2 4 2 2 4" xfId="22896" xr:uid="{A745464F-CA5C-4A7F-BF06-5B3176A4F96E}"/>
    <cellStyle name="Comma 2 5 2 2 4 2 3" xfId="6084" xr:uid="{00000000-0005-0000-0000-0000B5180000}"/>
    <cellStyle name="Comma 2 5 2 2 4 2 3 2" xfId="15691" xr:uid="{00000000-0005-0000-0000-0000B6180000}"/>
    <cellStyle name="Comma 2 5 2 2 4 2 3 2 2" xfId="34905" xr:uid="{CC6EF355-8C76-4397-B38A-0F9F294FCB4B}"/>
    <cellStyle name="Comma 2 5 2 2 4 2 3 3" xfId="25298" xr:uid="{20E63C30-286C-48E1-BF9B-132165EC68AA}"/>
    <cellStyle name="Comma 2 5 2 2 4 2 4" xfId="10887" xr:uid="{00000000-0005-0000-0000-0000B7180000}"/>
    <cellStyle name="Comma 2 5 2 2 4 2 4 2" xfId="30101" xr:uid="{7BD85095-0820-484A-B8BE-A161B7605C81}"/>
    <cellStyle name="Comma 2 5 2 2 4 2 5" xfId="20494" xr:uid="{30DD1F4B-07AD-4FAF-A2B5-1DA6D6198A29}"/>
    <cellStyle name="Comma 2 5 2 2 4 3" xfId="2077" xr:uid="{00000000-0005-0000-0000-0000B8180000}"/>
    <cellStyle name="Comma 2 5 2 2 4 3 2" xfId="4482" xr:uid="{00000000-0005-0000-0000-0000B9180000}"/>
    <cellStyle name="Comma 2 5 2 2 4 3 2 2" xfId="9285" xr:uid="{00000000-0005-0000-0000-0000BA180000}"/>
    <cellStyle name="Comma 2 5 2 2 4 3 2 2 2" xfId="18892" xr:uid="{00000000-0005-0000-0000-0000BB180000}"/>
    <cellStyle name="Comma 2 5 2 2 4 3 2 2 2 2" xfId="38106" xr:uid="{D771A152-45BA-4F9E-8DA2-09CD064E8082}"/>
    <cellStyle name="Comma 2 5 2 2 4 3 2 2 3" xfId="28499" xr:uid="{F15173DE-6D41-47FE-8421-AC78E0E94B40}"/>
    <cellStyle name="Comma 2 5 2 2 4 3 2 3" xfId="14089" xr:uid="{00000000-0005-0000-0000-0000BC180000}"/>
    <cellStyle name="Comma 2 5 2 2 4 3 2 3 2" xfId="33303" xr:uid="{C3A6F3F1-1CE7-4841-ADD3-6A7E20E01215}"/>
    <cellStyle name="Comma 2 5 2 2 4 3 2 4" xfId="23696" xr:uid="{1580B1F4-391D-4C31-B21D-E29A4A4BFFC8}"/>
    <cellStyle name="Comma 2 5 2 2 4 3 3" xfId="6884" xr:uid="{00000000-0005-0000-0000-0000BD180000}"/>
    <cellStyle name="Comma 2 5 2 2 4 3 3 2" xfId="16491" xr:uid="{00000000-0005-0000-0000-0000BE180000}"/>
    <cellStyle name="Comma 2 5 2 2 4 3 3 2 2" xfId="35705" xr:uid="{25D9472B-319D-4DF2-9AAF-6C65DDA02D81}"/>
    <cellStyle name="Comma 2 5 2 2 4 3 3 3" xfId="26098" xr:uid="{E2563F94-97C2-48B0-A9D0-1DC09700D7DA}"/>
    <cellStyle name="Comma 2 5 2 2 4 3 4" xfId="11687" xr:uid="{00000000-0005-0000-0000-0000BF180000}"/>
    <cellStyle name="Comma 2 5 2 2 4 3 4 2" xfId="30901" xr:uid="{D6F61152-C0B7-4938-A7AE-BBE442C3F6DE}"/>
    <cellStyle name="Comma 2 5 2 2 4 3 5" xfId="21294" xr:uid="{446B7A63-2146-45D0-99B7-33D3E8308F39}"/>
    <cellStyle name="Comma 2 5 2 2 4 4" xfId="2882" xr:uid="{00000000-0005-0000-0000-0000C0180000}"/>
    <cellStyle name="Comma 2 5 2 2 4 4 2" xfId="7685" xr:uid="{00000000-0005-0000-0000-0000C1180000}"/>
    <cellStyle name="Comma 2 5 2 2 4 4 2 2" xfId="17292" xr:uid="{00000000-0005-0000-0000-0000C2180000}"/>
    <cellStyle name="Comma 2 5 2 2 4 4 2 2 2" xfId="36506" xr:uid="{5F8BEA8F-0B82-4A95-A8E7-006FA95C3C96}"/>
    <cellStyle name="Comma 2 5 2 2 4 4 2 3" xfId="26899" xr:uid="{07D2D7B4-4690-4844-8718-5A1DDCB89E65}"/>
    <cellStyle name="Comma 2 5 2 2 4 4 3" xfId="12489" xr:uid="{00000000-0005-0000-0000-0000C3180000}"/>
    <cellStyle name="Comma 2 5 2 2 4 4 3 2" xfId="31703" xr:uid="{CD8E072E-14DA-4D61-B0B6-14873912D9D5}"/>
    <cellStyle name="Comma 2 5 2 2 4 4 4" xfId="22096" xr:uid="{22A46A29-D169-4828-821C-D52A0E117E2E}"/>
    <cellStyle name="Comma 2 5 2 2 4 5" xfId="5284" xr:uid="{00000000-0005-0000-0000-0000C4180000}"/>
    <cellStyle name="Comma 2 5 2 2 4 5 2" xfId="14891" xr:uid="{00000000-0005-0000-0000-0000C5180000}"/>
    <cellStyle name="Comma 2 5 2 2 4 5 2 2" xfId="34105" xr:uid="{F7A5CAE9-E16E-41C2-90CA-0C6634251FAA}"/>
    <cellStyle name="Comma 2 5 2 2 4 5 3" xfId="24498" xr:uid="{37F106B0-0B20-4E32-823A-1538D18D0F22}"/>
    <cellStyle name="Comma 2 5 2 2 4 6" xfId="10087" xr:uid="{00000000-0005-0000-0000-0000C6180000}"/>
    <cellStyle name="Comma 2 5 2 2 4 6 2" xfId="29301" xr:uid="{9A835C5B-6435-4CBF-B298-1E2474ECA482}"/>
    <cellStyle name="Comma 2 5 2 2 4 7" xfId="19694" xr:uid="{EC9F90E3-4AD4-44BA-9B4D-AAFD39CBBB75}"/>
    <cellStyle name="Comma 2 5 2 2 5" xfId="676" xr:uid="{00000000-0005-0000-0000-0000C7180000}"/>
    <cellStyle name="Comma 2 5 2 2 5 2" xfId="1477" xr:uid="{00000000-0005-0000-0000-0000C8180000}"/>
    <cellStyle name="Comma 2 5 2 2 5 2 2" xfId="3882" xr:uid="{00000000-0005-0000-0000-0000C9180000}"/>
    <cellStyle name="Comma 2 5 2 2 5 2 2 2" xfId="8685" xr:uid="{00000000-0005-0000-0000-0000CA180000}"/>
    <cellStyle name="Comma 2 5 2 2 5 2 2 2 2" xfId="18292" xr:uid="{00000000-0005-0000-0000-0000CB180000}"/>
    <cellStyle name="Comma 2 5 2 2 5 2 2 2 2 2" xfId="37506" xr:uid="{0CA8BEC4-4B52-483A-9DBF-95C7D5C59492}"/>
    <cellStyle name="Comma 2 5 2 2 5 2 2 2 3" xfId="27899" xr:uid="{E236C95C-9FB9-4F4A-BE79-5E5D844B0FF4}"/>
    <cellStyle name="Comma 2 5 2 2 5 2 2 3" xfId="13489" xr:uid="{00000000-0005-0000-0000-0000CC180000}"/>
    <cellStyle name="Comma 2 5 2 2 5 2 2 3 2" xfId="32703" xr:uid="{2C93172D-AC47-4CC6-9406-CDE748321937}"/>
    <cellStyle name="Comma 2 5 2 2 5 2 2 4" xfId="23096" xr:uid="{3291D11A-5A0B-494B-8F77-185DBE8BB9CA}"/>
    <cellStyle name="Comma 2 5 2 2 5 2 3" xfId="6284" xr:uid="{00000000-0005-0000-0000-0000CD180000}"/>
    <cellStyle name="Comma 2 5 2 2 5 2 3 2" xfId="15891" xr:uid="{00000000-0005-0000-0000-0000CE180000}"/>
    <cellStyle name="Comma 2 5 2 2 5 2 3 2 2" xfId="35105" xr:uid="{87E9CC21-8019-41DE-8F26-4C50443877CC}"/>
    <cellStyle name="Comma 2 5 2 2 5 2 3 3" xfId="25498" xr:uid="{563133AF-7CB2-4C82-A872-7C60CE4393D1}"/>
    <cellStyle name="Comma 2 5 2 2 5 2 4" xfId="11087" xr:uid="{00000000-0005-0000-0000-0000CF180000}"/>
    <cellStyle name="Comma 2 5 2 2 5 2 4 2" xfId="30301" xr:uid="{1D5EFBC7-076D-4DEF-9F49-CFA81A6F8CF8}"/>
    <cellStyle name="Comma 2 5 2 2 5 2 5" xfId="20694" xr:uid="{4A9854FE-718E-4FE5-AD23-EC86422DC15C}"/>
    <cellStyle name="Comma 2 5 2 2 5 3" xfId="2277" xr:uid="{00000000-0005-0000-0000-0000D0180000}"/>
    <cellStyle name="Comma 2 5 2 2 5 3 2" xfId="4682" xr:uid="{00000000-0005-0000-0000-0000D1180000}"/>
    <cellStyle name="Comma 2 5 2 2 5 3 2 2" xfId="9485" xr:uid="{00000000-0005-0000-0000-0000D2180000}"/>
    <cellStyle name="Comma 2 5 2 2 5 3 2 2 2" xfId="19092" xr:uid="{00000000-0005-0000-0000-0000D3180000}"/>
    <cellStyle name="Comma 2 5 2 2 5 3 2 2 2 2" xfId="38306" xr:uid="{6A7B7791-ACCC-45B2-8209-CAED6D91761A}"/>
    <cellStyle name="Comma 2 5 2 2 5 3 2 2 3" xfId="28699" xr:uid="{CAA72B0B-8D9B-4B45-AA84-F76DA2215FE3}"/>
    <cellStyle name="Comma 2 5 2 2 5 3 2 3" xfId="14289" xr:uid="{00000000-0005-0000-0000-0000D4180000}"/>
    <cellStyle name="Comma 2 5 2 2 5 3 2 3 2" xfId="33503" xr:uid="{F74ABB88-E50F-4FC5-8FBD-B5B6BA5BAAE7}"/>
    <cellStyle name="Comma 2 5 2 2 5 3 2 4" xfId="23896" xr:uid="{7C590292-7E9D-42F8-8CB9-C46FEFF43355}"/>
    <cellStyle name="Comma 2 5 2 2 5 3 3" xfId="7084" xr:uid="{00000000-0005-0000-0000-0000D5180000}"/>
    <cellStyle name="Comma 2 5 2 2 5 3 3 2" xfId="16691" xr:uid="{00000000-0005-0000-0000-0000D6180000}"/>
    <cellStyle name="Comma 2 5 2 2 5 3 3 2 2" xfId="35905" xr:uid="{1F62CCA7-7E8C-4FFE-9997-4E35178E45E7}"/>
    <cellStyle name="Comma 2 5 2 2 5 3 3 3" xfId="26298" xr:uid="{C5BA9268-2490-48CA-8B65-B8B6049ADE9D}"/>
    <cellStyle name="Comma 2 5 2 2 5 3 4" xfId="11887" xr:uid="{00000000-0005-0000-0000-0000D7180000}"/>
    <cellStyle name="Comma 2 5 2 2 5 3 4 2" xfId="31101" xr:uid="{DB6871CD-1967-4735-846C-0C56AA3EC872}"/>
    <cellStyle name="Comma 2 5 2 2 5 3 5" xfId="21494" xr:uid="{4565E7F0-E5AC-4DEF-AE6A-D3366F1E4ACC}"/>
    <cellStyle name="Comma 2 5 2 2 5 4" xfId="3082" xr:uid="{00000000-0005-0000-0000-0000D8180000}"/>
    <cellStyle name="Comma 2 5 2 2 5 4 2" xfId="7885" xr:uid="{00000000-0005-0000-0000-0000D9180000}"/>
    <cellStyle name="Comma 2 5 2 2 5 4 2 2" xfId="17492" xr:uid="{00000000-0005-0000-0000-0000DA180000}"/>
    <cellStyle name="Comma 2 5 2 2 5 4 2 2 2" xfId="36706" xr:uid="{C2B3E217-6F71-45FF-A991-73D1EAD6E68E}"/>
    <cellStyle name="Comma 2 5 2 2 5 4 2 3" xfId="27099" xr:uid="{69DFC4DA-2F0B-4FEF-B6A9-12949D60A6AA}"/>
    <cellStyle name="Comma 2 5 2 2 5 4 3" xfId="12689" xr:uid="{00000000-0005-0000-0000-0000DB180000}"/>
    <cellStyle name="Comma 2 5 2 2 5 4 3 2" xfId="31903" xr:uid="{6FB0F32C-B5A5-44A3-A546-1712B9C27699}"/>
    <cellStyle name="Comma 2 5 2 2 5 4 4" xfId="22296" xr:uid="{42ABB56B-1B8D-447B-AE2B-8ACEE845CE1F}"/>
    <cellStyle name="Comma 2 5 2 2 5 5" xfId="5484" xr:uid="{00000000-0005-0000-0000-0000DC180000}"/>
    <cellStyle name="Comma 2 5 2 2 5 5 2" xfId="15091" xr:uid="{00000000-0005-0000-0000-0000DD180000}"/>
    <cellStyle name="Comma 2 5 2 2 5 5 2 2" xfId="34305" xr:uid="{016FE2BF-DA50-4930-9474-8C23BE3A5D2D}"/>
    <cellStyle name="Comma 2 5 2 2 5 5 3" xfId="24698" xr:uid="{3C69BD16-D300-4851-BA4D-E3C931BB284B}"/>
    <cellStyle name="Comma 2 5 2 2 5 6" xfId="10287" xr:uid="{00000000-0005-0000-0000-0000DE180000}"/>
    <cellStyle name="Comma 2 5 2 2 5 6 2" xfId="29501" xr:uid="{FB485987-96C0-4E59-9B02-FCE0A5ACA4A0}"/>
    <cellStyle name="Comma 2 5 2 2 5 7" xfId="19894" xr:uid="{E2E5B5CF-161D-4300-B960-C3C72FE62BCA}"/>
    <cellStyle name="Comma 2 5 2 2 6" xfId="877" xr:uid="{00000000-0005-0000-0000-0000DF180000}"/>
    <cellStyle name="Comma 2 5 2 2 6 2" xfId="3282" xr:uid="{00000000-0005-0000-0000-0000E0180000}"/>
    <cellStyle name="Comma 2 5 2 2 6 2 2" xfId="8085" xr:uid="{00000000-0005-0000-0000-0000E1180000}"/>
    <cellStyle name="Comma 2 5 2 2 6 2 2 2" xfId="17692" xr:uid="{00000000-0005-0000-0000-0000E2180000}"/>
    <cellStyle name="Comma 2 5 2 2 6 2 2 2 2" xfId="36906" xr:uid="{09B0CA75-5DCC-40C2-A95C-4F5D315B2730}"/>
    <cellStyle name="Comma 2 5 2 2 6 2 2 3" xfId="27299" xr:uid="{6E3496EE-1A04-4FDB-94F3-2D732C4B100D}"/>
    <cellStyle name="Comma 2 5 2 2 6 2 3" xfId="12889" xr:uid="{00000000-0005-0000-0000-0000E3180000}"/>
    <cellStyle name="Comma 2 5 2 2 6 2 3 2" xfId="32103" xr:uid="{3F651BFF-4812-4D59-B337-477BFB31374D}"/>
    <cellStyle name="Comma 2 5 2 2 6 2 4" xfId="22496" xr:uid="{742752D0-9F58-44E3-ADED-FE66CD25DBBE}"/>
    <cellStyle name="Comma 2 5 2 2 6 3" xfId="5684" xr:uid="{00000000-0005-0000-0000-0000E4180000}"/>
    <cellStyle name="Comma 2 5 2 2 6 3 2" xfId="15291" xr:uid="{00000000-0005-0000-0000-0000E5180000}"/>
    <cellStyle name="Comma 2 5 2 2 6 3 2 2" xfId="34505" xr:uid="{A90EF562-4F6C-4D28-877C-EAA8C4BA422C}"/>
    <cellStyle name="Comma 2 5 2 2 6 3 3" xfId="24898" xr:uid="{B149C70A-2147-4FC2-9592-059F4C1C6F4E}"/>
    <cellStyle name="Comma 2 5 2 2 6 4" xfId="10487" xr:uid="{00000000-0005-0000-0000-0000E6180000}"/>
    <cellStyle name="Comma 2 5 2 2 6 4 2" xfId="29701" xr:uid="{0284191C-E628-4CDD-9575-F9BF4441AC09}"/>
    <cellStyle name="Comma 2 5 2 2 6 5" xfId="20094" xr:uid="{826BBD93-CA5F-43A6-AC72-35885035ABB4}"/>
    <cellStyle name="Comma 2 5 2 2 7" xfId="1677" xr:uid="{00000000-0005-0000-0000-0000E7180000}"/>
    <cellStyle name="Comma 2 5 2 2 7 2" xfId="4082" xr:uid="{00000000-0005-0000-0000-0000E8180000}"/>
    <cellStyle name="Comma 2 5 2 2 7 2 2" xfId="8885" xr:uid="{00000000-0005-0000-0000-0000E9180000}"/>
    <cellStyle name="Comma 2 5 2 2 7 2 2 2" xfId="18492" xr:uid="{00000000-0005-0000-0000-0000EA180000}"/>
    <cellStyle name="Comma 2 5 2 2 7 2 2 2 2" xfId="37706" xr:uid="{A05CCD04-2CC6-4209-8A8E-353A9769E38B}"/>
    <cellStyle name="Comma 2 5 2 2 7 2 2 3" xfId="28099" xr:uid="{F22E0540-DBB4-4BA0-BB95-28966FB965D7}"/>
    <cellStyle name="Comma 2 5 2 2 7 2 3" xfId="13689" xr:uid="{00000000-0005-0000-0000-0000EB180000}"/>
    <cellStyle name="Comma 2 5 2 2 7 2 3 2" xfId="32903" xr:uid="{06F3BBDB-FE13-474B-9053-2A1C7F76DD4E}"/>
    <cellStyle name="Comma 2 5 2 2 7 2 4" xfId="23296" xr:uid="{BE102E59-A6B7-4EAF-BA06-64F6D94DC4E7}"/>
    <cellStyle name="Comma 2 5 2 2 7 3" xfId="6484" xr:uid="{00000000-0005-0000-0000-0000EC180000}"/>
    <cellStyle name="Comma 2 5 2 2 7 3 2" xfId="16091" xr:uid="{00000000-0005-0000-0000-0000ED180000}"/>
    <cellStyle name="Comma 2 5 2 2 7 3 2 2" xfId="35305" xr:uid="{12A78D14-E253-40C5-B8C4-74ABA1B1DC46}"/>
    <cellStyle name="Comma 2 5 2 2 7 3 3" xfId="25698" xr:uid="{798624A1-AF10-48E3-B7F2-5D254796545B}"/>
    <cellStyle name="Comma 2 5 2 2 7 4" xfId="11287" xr:uid="{00000000-0005-0000-0000-0000EE180000}"/>
    <cellStyle name="Comma 2 5 2 2 7 4 2" xfId="30501" xr:uid="{0342E0BA-4721-45E8-AE02-BB6E37976B4B}"/>
    <cellStyle name="Comma 2 5 2 2 7 5" xfId="20894" xr:uid="{EB123320-0A5A-43F2-B9D5-28DE2C47B008}"/>
    <cellStyle name="Comma 2 5 2 2 8" xfId="2482" xr:uid="{00000000-0005-0000-0000-0000EF180000}"/>
    <cellStyle name="Comma 2 5 2 2 8 2" xfId="7285" xr:uid="{00000000-0005-0000-0000-0000F0180000}"/>
    <cellStyle name="Comma 2 5 2 2 8 2 2" xfId="16892" xr:uid="{00000000-0005-0000-0000-0000F1180000}"/>
    <cellStyle name="Comma 2 5 2 2 8 2 2 2" xfId="36106" xr:uid="{3B4895DC-9C3B-4202-8BD8-4322BCE1BF62}"/>
    <cellStyle name="Comma 2 5 2 2 8 2 3" xfId="26499" xr:uid="{C7D89C64-00CB-43B7-A145-55EA78C33D7F}"/>
    <cellStyle name="Comma 2 5 2 2 8 3" xfId="12089" xr:uid="{00000000-0005-0000-0000-0000F2180000}"/>
    <cellStyle name="Comma 2 5 2 2 8 3 2" xfId="31303" xr:uid="{BB8EB837-CC25-4C2C-9F70-9E85D8224431}"/>
    <cellStyle name="Comma 2 5 2 2 8 4" xfId="21696" xr:uid="{195FE84F-196A-4B67-834E-3BDF235E6E0B}"/>
    <cellStyle name="Comma 2 5 2 2 9" xfId="4884" xr:uid="{00000000-0005-0000-0000-0000F3180000}"/>
    <cellStyle name="Comma 2 5 2 2 9 2" xfId="14491" xr:uid="{00000000-0005-0000-0000-0000F4180000}"/>
    <cellStyle name="Comma 2 5 2 2 9 2 2" xfId="33705" xr:uid="{DEF20EFC-90D3-4D5B-AC92-D257E8CF54B3}"/>
    <cellStyle name="Comma 2 5 2 2 9 3" xfId="24098" xr:uid="{D2313798-427A-4B22-A817-6C1B9050C277}"/>
    <cellStyle name="Comma 2 5 2 3" xfId="126" xr:uid="{00000000-0005-0000-0000-0000F5180000}"/>
    <cellStyle name="Comma 2 5 2 3 10" xfId="19344" xr:uid="{C7968C66-76C2-45FF-81C8-919255346A90}"/>
    <cellStyle name="Comma 2 5 2 3 2" xfId="326" xr:uid="{00000000-0005-0000-0000-0000F6180000}"/>
    <cellStyle name="Comma 2 5 2 3 2 2" xfId="1127" xr:uid="{00000000-0005-0000-0000-0000F7180000}"/>
    <cellStyle name="Comma 2 5 2 3 2 2 2" xfId="3532" xr:uid="{00000000-0005-0000-0000-0000F8180000}"/>
    <cellStyle name="Comma 2 5 2 3 2 2 2 2" xfId="8335" xr:uid="{00000000-0005-0000-0000-0000F9180000}"/>
    <cellStyle name="Comma 2 5 2 3 2 2 2 2 2" xfId="17942" xr:uid="{00000000-0005-0000-0000-0000FA180000}"/>
    <cellStyle name="Comma 2 5 2 3 2 2 2 2 2 2" xfId="37156" xr:uid="{CE22C6A8-5783-4B84-8D1F-22324C31C99D}"/>
    <cellStyle name="Comma 2 5 2 3 2 2 2 2 3" xfId="27549" xr:uid="{4C91848F-6490-4142-8B2F-72589668FA2E}"/>
    <cellStyle name="Comma 2 5 2 3 2 2 2 3" xfId="13139" xr:uid="{00000000-0005-0000-0000-0000FB180000}"/>
    <cellStyle name="Comma 2 5 2 3 2 2 2 3 2" xfId="32353" xr:uid="{FC4D7F46-0E12-4AC2-B444-CEE4F5C42EA6}"/>
    <cellStyle name="Comma 2 5 2 3 2 2 2 4" xfId="22746" xr:uid="{302134DB-6531-4083-A1F7-BDAC12D290AF}"/>
    <cellStyle name="Comma 2 5 2 3 2 2 3" xfId="5934" xr:uid="{00000000-0005-0000-0000-0000FC180000}"/>
    <cellStyle name="Comma 2 5 2 3 2 2 3 2" xfId="15541" xr:uid="{00000000-0005-0000-0000-0000FD180000}"/>
    <cellStyle name="Comma 2 5 2 3 2 2 3 2 2" xfId="34755" xr:uid="{BA613652-7DE2-4003-85BE-D19FC7D5F6E2}"/>
    <cellStyle name="Comma 2 5 2 3 2 2 3 3" xfId="25148" xr:uid="{9FC65796-2180-4683-BA69-612D362E43C8}"/>
    <cellStyle name="Comma 2 5 2 3 2 2 4" xfId="10737" xr:uid="{00000000-0005-0000-0000-0000FE180000}"/>
    <cellStyle name="Comma 2 5 2 3 2 2 4 2" xfId="29951" xr:uid="{456E49DC-3132-4A57-B845-7B8D7280AED3}"/>
    <cellStyle name="Comma 2 5 2 3 2 2 5" xfId="20344" xr:uid="{1784ED99-FA47-412B-B03F-B03504DBAA9D}"/>
    <cellStyle name="Comma 2 5 2 3 2 3" xfId="1927" xr:uid="{00000000-0005-0000-0000-0000FF180000}"/>
    <cellStyle name="Comma 2 5 2 3 2 3 2" xfId="4332" xr:uid="{00000000-0005-0000-0000-000000190000}"/>
    <cellStyle name="Comma 2 5 2 3 2 3 2 2" xfId="9135" xr:uid="{00000000-0005-0000-0000-000001190000}"/>
    <cellStyle name="Comma 2 5 2 3 2 3 2 2 2" xfId="18742" xr:uid="{00000000-0005-0000-0000-000002190000}"/>
    <cellStyle name="Comma 2 5 2 3 2 3 2 2 2 2" xfId="37956" xr:uid="{A560AE7D-83C3-4B88-91EE-1FC10ECADCE9}"/>
    <cellStyle name="Comma 2 5 2 3 2 3 2 2 3" xfId="28349" xr:uid="{B4D63DB3-9B81-4EB0-B4AD-3367652C0CA8}"/>
    <cellStyle name="Comma 2 5 2 3 2 3 2 3" xfId="13939" xr:uid="{00000000-0005-0000-0000-000003190000}"/>
    <cellStyle name="Comma 2 5 2 3 2 3 2 3 2" xfId="33153" xr:uid="{C99F8B0D-1A89-4DD1-B142-2EF050E21551}"/>
    <cellStyle name="Comma 2 5 2 3 2 3 2 4" xfId="23546" xr:uid="{54B62194-03DF-494B-91AE-B9AA58BA9204}"/>
    <cellStyle name="Comma 2 5 2 3 2 3 3" xfId="6734" xr:uid="{00000000-0005-0000-0000-000004190000}"/>
    <cellStyle name="Comma 2 5 2 3 2 3 3 2" xfId="16341" xr:uid="{00000000-0005-0000-0000-000005190000}"/>
    <cellStyle name="Comma 2 5 2 3 2 3 3 2 2" xfId="35555" xr:uid="{A0D9B599-D12D-4959-8C27-E038ACE68C06}"/>
    <cellStyle name="Comma 2 5 2 3 2 3 3 3" xfId="25948" xr:uid="{2351B6C3-B48A-4DBD-9F8F-40A543253FEA}"/>
    <cellStyle name="Comma 2 5 2 3 2 3 4" xfId="11537" xr:uid="{00000000-0005-0000-0000-000006190000}"/>
    <cellStyle name="Comma 2 5 2 3 2 3 4 2" xfId="30751" xr:uid="{31A82292-0CE4-490E-AA7E-039FF48AE92B}"/>
    <cellStyle name="Comma 2 5 2 3 2 3 5" xfId="21144" xr:uid="{53F63858-2C3B-465C-AA35-5EE7619DDA2D}"/>
    <cellStyle name="Comma 2 5 2 3 2 4" xfId="2732" xr:uid="{00000000-0005-0000-0000-000007190000}"/>
    <cellStyle name="Comma 2 5 2 3 2 4 2" xfId="7535" xr:uid="{00000000-0005-0000-0000-000008190000}"/>
    <cellStyle name="Comma 2 5 2 3 2 4 2 2" xfId="17142" xr:uid="{00000000-0005-0000-0000-000009190000}"/>
    <cellStyle name="Comma 2 5 2 3 2 4 2 2 2" xfId="36356" xr:uid="{CE270ABC-A9B0-4887-9D06-A13804589112}"/>
    <cellStyle name="Comma 2 5 2 3 2 4 2 3" xfId="26749" xr:uid="{7ECE632B-0F44-483C-8818-7620A9F78B25}"/>
    <cellStyle name="Comma 2 5 2 3 2 4 3" xfId="12339" xr:uid="{00000000-0005-0000-0000-00000A190000}"/>
    <cellStyle name="Comma 2 5 2 3 2 4 3 2" xfId="31553" xr:uid="{3DCA051C-D977-4F71-A89F-BA5C7E1760EE}"/>
    <cellStyle name="Comma 2 5 2 3 2 4 4" xfId="21946" xr:uid="{8ED04BC0-31D1-4021-B783-0467D9C02760}"/>
    <cellStyle name="Comma 2 5 2 3 2 5" xfId="5134" xr:uid="{00000000-0005-0000-0000-00000B190000}"/>
    <cellStyle name="Comma 2 5 2 3 2 5 2" xfId="14741" xr:uid="{00000000-0005-0000-0000-00000C190000}"/>
    <cellStyle name="Comma 2 5 2 3 2 5 2 2" xfId="33955" xr:uid="{297BC561-36A1-4BE1-84EA-278798373BF9}"/>
    <cellStyle name="Comma 2 5 2 3 2 5 3" xfId="24348" xr:uid="{09CEFC34-CD95-45CE-B381-80EB8EB0429C}"/>
    <cellStyle name="Comma 2 5 2 3 2 6" xfId="9937" xr:uid="{00000000-0005-0000-0000-00000D190000}"/>
    <cellStyle name="Comma 2 5 2 3 2 6 2" xfId="29151" xr:uid="{FA008E17-3B45-442F-A4CA-11E3016082BC}"/>
    <cellStyle name="Comma 2 5 2 3 2 7" xfId="19544" xr:uid="{05F0A0CF-5503-46A7-A146-432004D1D1B9}"/>
    <cellStyle name="Comma 2 5 2 3 3" xfId="526" xr:uid="{00000000-0005-0000-0000-00000E190000}"/>
    <cellStyle name="Comma 2 5 2 3 3 2" xfId="1327" xr:uid="{00000000-0005-0000-0000-00000F190000}"/>
    <cellStyle name="Comma 2 5 2 3 3 2 2" xfId="3732" xr:uid="{00000000-0005-0000-0000-000010190000}"/>
    <cellStyle name="Comma 2 5 2 3 3 2 2 2" xfId="8535" xr:uid="{00000000-0005-0000-0000-000011190000}"/>
    <cellStyle name="Comma 2 5 2 3 3 2 2 2 2" xfId="18142" xr:uid="{00000000-0005-0000-0000-000012190000}"/>
    <cellStyle name="Comma 2 5 2 3 3 2 2 2 2 2" xfId="37356" xr:uid="{00FDAD59-C29D-4A82-A838-A1040BA92B38}"/>
    <cellStyle name="Comma 2 5 2 3 3 2 2 2 3" xfId="27749" xr:uid="{F4575C12-B5FC-47D9-8BF2-3CEFDDF150E0}"/>
    <cellStyle name="Comma 2 5 2 3 3 2 2 3" xfId="13339" xr:uid="{00000000-0005-0000-0000-000013190000}"/>
    <cellStyle name="Comma 2 5 2 3 3 2 2 3 2" xfId="32553" xr:uid="{170B5DE8-403E-48F3-9223-C09ED9FFF509}"/>
    <cellStyle name="Comma 2 5 2 3 3 2 2 4" xfId="22946" xr:uid="{6EFA529D-B82E-451A-9FDC-553E6E6DCC75}"/>
    <cellStyle name="Comma 2 5 2 3 3 2 3" xfId="6134" xr:uid="{00000000-0005-0000-0000-000014190000}"/>
    <cellStyle name="Comma 2 5 2 3 3 2 3 2" xfId="15741" xr:uid="{00000000-0005-0000-0000-000015190000}"/>
    <cellStyle name="Comma 2 5 2 3 3 2 3 2 2" xfId="34955" xr:uid="{4B45C644-2795-4C7D-A4C7-7B014B712C0C}"/>
    <cellStyle name="Comma 2 5 2 3 3 2 3 3" xfId="25348" xr:uid="{78E2DE42-AAC0-4F12-9FD2-0F5C80F109E2}"/>
    <cellStyle name="Comma 2 5 2 3 3 2 4" xfId="10937" xr:uid="{00000000-0005-0000-0000-000016190000}"/>
    <cellStyle name="Comma 2 5 2 3 3 2 4 2" xfId="30151" xr:uid="{FE8B7BFB-B5DB-4092-BFF6-6C66F69A3FCD}"/>
    <cellStyle name="Comma 2 5 2 3 3 2 5" xfId="20544" xr:uid="{59273528-1B03-49DC-AFCA-8EB7C9776F7C}"/>
    <cellStyle name="Comma 2 5 2 3 3 3" xfId="2127" xr:uid="{00000000-0005-0000-0000-000017190000}"/>
    <cellStyle name="Comma 2 5 2 3 3 3 2" xfId="4532" xr:uid="{00000000-0005-0000-0000-000018190000}"/>
    <cellStyle name="Comma 2 5 2 3 3 3 2 2" xfId="9335" xr:uid="{00000000-0005-0000-0000-000019190000}"/>
    <cellStyle name="Comma 2 5 2 3 3 3 2 2 2" xfId="18942" xr:uid="{00000000-0005-0000-0000-00001A190000}"/>
    <cellStyle name="Comma 2 5 2 3 3 3 2 2 2 2" xfId="38156" xr:uid="{C626CC73-EFB9-4075-9483-82F5A751CA9C}"/>
    <cellStyle name="Comma 2 5 2 3 3 3 2 2 3" xfId="28549" xr:uid="{15165F80-EBA8-478C-8E79-3E195FF38D59}"/>
    <cellStyle name="Comma 2 5 2 3 3 3 2 3" xfId="14139" xr:uid="{00000000-0005-0000-0000-00001B190000}"/>
    <cellStyle name="Comma 2 5 2 3 3 3 2 3 2" xfId="33353" xr:uid="{6F265910-2920-4297-8B7B-8A46E4C30562}"/>
    <cellStyle name="Comma 2 5 2 3 3 3 2 4" xfId="23746" xr:uid="{E3EE86A3-C1EB-4EB5-8BE3-9C68D5751A21}"/>
    <cellStyle name="Comma 2 5 2 3 3 3 3" xfId="6934" xr:uid="{00000000-0005-0000-0000-00001C190000}"/>
    <cellStyle name="Comma 2 5 2 3 3 3 3 2" xfId="16541" xr:uid="{00000000-0005-0000-0000-00001D190000}"/>
    <cellStyle name="Comma 2 5 2 3 3 3 3 2 2" xfId="35755" xr:uid="{DA0D52F3-F3B9-4D9A-89D9-BB7D1966FFC3}"/>
    <cellStyle name="Comma 2 5 2 3 3 3 3 3" xfId="26148" xr:uid="{348DD90E-F658-4689-A1A7-A19215101BD2}"/>
    <cellStyle name="Comma 2 5 2 3 3 3 4" xfId="11737" xr:uid="{00000000-0005-0000-0000-00001E190000}"/>
    <cellStyle name="Comma 2 5 2 3 3 3 4 2" xfId="30951" xr:uid="{83A0673C-583B-44FA-9F50-0F15B58126AD}"/>
    <cellStyle name="Comma 2 5 2 3 3 3 5" xfId="21344" xr:uid="{C18E2E9E-AF0E-4440-965D-2531FAAF629B}"/>
    <cellStyle name="Comma 2 5 2 3 3 4" xfId="2932" xr:uid="{00000000-0005-0000-0000-00001F190000}"/>
    <cellStyle name="Comma 2 5 2 3 3 4 2" xfId="7735" xr:uid="{00000000-0005-0000-0000-000020190000}"/>
    <cellStyle name="Comma 2 5 2 3 3 4 2 2" xfId="17342" xr:uid="{00000000-0005-0000-0000-000021190000}"/>
    <cellStyle name="Comma 2 5 2 3 3 4 2 2 2" xfId="36556" xr:uid="{BEC07379-DF24-40FB-921D-7109C51E65A2}"/>
    <cellStyle name="Comma 2 5 2 3 3 4 2 3" xfId="26949" xr:uid="{63210F27-53CC-41B9-97F4-54806ACAA9FC}"/>
    <cellStyle name="Comma 2 5 2 3 3 4 3" xfId="12539" xr:uid="{00000000-0005-0000-0000-000022190000}"/>
    <cellStyle name="Comma 2 5 2 3 3 4 3 2" xfId="31753" xr:uid="{29D51C9F-C669-42E6-A689-FF78368C3DA2}"/>
    <cellStyle name="Comma 2 5 2 3 3 4 4" xfId="22146" xr:uid="{97173304-46DF-4518-8FD5-0FB89CE3385B}"/>
    <cellStyle name="Comma 2 5 2 3 3 5" xfId="5334" xr:uid="{00000000-0005-0000-0000-000023190000}"/>
    <cellStyle name="Comma 2 5 2 3 3 5 2" xfId="14941" xr:uid="{00000000-0005-0000-0000-000024190000}"/>
    <cellStyle name="Comma 2 5 2 3 3 5 2 2" xfId="34155" xr:uid="{9A5AD76C-106B-4144-8B3A-82C25EAB9AB1}"/>
    <cellStyle name="Comma 2 5 2 3 3 5 3" xfId="24548" xr:uid="{E1B35338-E80A-4EEC-926F-2467368C3046}"/>
    <cellStyle name="Comma 2 5 2 3 3 6" xfId="10137" xr:uid="{00000000-0005-0000-0000-000025190000}"/>
    <cellStyle name="Comma 2 5 2 3 3 6 2" xfId="29351" xr:uid="{CDC8FD9D-8B7D-4CEC-A57F-55F85FD30431}"/>
    <cellStyle name="Comma 2 5 2 3 3 7" xfId="19744" xr:uid="{097AD9CC-5E0E-49B6-B1D9-3E7AABE4929B}"/>
    <cellStyle name="Comma 2 5 2 3 4" xfId="726" xr:uid="{00000000-0005-0000-0000-000026190000}"/>
    <cellStyle name="Comma 2 5 2 3 4 2" xfId="1527" xr:uid="{00000000-0005-0000-0000-000027190000}"/>
    <cellStyle name="Comma 2 5 2 3 4 2 2" xfId="3932" xr:uid="{00000000-0005-0000-0000-000028190000}"/>
    <cellStyle name="Comma 2 5 2 3 4 2 2 2" xfId="8735" xr:uid="{00000000-0005-0000-0000-000029190000}"/>
    <cellStyle name="Comma 2 5 2 3 4 2 2 2 2" xfId="18342" xr:uid="{00000000-0005-0000-0000-00002A190000}"/>
    <cellStyle name="Comma 2 5 2 3 4 2 2 2 2 2" xfId="37556" xr:uid="{CEACE52C-76E3-475F-A01A-8190D4AD20E8}"/>
    <cellStyle name="Comma 2 5 2 3 4 2 2 2 3" xfId="27949" xr:uid="{FE0D6E36-1E35-4783-843D-9A028DB06798}"/>
    <cellStyle name="Comma 2 5 2 3 4 2 2 3" xfId="13539" xr:uid="{00000000-0005-0000-0000-00002B190000}"/>
    <cellStyle name="Comma 2 5 2 3 4 2 2 3 2" xfId="32753" xr:uid="{EF64B467-4F16-4B65-A7D6-B833527D7C86}"/>
    <cellStyle name="Comma 2 5 2 3 4 2 2 4" xfId="23146" xr:uid="{9F689B56-02C4-446C-BD0A-8473B2407779}"/>
    <cellStyle name="Comma 2 5 2 3 4 2 3" xfId="6334" xr:uid="{00000000-0005-0000-0000-00002C190000}"/>
    <cellStyle name="Comma 2 5 2 3 4 2 3 2" xfId="15941" xr:uid="{00000000-0005-0000-0000-00002D190000}"/>
    <cellStyle name="Comma 2 5 2 3 4 2 3 2 2" xfId="35155" xr:uid="{055D930B-0CA9-4CC9-AB9B-7398B7DD3C94}"/>
    <cellStyle name="Comma 2 5 2 3 4 2 3 3" xfId="25548" xr:uid="{04DB933C-99E7-4CCB-AE1D-D42F04312C87}"/>
    <cellStyle name="Comma 2 5 2 3 4 2 4" xfId="11137" xr:uid="{00000000-0005-0000-0000-00002E190000}"/>
    <cellStyle name="Comma 2 5 2 3 4 2 4 2" xfId="30351" xr:uid="{451CCB5A-B907-49F2-98DD-A4D24CA62577}"/>
    <cellStyle name="Comma 2 5 2 3 4 2 5" xfId="20744" xr:uid="{97D84DB0-68FF-45F1-90BD-C815536CCF4A}"/>
    <cellStyle name="Comma 2 5 2 3 4 3" xfId="2327" xr:uid="{00000000-0005-0000-0000-00002F190000}"/>
    <cellStyle name="Comma 2 5 2 3 4 3 2" xfId="4732" xr:uid="{00000000-0005-0000-0000-000030190000}"/>
    <cellStyle name="Comma 2 5 2 3 4 3 2 2" xfId="9535" xr:uid="{00000000-0005-0000-0000-000031190000}"/>
    <cellStyle name="Comma 2 5 2 3 4 3 2 2 2" xfId="19142" xr:uid="{00000000-0005-0000-0000-000032190000}"/>
    <cellStyle name="Comma 2 5 2 3 4 3 2 2 2 2" xfId="38356" xr:uid="{06D318A1-A84E-4E2F-932A-3A2855E8E4C8}"/>
    <cellStyle name="Comma 2 5 2 3 4 3 2 2 3" xfId="28749" xr:uid="{0BCEF3C3-2D54-43A1-AC79-2E557B77D7B7}"/>
    <cellStyle name="Comma 2 5 2 3 4 3 2 3" xfId="14339" xr:uid="{00000000-0005-0000-0000-000033190000}"/>
    <cellStyle name="Comma 2 5 2 3 4 3 2 3 2" xfId="33553" xr:uid="{AB6F01C9-08D2-428C-902B-F9AA7198CCBE}"/>
    <cellStyle name="Comma 2 5 2 3 4 3 2 4" xfId="23946" xr:uid="{BF9DF1AA-6211-462F-AE23-67DB0EEE3F60}"/>
    <cellStyle name="Comma 2 5 2 3 4 3 3" xfId="7134" xr:uid="{00000000-0005-0000-0000-000034190000}"/>
    <cellStyle name="Comma 2 5 2 3 4 3 3 2" xfId="16741" xr:uid="{00000000-0005-0000-0000-000035190000}"/>
    <cellStyle name="Comma 2 5 2 3 4 3 3 2 2" xfId="35955" xr:uid="{3885CB55-6BC8-438C-AFB4-F3A8C97DF8FE}"/>
    <cellStyle name="Comma 2 5 2 3 4 3 3 3" xfId="26348" xr:uid="{C24AE1D7-A638-4437-B1C2-B65B53058344}"/>
    <cellStyle name="Comma 2 5 2 3 4 3 4" xfId="11937" xr:uid="{00000000-0005-0000-0000-000036190000}"/>
    <cellStyle name="Comma 2 5 2 3 4 3 4 2" xfId="31151" xr:uid="{62A17309-69FE-461B-A88E-AB8A91A884B5}"/>
    <cellStyle name="Comma 2 5 2 3 4 3 5" xfId="21544" xr:uid="{D241BEF5-32D6-48A1-9B6E-803EAEE245AA}"/>
    <cellStyle name="Comma 2 5 2 3 4 4" xfId="3132" xr:uid="{00000000-0005-0000-0000-000037190000}"/>
    <cellStyle name="Comma 2 5 2 3 4 4 2" xfId="7935" xr:uid="{00000000-0005-0000-0000-000038190000}"/>
    <cellStyle name="Comma 2 5 2 3 4 4 2 2" xfId="17542" xr:uid="{00000000-0005-0000-0000-000039190000}"/>
    <cellStyle name="Comma 2 5 2 3 4 4 2 2 2" xfId="36756" xr:uid="{E94AE5D6-FD5A-40E4-8D43-B906E0367349}"/>
    <cellStyle name="Comma 2 5 2 3 4 4 2 3" xfId="27149" xr:uid="{66530FEB-0A94-458B-A14C-F13AFFC946D3}"/>
    <cellStyle name="Comma 2 5 2 3 4 4 3" xfId="12739" xr:uid="{00000000-0005-0000-0000-00003A190000}"/>
    <cellStyle name="Comma 2 5 2 3 4 4 3 2" xfId="31953" xr:uid="{5ED3C886-5D7B-4A1E-805A-7D2828E8DFDB}"/>
    <cellStyle name="Comma 2 5 2 3 4 4 4" xfId="22346" xr:uid="{658DC310-EC8D-42C5-B78F-69A7FFB4294B}"/>
    <cellStyle name="Comma 2 5 2 3 4 5" xfId="5534" xr:uid="{00000000-0005-0000-0000-00003B190000}"/>
    <cellStyle name="Comma 2 5 2 3 4 5 2" xfId="15141" xr:uid="{00000000-0005-0000-0000-00003C190000}"/>
    <cellStyle name="Comma 2 5 2 3 4 5 2 2" xfId="34355" xr:uid="{0E3231C3-5770-435A-BDB8-9B7355C062EB}"/>
    <cellStyle name="Comma 2 5 2 3 4 5 3" xfId="24748" xr:uid="{01F7219B-1AB5-4ABC-A606-2CC77D8B8335}"/>
    <cellStyle name="Comma 2 5 2 3 4 6" xfId="10337" xr:uid="{00000000-0005-0000-0000-00003D190000}"/>
    <cellStyle name="Comma 2 5 2 3 4 6 2" xfId="29551" xr:uid="{B9AAAB61-D69E-4131-8BD5-25DE6442115E}"/>
    <cellStyle name="Comma 2 5 2 3 4 7" xfId="19944" xr:uid="{4249FFB1-7036-43EB-B9CA-92E449D6E9B9}"/>
    <cellStyle name="Comma 2 5 2 3 5" xfId="927" xr:uid="{00000000-0005-0000-0000-00003E190000}"/>
    <cellStyle name="Comma 2 5 2 3 5 2" xfId="3332" xr:uid="{00000000-0005-0000-0000-00003F190000}"/>
    <cellStyle name="Comma 2 5 2 3 5 2 2" xfId="8135" xr:uid="{00000000-0005-0000-0000-000040190000}"/>
    <cellStyle name="Comma 2 5 2 3 5 2 2 2" xfId="17742" xr:uid="{00000000-0005-0000-0000-000041190000}"/>
    <cellStyle name="Comma 2 5 2 3 5 2 2 2 2" xfId="36956" xr:uid="{BDD84A2A-9B2B-4D5A-852F-B658A9D9BE01}"/>
    <cellStyle name="Comma 2 5 2 3 5 2 2 3" xfId="27349" xr:uid="{0A945455-A0D6-4EEA-BF00-DF4684D6EE05}"/>
    <cellStyle name="Comma 2 5 2 3 5 2 3" xfId="12939" xr:uid="{00000000-0005-0000-0000-000042190000}"/>
    <cellStyle name="Comma 2 5 2 3 5 2 3 2" xfId="32153" xr:uid="{72EFFA7F-30D6-4DDA-81B6-158079F50D31}"/>
    <cellStyle name="Comma 2 5 2 3 5 2 4" xfId="22546" xr:uid="{7FCAAFF2-8C8F-4A25-A18F-CE500A90284D}"/>
    <cellStyle name="Comma 2 5 2 3 5 3" xfId="5734" xr:uid="{00000000-0005-0000-0000-000043190000}"/>
    <cellStyle name="Comma 2 5 2 3 5 3 2" xfId="15341" xr:uid="{00000000-0005-0000-0000-000044190000}"/>
    <cellStyle name="Comma 2 5 2 3 5 3 2 2" xfId="34555" xr:uid="{0F0CB9F0-7AC7-47C9-A4F8-F901114E2271}"/>
    <cellStyle name="Comma 2 5 2 3 5 3 3" xfId="24948" xr:uid="{4887E846-B7B8-45E8-BEEB-91D0B0097C24}"/>
    <cellStyle name="Comma 2 5 2 3 5 4" xfId="10537" xr:uid="{00000000-0005-0000-0000-000045190000}"/>
    <cellStyle name="Comma 2 5 2 3 5 4 2" xfId="29751" xr:uid="{072B32CD-1593-4048-AE86-9F992AEE30A9}"/>
    <cellStyle name="Comma 2 5 2 3 5 5" xfId="20144" xr:uid="{5BFA6649-0C93-41AF-AD53-BC8446E4652E}"/>
    <cellStyle name="Comma 2 5 2 3 6" xfId="1727" xr:uid="{00000000-0005-0000-0000-000046190000}"/>
    <cellStyle name="Comma 2 5 2 3 6 2" xfId="4132" xr:uid="{00000000-0005-0000-0000-000047190000}"/>
    <cellStyle name="Comma 2 5 2 3 6 2 2" xfId="8935" xr:uid="{00000000-0005-0000-0000-000048190000}"/>
    <cellStyle name="Comma 2 5 2 3 6 2 2 2" xfId="18542" xr:uid="{00000000-0005-0000-0000-000049190000}"/>
    <cellStyle name="Comma 2 5 2 3 6 2 2 2 2" xfId="37756" xr:uid="{915B6659-931E-4FDD-B796-8407FA398CC5}"/>
    <cellStyle name="Comma 2 5 2 3 6 2 2 3" xfId="28149" xr:uid="{FAB6686C-39F8-49D8-A7BA-5A9091347379}"/>
    <cellStyle name="Comma 2 5 2 3 6 2 3" xfId="13739" xr:uid="{00000000-0005-0000-0000-00004A190000}"/>
    <cellStyle name="Comma 2 5 2 3 6 2 3 2" xfId="32953" xr:uid="{1E817733-8038-4AA0-9230-4652F7800C74}"/>
    <cellStyle name="Comma 2 5 2 3 6 2 4" xfId="23346" xr:uid="{07EB821F-91AE-4B93-BF51-29A3A35EE5C7}"/>
    <cellStyle name="Comma 2 5 2 3 6 3" xfId="6534" xr:uid="{00000000-0005-0000-0000-00004B190000}"/>
    <cellStyle name="Comma 2 5 2 3 6 3 2" xfId="16141" xr:uid="{00000000-0005-0000-0000-00004C190000}"/>
    <cellStyle name="Comma 2 5 2 3 6 3 2 2" xfId="35355" xr:uid="{40CCA938-DDA3-4DE3-BF4F-420BEA866D00}"/>
    <cellStyle name="Comma 2 5 2 3 6 3 3" xfId="25748" xr:uid="{1D85DB81-4DDB-4EAE-AC96-44D152AB1988}"/>
    <cellStyle name="Comma 2 5 2 3 6 4" xfId="11337" xr:uid="{00000000-0005-0000-0000-00004D190000}"/>
    <cellStyle name="Comma 2 5 2 3 6 4 2" xfId="30551" xr:uid="{DA331F16-7E1B-4F41-8338-CB6B7202AA04}"/>
    <cellStyle name="Comma 2 5 2 3 6 5" xfId="20944" xr:uid="{368183E1-384F-4103-8C72-77E13BCB5B0F}"/>
    <cellStyle name="Comma 2 5 2 3 7" xfId="2532" xr:uid="{00000000-0005-0000-0000-00004E190000}"/>
    <cellStyle name="Comma 2 5 2 3 7 2" xfId="7335" xr:uid="{00000000-0005-0000-0000-00004F190000}"/>
    <cellStyle name="Comma 2 5 2 3 7 2 2" xfId="16942" xr:uid="{00000000-0005-0000-0000-000050190000}"/>
    <cellStyle name="Comma 2 5 2 3 7 2 2 2" xfId="36156" xr:uid="{59DB730C-6A35-455C-9191-04CADE98DB41}"/>
    <cellStyle name="Comma 2 5 2 3 7 2 3" xfId="26549" xr:uid="{7E6480F1-F731-4ABB-8034-ADD82AA24571}"/>
    <cellStyle name="Comma 2 5 2 3 7 3" xfId="12139" xr:uid="{00000000-0005-0000-0000-000051190000}"/>
    <cellStyle name="Comma 2 5 2 3 7 3 2" xfId="31353" xr:uid="{F4AAE152-C57B-4517-A9F9-835036EF4E3B}"/>
    <cellStyle name="Comma 2 5 2 3 7 4" xfId="21746" xr:uid="{35C8F5B3-4847-4BA4-BFBC-D4EBEF64DF6E}"/>
    <cellStyle name="Comma 2 5 2 3 8" xfId="4934" xr:uid="{00000000-0005-0000-0000-000052190000}"/>
    <cellStyle name="Comma 2 5 2 3 8 2" xfId="14541" xr:uid="{00000000-0005-0000-0000-000053190000}"/>
    <cellStyle name="Comma 2 5 2 3 8 2 2" xfId="33755" xr:uid="{4277A0B9-BE1B-4FD0-8DCD-ECD62BC182EF}"/>
    <cellStyle name="Comma 2 5 2 3 8 3" xfId="24148" xr:uid="{8C249CBD-086C-4D14-B487-F31CF4CF022A}"/>
    <cellStyle name="Comma 2 5 2 3 9" xfId="9737" xr:uid="{00000000-0005-0000-0000-000054190000}"/>
    <cellStyle name="Comma 2 5 2 3 9 2" xfId="28951" xr:uid="{F9C189C2-C5D0-4757-99E7-A96DA918D1AC}"/>
    <cellStyle name="Comma 2 5 2 4" xfId="226" xr:uid="{00000000-0005-0000-0000-000055190000}"/>
    <cellStyle name="Comma 2 5 2 4 2" xfId="1027" xr:uid="{00000000-0005-0000-0000-000056190000}"/>
    <cellStyle name="Comma 2 5 2 4 2 2" xfId="3432" xr:uid="{00000000-0005-0000-0000-000057190000}"/>
    <cellStyle name="Comma 2 5 2 4 2 2 2" xfId="8235" xr:uid="{00000000-0005-0000-0000-000058190000}"/>
    <cellStyle name="Comma 2 5 2 4 2 2 2 2" xfId="17842" xr:uid="{00000000-0005-0000-0000-000059190000}"/>
    <cellStyle name="Comma 2 5 2 4 2 2 2 2 2" xfId="37056" xr:uid="{11604781-AF27-40CB-A056-B6F5AD3A3BCF}"/>
    <cellStyle name="Comma 2 5 2 4 2 2 2 3" xfId="27449" xr:uid="{1F563CBA-A77F-441A-B1B1-24DEB7C1BBFB}"/>
    <cellStyle name="Comma 2 5 2 4 2 2 3" xfId="13039" xr:uid="{00000000-0005-0000-0000-00005A190000}"/>
    <cellStyle name="Comma 2 5 2 4 2 2 3 2" xfId="32253" xr:uid="{21F56215-DF80-43E8-9C46-5F2CE082C8DF}"/>
    <cellStyle name="Comma 2 5 2 4 2 2 4" xfId="22646" xr:uid="{CB0221F8-2789-4811-B25C-65D8E8345DF5}"/>
    <cellStyle name="Comma 2 5 2 4 2 3" xfId="5834" xr:uid="{00000000-0005-0000-0000-00005B190000}"/>
    <cellStyle name="Comma 2 5 2 4 2 3 2" xfId="15441" xr:uid="{00000000-0005-0000-0000-00005C190000}"/>
    <cellStyle name="Comma 2 5 2 4 2 3 2 2" xfId="34655" xr:uid="{B34CDFE0-111B-42DB-9CA7-17D2C8FAF47C}"/>
    <cellStyle name="Comma 2 5 2 4 2 3 3" xfId="25048" xr:uid="{FAF60EE7-5A15-4D5D-89F0-25AE9D1568E6}"/>
    <cellStyle name="Comma 2 5 2 4 2 4" xfId="10637" xr:uid="{00000000-0005-0000-0000-00005D190000}"/>
    <cellStyle name="Comma 2 5 2 4 2 4 2" xfId="29851" xr:uid="{91CDFB07-3B75-466F-A00A-8A73AD8FBDC9}"/>
    <cellStyle name="Comma 2 5 2 4 2 5" xfId="20244" xr:uid="{71677684-8301-4E96-A02D-3D7815A676F0}"/>
    <cellStyle name="Comma 2 5 2 4 3" xfId="1827" xr:uid="{00000000-0005-0000-0000-00005E190000}"/>
    <cellStyle name="Comma 2 5 2 4 3 2" xfId="4232" xr:uid="{00000000-0005-0000-0000-00005F190000}"/>
    <cellStyle name="Comma 2 5 2 4 3 2 2" xfId="9035" xr:uid="{00000000-0005-0000-0000-000060190000}"/>
    <cellStyle name="Comma 2 5 2 4 3 2 2 2" xfId="18642" xr:uid="{00000000-0005-0000-0000-000061190000}"/>
    <cellStyle name="Comma 2 5 2 4 3 2 2 2 2" xfId="37856" xr:uid="{22A60AA0-DCAA-4ABA-AFAE-BA00E3EE32FF}"/>
    <cellStyle name="Comma 2 5 2 4 3 2 2 3" xfId="28249" xr:uid="{BBD7F013-8402-49F3-937B-B7AECEE0B996}"/>
    <cellStyle name="Comma 2 5 2 4 3 2 3" xfId="13839" xr:uid="{00000000-0005-0000-0000-000062190000}"/>
    <cellStyle name="Comma 2 5 2 4 3 2 3 2" xfId="33053" xr:uid="{137E21C9-D772-4D60-BCEB-CCE1E388C8AF}"/>
    <cellStyle name="Comma 2 5 2 4 3 2 4" xfId="23446" xr:uid="{970A99BA-2D87-4CA6-890F-C91EEE12F015}"/>
    <cellStyle name="Comma 2 5 2 4 3 3" xfId="6634" xr:uid="{00000000-0005-0000-0000-000063190000}"/>
    <cellStyle name="Comma 2 5 2 4 3 3 2" xfId="16241" xr:uid="{00000000-0005-0000-0000-000064190000}"/>
    <cellStyle name="Comma 2 5 2 4 3 3 2 2" xfId="35455" xr:uid="{D66FA7C9-24CF-4D2D-AAE9-838C143F7DE1}"/>
    <cellStyle name="Comma 2 5 2 4 3 3 3" xfId="25848" xr:uid="{709FE5B2-4687-4096-9237-04A8F8D725F5}"/>
    <cellStyle name="Comma 2 5 2 4 3 4" xfId="11437" xr:uid="{00000000-0005-0000-0000-000065190000}"/>
    <cellStyle name="Comma 2 5 2 4 3 4 2" xfId="30651" xr:uid="{B9879706-EC9D-4806-A536-4E839DF8ABC8}"/>
    <cellStyle name="Comma 2 5 2 4 3 5" xfId="21044" xr:uid="{4817BD9E-3F3C-4342-8AF7-0F92C1FB1AFE}"/>
    <cellStyle name="Comma 2 5 2 4 4" xfId="2632" xr:uid="{00000000-0005-0000-0000-000066190000}"/>
    <cellStyle name="Comma 2 5 2 4 4 2" xfId="7435" xr:uid="{00000000-0005-0000-0000-000067190000}"/>
    <cellStyle name="Comma 2 5 2 4 4 2 2" xfId="17042" xr:uid="{00000000-0005-0000-0000-000068190000}"/>
    <cellStyle name="Comma 2 5 2 4 4 2 2 2" xfId="36256" xr:uid="{67B1DC6F-FC45-4AE9-A2A4-FC8FF6AFFD1C}"/>
    <cellStyle name="Comma 2 5 2 4 4 2 3" xfId="26649" xr:uid="{3898179A-A96C-4B35-93FB-7E8B4B242CB5}"/>
    <cellStyle name="Comma 2 5 2 4 4 3" xfId="12239" xr:uid="{00000000-0005-0000-0000-000069190000}"/>
    <cellStyle name="Comma 2 5 2 4 4 3 2" xfId="31453" xr:uid="{524D35AD-8177-49F4-915E-45EA6CC1044A}"/>
    <cellStyle name="Comma 2 5 2 4 4 4" xfId="21846" xr:uid="{4883BA7A-BF34-46E0-90B0-CD455EA18E43}"/>
    <cellStyle name="Comma 2 5 2 4 5" xfId="5034" xr:uid="{00000000-0005-0000-0000-00006A190000}"/>
    <cellStyle name="Comma 2 5 2 4 5 2" xfId="14641" xr:uid="{00000000-0005-0000-0000-00006B190000}"/>
    <cellStyle name="Comma 2 5 2 4 5 2 2" xfId="33855" xr:uid="{D4673A99-580E-45C6-A134-E0DDB1562109}"/>
    <cellStyle name="Comma 2 5 2 4 5 3" xfId="24248" xr:uid="{EB023BEE-E256-4B57-AF98-9398709727B7}"/>
    <cellStyle name="Comma 2 5 2 4 6" xfId="9837" xr:uid="{00000000-0005-0000-0000-00006C190000}"/>
    <cellStyle name="Comma 2 5 2 4 6 2" xfId="29051" xr:uid="{FFECD1C7-C6B6-415B-9B66-A37CAFD6F0BA}"/>
    <cellStyle name="Comma 2 5 2 4 7" xfId="19444" xr:uid="{88BAA1CD-8B22-4FD6-9637-61887E110CF6}"/>
    <cellStyle name="Comma 2 5 2 5" xfId="426" xr:uid="{00000000-0005-0000-0000-00006D190000}"/>
    <cellStyle name="Comma 2 5 2 5 2" xfId="1227" xr:uid="{00000000-0005-0000-0000-00006E190000}"/>
    <cellStyle name="Comma 2 5 2 5 2 2" xfId="3632" xr:uid="{00000000-0005-0000-0000-00006F190000}"/>
    <cellStyle name="Comma 2 5 2 5 2 2 2" xfId="8435" xr:uid="{00000000-0005-0000-0000-000070190000}"/>
    <cellStyle name="Comma 2 5 2 5 2 2 2 2" xfId="18042" xr:uid="{00000000-0005-0000-0000-000071190000}"/>
    <cellStyle name="Comma 2 5 2 5 2 2 2 2 2" xfId="37256" xr:uid="{B2D21E40-EF31-417B-A688-22A019B56F4C}"/>
    <cellStyle name="Comma 2 5 2 5 2 2 2 3" xfId="27649" xr:uid="{3E32B13F-143E-455C-9985-E65FF13C1C26}"/>
    <cellStyle name="Comma 2 5 2 5 2 2 3" xfId="13239" xr:uid="{00000000-0005-0000-0000-000072190000}"/>
    <cellStyle name="Comma 2 5 2 5 2 2 3 2" xfId="32453" xr:uid="{B016D3B5-4BD9-4219-A7D9-94FFD3C84138}"/>
    <cellStyle name="Comma 2 5 2 5 2 2 4" xfId="22846" xr:uid="{D40A4019-602F-4609-8F82-72DA113D1FCD}"/>
    <cellStyle name="Comma 2 5 2 5 2 3" xfId="6034" xr:uid="{00000000-0005-0000-0000-000073190000}"/>
    <cellStyle name="Comma 2 5 2 5 2 3 2" xfId="15641" xr:uid="{00000000-0005-0000-0000-000074190000}"/>
    <cellStyle name="Comma 2 5 2 5 2 3 2 2" xfId="34855" xr:uid="{5C5E5E61-2924-45B8-B917-336A34E909B9}"/>
    <cellStyle name="Comma 2 5 2 5 2 3 3" xfId="25248" xr:uid="{DD1A9DD9-5E3F-43A3-8FA3-941015871111}"/>
    <cellStyle name="Comma 2 5 2 5 2 4" xfId="10837" xr:uid="{00000000-0005-0000-0000-000075190000}"/>
    <cellStyle name="Comma 2 5 2 5 2 4 2" xfId="30051" xr:uid="{172C3E99-0006-48BF-B077-E461A27F0A55}"/>
    <cellStyle name="Comma 2 5 2 5 2 5" xfId="20444" xr:uid="{862C84BF-021B-4D4B-9BE3-6A64EE6447D1}"/>
    <cellStyle name="Comma 2 5 2 5 3" xfId="2027" xr:uid="{00000000-0005-0000-0000-000076190000}"/>
    <cellStyle name="Comma 2 5 2 5 3 2" xfId="4432" xr:uid="{00000000-0005-0000-0000-000077190000}"/>
    <cellStyle name="Comma 2 5 2 5 3 2 2" xfId="9235" xr:uid="{00000000-0005-0000-0000-000078190000}"/>
    <cellStyle name="Comma 2 5 2 5 3 2 2 2" xfId="18842" xr:uid="{00000000-0005-0000-0000-000079190000}"/>
    <cellStyle name="Comma 2 5 2 5 3 2 2 2 2" xfId="38056" xr:uid="{4D86FDEF-BAED-4F21-8F38-F04F307ABE99}"/>
    <cellStyle name="Comma 2 5 2 5 3 2 2 3" xfId="28449" xr:uid="{4DF8160B-88C4-41F0-BC15-C8BEDA4A10CF}"/>
    <cellStyle name="Comma 2 5 2 5 3 2 3" xfId="14039" xr:uid="{00000000-0005-0000-0000-00007A190000}"/>
    <cellStyle name="Comma 2 5 2 5 3 2 3 2" xfId="33253" xr:uid="{94D20471-E21B-4A65-B149-C885171AB92C}"/>
    <cellStyle name="Comma 2 5 2 5 3 2 4" xfId="23646" xr:uid="{54BB4743-5AD0-4801-A4D5-A7A59A164FB9}"/>
    <cellStyle name="Comma 2 5 2 5 3 3" xfId="6834" xr:uid="{00000000-0005-0000-0000-00007B190000}"/>
    <cellStyle name="Comma 2 5 2 5 3 3 2" xfId="16441" xr:uid="{00000000-0005-0000-0000-00007C190000}"/>
    <cellStyle name="Comma 2 5 2 5 3 3 2 2" xfId="35655" xr:uid="{7A04EE6F-5B11-4C5D-BC16-8B6189D9A9A7}"/>
    <cellStyle name="Comma 2 5 2 5 3 3 3" xfId="26048" xr:uid="{0816EC0E-5B2D-4EE2-A4D1-783E339CDDA3}"/>
    <cellStyle name="Comma 2 5 2 5 3 4" xfId="11637" xr:uid="{00000000-0005-0000-0000-00007D190000}"/>
    <cellStyle name="Comma 2 5 2 5 3 4 2" xfId="30851" xr:uid="{ADDB7745-F197-472B-9F1F-6EDB5E7DAD36}"/>
    <cellStyle name="Comma 2 5 2 5 3 5" xfId="21244" xr:uid="{4820F3D2-9163-4A0C-A5E6-134C0D2071AD}"/>
    <cellStyle name="Comma 2 5 2 5 4" xfId="2832" xr:uid="{00000000-0005-0000-0000-00007E190000}"/>
    <cellStyle name="Comma 2 5 2 5 4 2" xfId="7635" xr:uid="{00000000-0005-0000-0000-00007F190000}"/>
    <cellStyle name="Comma 2 5 2 5 4 2 2" xfId="17242" xr:uid="{00000000-0005-0000-0000-000080190000}"/>
    <cellStyle name="Comma 2 5 2 5 4 2 2 2" xfId="36456" xr:uid="{4228B5CB-C16E-4CE1-B168-19C5975E7DD5}"/>
    <cellStyle name="Comma 2 5 2 5 4 2 3" xfId="26849" xr:uid="{A8FCE95B-841B-42E5-85B6-6A6D81B3D356}"/>
    <cellStyle name="Comma 2 5 2 5 4 3" xfId="12439" xr:uid="{00000000-0005-0000-0000-000081190000}"/>
    <cellStyle name="Comma 2 5 2 5 4 3 2" xfId="31653" xr:uid="{A9F9B482-326E-4602-8E45-9DB896F15F57}"/>
    <cellStyle name="Comma 2 5 2 5 4 4" xfId="22046" xr:uid="{171557A1-7C94-48C8-AA50-2B160903B920}"/>
    <cellStyle name="Comma 2 5 2 5 5" xfId="5234" xr:uid="{00000000-0005-0000-0000-000082190000}"/>
    <cellStyle name="Comma 2 5 2 5 5 2" xfId="14841" xr:uid="{00000000-0005-0000-0000-000083190000}"/>
    <cellStyle name="Comma 2 5 2 5 5 2 2" xfId="34055" xr:uid="{AD05433A-E749-43ED-9C5E-ACEB7A7B1EF0}"/>
    <cellStyle name="Comma 2 5 2 5 5 3" xfId="24448" xr:uid="{EFEA0671-1ECB-4B5A-9176-576F1D536DC3}"/>
    <cellStyle name="Comma 2 5 2 5 6" xfId="10037" xr:uid="{00000000-0005-0000-0000-000084190000}"/>
    <cellStyle name="Comma 2 5 2 5 6 2" xfId="29251" xr:uid="{76C6356C-53AF-45D4-9998-E352B32D286F}"/>
    <cellStyle name="Comma 2 5 2 5 7" xfId="19644" xr:uid="{131EDF97-CFB1-42F3-81B9-F43CCA8272C4}"/>
    <cellStyle name="Comma 2 5 2 6" xfId="626" xr:uid="{00000000-0005-0000-0000-000085190000}"/>
    <cellStyle name="Comma 2 5 2 6 2" xfId="1427" xr:uid="{00000000-0005-0000-0000-000086190000}"/>
    <cellStyle name="Comma 2 5 2 6 2 2" xfId="3832" xr:uid="{00000000-0005-0000-0000-000087190000}"/>
    <cellStyle name="Comma 2 5 2 6 2 2 2" xfId="8635" xr:uid="{00000000-0005-0000-0000-000088190000}"/>
    <cellStyle name="Comma 2 5 2 6 2 2 2 2" xfId="18242" xr:uid="{00000000-0005-0000-0000-000089190000}"/>
    <cellStyle name="Comma 2 5 2 6 2 2 2 2 2" xfId="37456" xr:uid="{18E1D3EC-33A4-404A-8C1D-0530A5CCDC25}"/>
    <cellStyle name="Comma 2 5 2 6 2 2 2 3" xfId="27849" xr:uid="{F670D8C5-29CE-4B38-BF0B-5AABC2A01E11}"/>
    <cellStyle name="Comma 2 5 2 6 2 2 3" xfId="13439" xr:uid="{00000000-0005-0000-0000-00008A190000}"/>
    <cellStyle name="Comma 2 5 2 6 2 2 3 2" xfId="32653" xr:uid="{36F876F6-51D1-47A9-89DD-AD340CFAA917}"/>
    <cellStyle name="Comma 2 5 2 6 2 2 4" xfId="23046" xr:uid="{2EB8EA18-21C8-4CF2-8E0E-76E68E676CE9}"/>
    <cellStyle name="Comma 2 5 2 6 2 3" xfId="6234" xr:uid="{00000000-0005-0000-0000-00008B190000}"/>
    <cellStyle name="Comma 2 5 2 6 2 3 2" xfId="15841" xr:uid="{00000000-0005-0000-0000-00008C190000}"/>
    <cellStyle name="Comma 2 5 2 6 2 3 2 2" xfId="35055" xr:uid="{338C1C0F-7F74-4A00-9F2A-42B75865C7C3}"/>
    <cellStyle name="Comma 2 5 2 6 2 3 3" xfId="25448" xr:uid="{6354ACB6-61C0-4851-95BE-D4CF63099A49}"/>
    <cellStyle name="Comma 2 5 2 6 2 4" xfId="11037" xr:uid="{00000000-0005-0000-0000-00008D190000}"/>
    <cellStyle name="Comma 2 5 2 6 2 4 2" xfId="30251" xr:uid="{6C24BDA8-7E8C-4E3D-A8F4-A930C2F53F68}"/>
    <cellStyle name="Comma 2 5 2 6 2 5" xfId="20644" xr:uid="{244334DC-EA79-4991-AFFD-6CDB46D5F7B9}"/>
    <cellStyle name="Comma 2 5 2 6 3" xfId="2227" xr:uid="{00000000-0005-0000-0000-00008E190000}"/>
    <cellStyle name="Comma 2 5 2 6 3 2" xfId="4632" xr:uid="{00000000-0005-0000-0000-00008F190000}"/>
    <cellStyle name="Comma 2 5 2 6 3 2 2" xfId="9435" xr:uid="{00000000-0005-0000-0000-000090190000}"/>
    <cellStyle name="Comma 2 5 2 6 3 2 2 2" xfId="19042" xr:uid="{00000000-0005-0000-0000-000091190000}"/>
    <cellStyle name="Comma 2 5 2 6 3 2 2 2 2" xfId="38256" xr:uid="{ACBB748B-7B28-401A-AC83-04C5F1DBECC8}"/>
    <cellStyle name="Comma 2 5 2 6 3 2 2 3" xfId="28649" xr:uid="{F20D1E85-498A-4519-A68C-490997C89681}"/>
    <cellStyle name="Comma 2 5 2 6 3 2 3" xfId="14239" xr:uid="{00000000-0005-0000-0000-000092190000}"/>
    <cellStyle name="Comma 2 5 2 6 3 2 3 2" xfId="33453" xr:uid="{E6AEB5AE-F44C-44AC-9309-11042863D215}"/>
    <cellStyle name="Comma 2 5 2 6 3 2 4" xfId="23846" xr:uid="{185954B7-A8FC-4F35-B379-59AE26A6B43C}"/>
    <cellStyle name="Comma 2 5 2 6 3 3" xfId="7034" xr:uid="{00000000-0005-0000-0000-000093190000}"/>
    <cellStyle name="Comma 2 5 2 6 3 3 2" xfId="16641" xr:uid="{00000000-0005-0000-0000-000094190000}"/>
    <cellStyle name="Comma 2 5 2 6 3 3 2 2" xfId="35855" xr:uid="{85C76F95-CDE8-4169-9ADD-01FB876321B0}"/>
    <cellStyle name="Comma 2 5 2 6 3 3 3" xfId="26248" xr:uid="{B0C7E9E1-14FB-4CAB-8892-1AEDED9E95CB}"/>
    <cellStyle name="Comma 2 5 2 6 3 4" xfId="11837" xr:uid="{00000000-0005-0000-0000-000095190000}"/>
    <cellStyle name="Comma 2 5 2 6 3 4 2" xfId="31051" xr:uid="{B44DBA4A-B25A-4705-A86F-89DF09C16001}"/>
    <cellStyle name="Comma 2 5 2 6 3 5" xfId="21444" xr:uid="{87502591-9721-4D2E-9071-42A9416BA1D8}"/>
    <cellStyle name="Comma 2 5 2 6 4" xfId="3032" xr:uid="{00000000-0005-0000-0000-000096190000}"/>
    <cellStyle name="Comma 2 5 2 6 4 2" xfId="7835" xr:uid="{00000000-0005-0000-0000-000097190000}"/>
    <cellStyle name="Comma 2 5 2 6 4 2 2" xfId="17442" xr:uid="{00000000-0005-0000-0000-000098190000}"/>
    <cellStyle name="Comma 2 5 2 6 4 2 2 2" xfId="36656" xr:uid="{5E695A6D-EB45-43D2-92D2-620B028BAF12}"/>
    <cellStyle name="Comma 2 5 2 6 4 2 3" xfId="27049" xr:uid="{C7EFD451-3BEE-447B-9236-2F4BE67070BF}"/>
    <cellStyle name="Comma 2 5 2 6 4 3" xfId="12639" xr:uid="{00000000-0005-0000-0000-000099190000}"/>
    <cellStyle name="Comma 2 5 2 6 4 3 2" xfId="31853" xr:uid="{F23EA80D-F60E-476B-8856-BD3A5A3B77CD}"/>
    <cellStyle name="Comma 2 5 2 6 4 4" xfId="22246" xr:uid="{FFBA7D33-9DB3-4F28-BBAE-12BBAA2F9793}"/>
    <cellStyle name="Comma 2 5 2 6 5" xfId="5434" xr:uid="{00000000-0005-0000-0000-00009A190000}"/>
    <cellStyle name="Comma 2 5 2 6 5 2" xfId="15041" xr:uid="{00000000-0005-0000-0000-00009B190000}"/>
    <cellStyle name="Comma 2 5 2 6 5 2 2" xfId="34255" xr:uid="{0E60CA3F-D226-42F8-8B49-DDB812DDA120}"/>
    <cellStyle name="Comma 2 5 2 6 5 3" xfId="24648" xr:uid="{8BB95B3F-9E61-4879-A9D8-D199B06B16DC}"/>
    <cellStyle name="Comma 2 5 2 6 6" xfId="10237" xr:uid="{00000000-0005-0000-0000-00009C190000}"/>
    <cellStyle name="Comma 2 5 2 6 6 2" xfId="29451" xr:uid="{06A5107E-B557-4A59-B116-9C5D5EAF4CCC}"/>
    <cellStyle name="Comma 2 5 2 6 7" xfId="19844" xr:uid="{0323E257-4F85-4407-A5D5-1A02979FCF29}"/>
    <cellStyle name="Comma 2 5 2 7" xfId="827" xr:uid="{00000000-0005-0000-0000-00009D190000}"/>
    <cellStyle name="Comma 2 5 2 7 2" xfId="3232" xr:uid="{00000000-0005-0000-0000-00009E190000}"/>
    <cellStyle name="Comma 2 5 2 7 2 2" xfId="8035" xr:uid="{00000000-0005-0000-0000-00009F190000}"/>
    <cellStyle name="Comma 2 5 2 7 2 2 2" xfId="17642" xr:uid="{00000000-0005-0000-0000-0000A0190000}"/>
    <cellStyle name="Comma 2 5 2 7 2 2 2 2" xfId="36856" xr:uid="{7C830A2B-A3DD-429B-9F6E-6218AA5A1DFE}"/>
    <cellStyle name="Comma 2 5 2 7 2 2 3" xfId="27249" xr:uid="{E405936A-295E-456B-A4E3-DC1E6BF4BA79}"/>
    <cellStyle name="Comma 2 5 2 7 2 3" xfId="12839" xr:uid="{00000000-0005-0000-0000-0000A1190000}"/>
    <cellStyle name="Comma 2 5 2 7 2 3 2" xfId="32053" xr:uid="{7D53BC69-3A7F-461E-A175-2FD7BA9FA8F2}"/>
    <cellStyle name="Comma 2 5 2 7 2 4" xfId="22446" xr:uid="{1BEC6FFB-8A11-4472-A070-01D89ECACD70}"/>
    <cellStyle name="Comma 2 5 2 7 3" xfId="5634" xr:uid="{00000000-0005-0000-0000-0000A2190000}"/>
    <cellStyle name="Comma 2 5 2 7 3 2" xfId="15241" xr:uid="{00000000-0005-0000-0000-0000A3190000}"/>
    <cellStyle name="Comma 2 5 2 7 3 2 2" xfId="34455" xr:uid="{260042E8-E6A6-4F71-96F2-1E918320B6E0}"/>
    <cellStyle name="Comma 2 5 2 7 3 3" xfId="24848" xr:uid="{1D8D7D77-8197-4CC6-B3CA-89F0C63ABD1D}"/>
    <cellStyle name="Comma 2 5 2 7 4" xfId="10437" xr:uid="{00000000-0005-0000-0000-0000A4190000}"/>
    <cellStyle name="Comma 2 5 2 7 4 2" xfId="29651" xr:uid="{95E06506-569E-4007-9303-ABAA8EEFACCE}"/>
    <cellStyle name="Comma 2 5 2 7 5" xfId="20044" xr:uid="{C94AE549-776E-4D00-ABD8-DEC5DDF2F37A}"/>
    <cellStyle name="Comma 2 5 2 8" xfId="1627" xr:uid="{00000000-0005-0000-0000-0000A5190000}"/>
    <cellStyle name="Comma 2 5 2 8 2" xfId="4032" xr:uid="{00000000-0005-0000-0000-0000A6190000}"/>
    <cellStyle name="Comma 2 5 2 8 2 2" xfId="8835" xr:uid="{00000000-0005-0000-0000-0000A7190000}"/>
    <cellStyle name="Comma 2 5 2 8 2 2 2" xfId="18442" xr:uid="{00000000-0005-0000-0000-0000A8190000}"/>
    <cellStyle name="Comma 2 5 2 8 2 2 2 2" xfId="37656" xr:uid="{974F257A-0FD4-4787-BC6C-A7F9B0046C12}"/>
    <cellStyle name="Comma 2 5 2 8 2 2 3" xfId="28049" xr:uid="{9844B48B-5E89-4811-A4E9-24162C63449E}"/>
    <cellStyle name="Comma 2 5 2 8 2 3" xfId="13639" xr:uid="{00000000-0005-0000-0000-0000A9190000}"/>
    <cellStyle name="Comma 2 5 2 8 2 3 2" xfId="32853" xr:uid="{0D007AAD-33C6-4405-9A00-29EEE214C365}"/>
    <cellStyle name="Comma 2 5 2 8 2 4" xfId="23246" xr:uid="{70B94E45-C351-4313-9BE3-C36B2796D57A}"/>
    <cellStyle name="Comma 2 5 2 8 3" xfId="6434" xr:uid="{00000000-0005-0000-0000-0000AA190000}"/>
    <cellStyle name="Comma 2 5 2 8 3 2" xfId="16041" xr:uid="{00000000-0005-0000-0000-0000AB190000}"/>
    <cellStyle name="Comma 2 5 2 8 3 2 2" xfId="35255" xr:uid="{129FA35B-79E3-4387-AEB3-95ACCD51A62E}"/>
    <cellStyle name="Comma 2 5 2 8 3 3" xfId="25648" xr:uid="{19537668-CC3B-4819-BFDF-B7938A756C44}"/>
    <cellStyle name="Comma 2 5 2 8 4" xfId="11237" xr:uid="{00000000-0005-0000-0000-0000AC190000}"/>
    <cellStyle name="Comma 2 5 2 8 4 2" xfId="30451" xr:uid="{EF844023-E580-4243-90CE-332CDA654895}"/>
    <cellStyle name="Comma 2 5 2 8 5" xfId="20844" xr:uid="{D95624B6-D638-4BAC-BB8C-111A743AB53D}"/>
    <cellStyle name="Comma 2 5 2 9" xfId="2432" xr:uid="{00000000-0005-0000-0000-0000AD190000}"/>
    <cellStyle name="Comma 2 5 2 9 2" xfId="7235" xr:uid="{00000000-0005-0000-0000-0000AE190000}"/>
    <cellStyle name="Comma 2 5 2 9 2 2" xfId="16842" xr:uid="{00000000-0005-0000-0000-0000AF190000}"/>
    <cellStyle name="Comma 2 5 2 9 2 2 2" xfId="36056" xr:uid="{C493E68C-C2C3-455A-B9F9-0EBF8873993C}"/>
    <cellStyle name="Comma 2 5 2 9 2 3" xfId="26449" xr:uid="{3F826139-45A0-4A89-B166-351C8CAEE999}"/>
    <cellStyle name="Comma 2 5 2 9 3" xfId="12039" xr:uid="{00000000-0005-0000-0000-0000B0190000}"/>
    <cellStyle name="Comma 2 5 2 9 3 2" xfId="31253" xr:uid="{BC9115CC-77B2-4844-81E7-EEA38030B405}"/>
    <cellStyle name="Comma 2 5 2 9 4" xfId="21646" xr:uid="{9FFF5AD8-3C13-4623-867A-937550534D9C}"/>
    <cellStyle name="Comma 2 5 3" xfId="35" xr:uid="{00000000-0005-0000-0000-0000B1190000}"/>
    <cellStyle name="Comma 2 5 3 10" xfId="4844" xr:uid="{00000000-0005-0000-0000-0000B2190000}"/>
    <cellStyle name="Comma 2 5 3 10 2" xfId="14451" xr:uid="{00000000-0005-0000-0000-0000B3190000}"/>
    <cellStyle name="Comma 2 5 3 10 2 2" xfId="33665" xr:uid="{AF279C2C-B41B-4B7A-BC37-B957A67AA41B}"/>
    <cellStyle name="Comma 2 5 3 10 3" xfId="24058" xr:uid="{0787017F-262D-445F-BA7C-27FF06471944}"/>
    <cellStyle name="Comma 2 5 3 11" xfId="9647" xr:uid="{00000000-0005-0000-0000-0000B4190000}"/>
    <cellStyle name="Comma 2 5 3 11 2" xfId="28861" xr:uid="{310F787C-A378-4245-A33B-8EEA29332E2A}"/>
    <cellStyle name="Comma 2 5 3 12" xfId="19254" xr:uid="{9F5ACE36-7F06-474F-B2A3-66122DC937D2}"/>
    <cellStyle name="Comma 2 5 3 2" xfId="86" xr:uid="{00000000-0005-0000-0000-0000B5190000}"/>
    <cellStyle name="Comma 2 5 3 2 10" xfId="9697" xr:uid="{00000000-0005-0000-0000-0000B6190000}"/>
    <cellStyle name="Comma 2 5 3 2 10 2" xfId="28911" xr:uid="{82D57569-1B3F-4BF6-BFC5-18B7D2892BAD}"/>
    <cellStyle name="Comma 2 5 3 2 11" xfId="19304" xr:uid="{54B8CE40-5527-4725-ACCD-632333E74FB8}"/>
    <cellStyle name="Comma 2 5 3 2 2" xfId="186" xr:uid="{00000000-0005-0000-0000-0000B7190000}"/>
    <cellStyle name="Comma 2 5 3 2 2 10" xfId="19404" xr:uid="{B2352E96-4295-4327-97A0-A68E2D292870}"/>
    <cellStyle name="Comma 2 5 3 2 2 2" xfId="386" xr:uid="{00000000-0005-0000-0000-0000B8190000}"/>
    <cellStyle name="Comma 2 5 3 2 2 2 2" xfId="1187" xr:uid="{00000000-0005-0000-0000-0000B9190000}"/>
    <cellStyle name="Comma 2 5 3 2 2 2 2 2" xfId="3592" xr:uid="{00000000-0005-0000-0000-0000BA190000}"/>
    <cellStyle name="Comma 2 5 3 2 2 2 2 2 2" xfId="8395" xr:uid="{00000000-0005-0000-0000-0000BB190000}"/>
    <cellStyle name="Comma 2 5 3 2 2 2 2 2 2 2" xfId="18002" xr:uid="{00000000-0005-0000-0000-0000BC190000}"/>
    <cellStyle name="Comma 2 5 3 2 2 2 2 2 2 2 2" xfId="37216" xr:uid="{0186A341-321D-4B77-85E9-84F6550FF633}"/>
    <cellStyle name="Comma 2 5 3 2 2 2 2 2 2 3" xfId="27609" xr:uid="{CFB00C77-2207-47CD-A15F-53DDD1B55EC5}"/>
    <cellStyle name="Comma 2 5 3 2 2 2 2 2 3" xfId="13199" xr:uid="{00000000-0005-0000-0000-0000BD190000}"/>
    <cellStyle name="Comma 2 5 3 2 2 2 2 2 3 2" xfId="32413" xr:uid="{FC7EC3E0-D2AC-462C-B637-2B11582CC00B}"/>
    <cellStyle name="Comma 2 5 3 2 2 2 2 2 4" xfId="22806" xr:uid="{2162D558-1C10-4F1A-B550-A6CD24D59EED}"/>
    <cellStyle name="Comma 2 5 3 2 2 2 2 3" xfId="5994" xr:uid="{00000000-0005-0000-0000-0000BE190000}"/>
    <cellStyle name="Comma 2 5 3 2 2 2 2 3 2" xfId="15601" xr:uid="{00000000-0005-0000-0000-0000BF190000}"/>
    <cellStyle name="Comma 2 5 3 2 2 2 2 3 2 2" xfId="34815" xr:uid="{1CDA5ED1-C7EB-440E-B806-6AD23DDD081A}"/>
    <cellStyle name="Comma 2 5 3 2 2 2 2 3 3" xfId="25208" xr:uid="{99E8186B-4D71-478A-B4DD-2C33C50D93BC}"/>
    <cellStyle name="Comma 2 5 3 2 2 2 2 4" xfId="10797" xr:uid="{00000000-0005-0000-0000-0000C0190000}"/>
    <cellStyle name="Comma 2 5 3 2 2 2 2 4 2" xfId="30011" xr:uid="{D50873E8-B4A8-4054-AD5B-640542297815}"/>
    <cellStyle name="Comma 2 5 3 2 2 2 2 5" xfId="20404" xr:uid="{DA739F2A-1B7E-4B8A-BB8D-191ED85C2C6B}"/>
    <cellStyle name="Comma 2 5 3 2 2 2 3" xfId="1987" xr:uid="{00000000-0005-0000-0000-0000C1190000}"/>
    <cellStyle name="Comma 2 5 3 2 2 2 3 2" xfId="4392" xr:uid="{00000000-0005-0000-0000-0000C2190000}"/>
    <cellStyle name="Comma 2 5 3 2 2 2 3 2 2" xfId="9195" xr:uid="{00000000-0005-0000-0000-0000C3190000}"/>
    <cellStyle name="Comma 2 5 3 2 2 2 3 2 2 2" xfId="18802" xr:uid="{00000000-0005-0000-0000-0000C4190000}"/>
    <cellStyle name="Comma 2 5 3 2 2 2 3 2 2 2 2" xfId="38016" xr:uid="{07ECDAC9-58C8-482C-9796-FBAED84B6781}"/>
    <cellStyle name="Comma 2 5 3 2 2 2 3 2 2 3" xfId="28409" xr:uid="{71B5A520-C88C-4F21-9FA5-7374253E41DE}"/>
    <cellStyle name="Comma 2 5 3 2 2 2 3 2 3" xfId="13999" xr:uid="{00000000-0005-0000-0000-0000C5190000}"/>
    <cellStyle name="Comma 2 5 3 2 2 2 3 2 3 2" xfId="33213" xr:uid="{3227E35F-43D6-4EA2-94ED-3F4356490970}"/>
    <cellStyle name="Comma 2 5 3 2 2 2 3 2 4" xfId="23606" xr:uid="{EF93E467-358D-49B8-A7C2-B402159113B1}"/>
    <cellStyle name="Comma 2 5 3 2 2 2 3 3" xfId="6794" xr:uid="{00000000-0005-0000-0000-0000C6190000}"/>
    <cellStyle name="Comma 2 5 3 2 2 2 3 3 2" xfId="16401" xr:uid="{00000000-0005-0000-0000-0000C7190000}"/>
    <cellStyle name="Comma 2 5 3 2 2 2 3 3 2 2" xfId="35615" xr:uid="{B8B9958E-D27E-4A44-B06C-C77538805EE7}"/>
    <cellStyle name="Comma 2 5 3 2 2 2 3 3 3" xfId="26008" xr:uid="{CDBE650B-40ED-4CCA-A3AB-B51D013CB722}"/>
    <cellStyle name="Comma 2 5 3 2 2 2 3 4" xfId="11597" xr:uid="{00000000-0005-0000-0000-0000C8190000}"/>
    <cellStyle name="Comma 2 5 3 2 2 2 3 4 2" xfId="30811" xr:uid="{7BF52687-C80D-47AE-80DF-0AFDA2BA218E}"/>
    <cellStyle name="Comma 2 5 3 2 2 2 3 5" xfId="21204" xr:uid="{6826A742-D1E5-402A-9EBD-9FDC027503DA}"/>
    <cellStyle name="Comma 2 5 3 2 2 2 4" xfId="2792" xr:uid="{00000000-0005-0000-0000-0000C9190000}"/>
    <cellStyle name="Comma 2 5 3 2 2 2 4 2" xfId="7595" xr:uid="{00000000-0005-0000-0000-0000CA190000}"/>
    <cellStyle name="Comma 2 5 3 2 2 2 4 2 2" xfId="17202" xr:uid="{00000000-0005-0000-0000-0000CB190000}"/>
    <cellStyle name="Comma 2 5 3 2 2 2 4 2 2 2" xfId="36416" xr:uid="{4E8DA8D0-E427-46FA-B759-8207A0EDEC96}"/>
    <cellStyle name="Comma 2 5 3 2 2 2 4 2 3" xfId="26809" xr:uid="{5B55943D-3714-456F-986B-90C731DDBE1A}"/>
    <cellStyle name="Comma 2 5 3 2 2 2 4 3" xfId="12399" xr:uid="{00000000-0005-0000-0000-0000CC190000}"/>
    <cellStyle name="Comma 2 5 3 2 2 2 4 3 2" xfId="31613" xr:uid="{68411BC7-D054-4A1C-A072-73C7DB28514B}"/>
    <cellStyle name="Comma 2 5 3 2 2 2 4 4" xfId="22006" xr:uid="{186F7335-BF98-4C2D-BB3C-DAF9908F9BF9}"/>
    <cellStyle name="Comma 2 5 3 2 2 2 5" xfId="5194" xr:uid="{00000000-0005-0000-0000-0000CD190000}"/>
    <cellStyle name="Comma 2 5 3 2 2 2 5 2" xfId="14801" xr:uid="{00000000-0005-0000-0000-0000CE190000}"/>
    <cellStyle name="Comma 2 5 3 2 2 2 5 2 2" xfId="34015" xr:uid="{A99E85B2-E2BD-4855-ACEA-225DAF48A69E}"/>
    <cellStyle name="Comma 2 5 3 2 2 2 5 3" xfId="24408" xr:uid="{72E0BD43-874D-44E0-A633-EEA31CD01207}"/>
    <cellStyle name="Comma 2 5 3 2 2 2 6" xfId="9997" xr:uid="{00000000-0005-0000-0000-0000CF190000}"/>
    <cellStyle name="Comma 2 5 3 2 2 2 6 2" xfId="29211" xr:uid="{A7940FFC-0F78-474C-BFAA-8BA3EFED5166}"/>
    <cellStyle name="Comma 2 5 3 2 2 2 7" xfId="19604" xr:uid="{A9BF3D80-B4AA-4A9C-A4C5-EBC545C26E1E}"/>
    <cellStyle name="Comma 2 5 3 2 2 3" xfId="586" xr:uid="{00000000-0005-0000-0000-0000D0190000}"/>
    <cellStyle name="Comma 2 5 3 2 2 3 2" xfId="1387" xr:uid="{00000000-0005-0000-0000-0000D1190000}"/>
    <cellStyle name="Comma 2 5 3 2 2 3 2 2" xfId="3792" xr:uid="{00000000-0005-0000-0000-0000D2190000}"/>
    <cellStyle name="Comma 2 5 3 2 2 3 2 2 2" xfId="8595" xr:uid="{00000000-0005-0000-0000-0000D3190000}"/>
    <cellStyle name="Comma 2 5 3 2 2 3 2 2 2 2" xfId="18202" xr:uid="{00000000-0005-0000-0000-0000D4190000}"/>
    <cellStyle name="Comma 2 5 3 2 2 3 2 2 2 2 2" xfId="37416" xr:uid="{C4D5C3E1-284B-4A8D-ADBF-E87FF2840368}"/>
    <cellStyle name="Comma 2 5 3 2 2 3 2 2 2 3" xfId="27809" xr:uid="{C2FF5B6B-DD16-4164-B170-7196B3E2C283}"/>
    <cellStyle name="Comma 2 5 3 2 2 3 2 2 3" xfId="13399" xr:uid="{00000000-0005-0000-0000-0000D5190000}"/>
    <cellStyle name="Comma 2 5 3 2 2 3 2 2 3 2" xfId="32613" xr:uid="{91F0EB87-0715-4B95-A4C4-91CB36D0648C}"/>
    <cellStyle name="Comma 2 5 3 2 2 3 2 2 4" xfId="23006" xr:uid="{0E9D23EC-856E-43FA-87A9-EFD7DABF1F5F}"/>
    <cellStyle name="Comma 2 5 3 2 2 3 2 3" xfId="6194" xr:uid="{00000000-0005-0000-0000-0000D6190000}"/>
    <cellStyle name="Comma 2 5 3 2 2 3 2 3 2" xfId="15801" xr:uid="{00000000-0005-0000-0000-0000D7190000}"/>
    <cellStyle name="Comma 2 5 3 2 2 3 2 3 2 2" xfId="35015" xr:uid="{B096A257-22B3-4E5C-ABF9-86B0791A6C8A}"/>
    <cellStyle name="Comma 2 5 3 2 2 3 2 3 3" xfId="25408" xr:uid="{55BC7444-70AE-4F23-883E-849ED9ACA1C8}"/>
    <cellStyle name="Comma 2 5 3 2 2 3 2 4" xfId="10997" xr:uid="{00000000-0005-0000-0000-0000D8190000}"/>
    <cellStyle name="Comma 2 5 3 2 2 3 2 4 2" xfId="30211" xr:uid="{4A7A2AD5-CDBF-4855-8E1A-3440CC40B917}"/>
    <cellStyle name="Comma 2 5 3 2 2 3 2 5" xfId="20604" xr:uid="{E25D9674-84A6-43F6-AE0B-CF0F5F170D53}"/>
    <cellStyle name="Comma 2 5 3 2 2 3 3" xfId="2187" xr:uid="{00000000-0005-0000-0000-0000D9190000}"/>
    <cellStyle name="Comma 2 5 3 2 2 3 3 2" xfId="4592" xr:uid="{00000000-0005-0000-0000-0000DA190000}"/>
    <cellStyle name="Comma 2 5 3 2 2 3 3 2 2" xfId="9395" xr:uid="{00000000-0005-0000-0000-0000DB190000}"/>
    <cellStyle name="Comma 2 5 3 2 2 3 3 2 2 2" xfId="19002" xr:uid="{00000000-0005-0000-0000-0000DC190000}"/>
    <cellStyle name="Comma 2 5 3 2 2 3 3 2 2 2 2" xfId="38216" xr:uid="{A54237BD-63AE-46AE-87E1-3A32D536A18C}"/>
    <cellStyle name="Comma 2 5 3 2 2 3 3 2 2 3" xfId="28609" xr:uid="{E8A193D3-E093-4465-ABFA-236459977C53}"/>
    <cellStyle name="Comma 2 5 3 2 2 3 3 2 3" xfId="14199" xr:uid="{00000000-0005-0000-0000-0000DD190000}"/>
    <cellStyle name="Comma 2 5 3 2 2 3 3 2 3 2" xfId="33413" xr:uid="{FB0BED7C-B792-43B6-8680-5387B48C0767}"/>
    <cellStyle name="Comma 2 5 3 2 2 3 3 2 4" xfId="23806" xr:uid="{FCE77DD4-ADC7-4713-A09F-55BB0DD1AAB7}"/>
    <cellStyle name="Comma 2 5 3 2 2 3 3 3" xfId="6994" xr:uid="{00000000-0005-0000-0000-0000DE190000}"/>
    <cellStyle name="Comma 2 5 3 2 2 3 3 3 2" xfId="16601" xr:uid="{00000000-0005-0000-0000-0000DF190000}"/>
    <cellStyle name="Comma 2 5 3 2 2 3 3 3 2 2" xfId="35815" xr:uid="{5C13B846-241C-493B-AACF-E32F20285D44}"/>
    <cellStyle name="Comma 2 5 3 2 2 3 3 3 3" xfId="26208" xr:uid="{8EBBC493-6F6F-468F-BE98-2C947EC18372}"/>
    <cellStyle name="Comma 2 5 3 2 2 3 3 4" xfId="11797" xr:uid="{00000000-0005-0000-0000-0000E0190000}"/>
    <cellStyle name="Comma 2 5 3 2 2 3 3 4 2" xfId="31011" xr:uid="{485862D6-236A-4DF7-923F-1C27209FB2D8}"/>
    <cellStyle name="Comma 2 5 3 2 2 3 3 5" xfId="21404" xr:uid="{074254FC-DEA6-4A24-A56A-7D1964857DF7}"/>
    <cellStyle name="Comma 2 5 3 2 2 3 4" xfId="2992" xr:uid="{00000000-0005-0000-0000-0000E1190000}"/>
    <cellStyle name="Comma 2 5 3 2 2 3 4 2" xfId="7795" xr:uid="{00000000-0005-0000-0000-0000E2190000}"/>
    <cellStyle name="Comma 2 5 3 2 2 3 4 2 2" xfId="17402" xr:uid="{00000000-0005-0000-0000-0000E3190000}"/>
    <cellStyle name="Comma 2 5 3 2 2 3 4 2 2 2" xfId="36616" xr:uid="{9311A13C-42F0-4F42-95B8-02729AA10E75}"/>
    <cellStyle name="Comma 2 5 3 2 2 3 4 2 3" xfId="27009" xr:uid="{B25291C1-99A6-4DF0-AC9A-B2AC1311CE60}"/>
    <cellStyle name="Comma 2 5 3 2 2 3 4 3" xfId="12599" xr:uid="{00000000-0005-0000-0000-0000E4190000}"/>
    <cellStyle name="Comma 2 5 3 2 2 3 4 3 2" xfId="31813" xr:uid="{1E6C3E44-957D-4907-94E2-B21BE2EC536C}"/>
    <cellStyle name="Comma 2 5 3 2 2 3 4 4" xfId="22206" xr:uid="{F647E46F-9C67-4CC8-9756-2BC5CBB4890D}"/>
    <cellStyle name="Comma 2 5 3 2 2 3 5" xfId="5394" xr:uid="{00000000-0005-0000-0000-0000E5190000}"/>
    <cellStyle name="Comma 2 5 3 2 2 3 5 2" xfId="15001" xr:uid="{00000000-0005-0000-0000-0000E6190000}"/>
    <cellStyle name="Comma 2 5 3 2 2 3 5 2 2" xfId="34215" xr:uid="{A2A9D409-EABA-4A65-9DCB-ADB86456A621}"/>
    <cellStyle name="Comma 2 5 3 2 2 3 5 3" xfId="24608" xr:uid="{2C36DF8F-DC95-4914-A697-3310318FF7B4}"/>
    <cellStyle name="Comma 2 5 3 2 2 3 6" xfId="10197" xr:uid="{00000000-0005-0000-0000-0000E7190000}"/>
    <cellStyle name="Comma 2 5 3 2 2 3 6 2" xfId="29411" xr:uid="{CFE7A65F-FAAB-4BB3-A226-308DDCFF6175}"/>
    <cellStyle name="Comma 2 5 3 2 2 3 7" xfId="19804" xr:uid="{452C7160-95F8-41A4-8E34-7AE6F7870F82}"/>
    <cellStyle name="Comma 2 5 3 2 2 4" xfId="786" xr:uid="{00000000-0005-0000-0000-0000E8190000}"/>
    <cellStyle name="Comma 2 5 3 2 2 4 2" xfId="1587" xr:uid="{00000000-0005-0000-0000-0000E9190000}"/>
    <cellStyle name="Comma 2 5 3 2 2 4 2 2" xfId="3992" xr:uid="{00000000-0005-0000-0000-0000EA190000}"/>
    <cellStyle name="Comma 2 5 3 2 2 4 2 2 2" xfId="8795" xr:uid="{00000000-0005-0000-0000-0000EB190000}"/>
    <cellStyle name="Comma 2 5 3 2 2 4 2 2 2 2" xfId="18402" xr:uid="{00000000-0005-0000-0000-0000EC190000}"/>
    <cellStyle name="Comma 2 5 3 2 2 4 2 2 2 2 2" xfId="37616" xr:uid="{E3EDED9C-B5B4-4408-A177-F4602792498D}"/>
    <cellStyle name="Comma 2 5 3 2 2 4 2 2 2 3" xfId="28009" xr:uid="{3A8FFC93-C81A-4067-B346-652E36135242}"/>
    <cellStyle name="Comma 2 5 3 2 2 4 2 2 3" xfId="13599" xr:uid="{00000000-0005-0000-0000-0000ED190000}"/>
    <cellStyle name="Comma 2 5 3 2 2 4 2 2 3 2" xfId="32813" xr:uid="{A7BAD11C-A103-4325-B377-5EA924DC78B5}"/>
    <cellStyle name="Comma 2 5 3 2 2 4 2 2 4" xfId="23206" xr:uid="{FBEFC49F-2CEA-48EC-847E-EFCB88180107}"/>
    <cellStyle name="Comma 2 5 3 2 2 4 2 3" xfId="6394" xr:uid="{00000000-0005-0000-0000-0000EE190000}"/>
    <cellStyle name="Comma 2 5 3 2 2 4 2 3 2" xfId="16001" xr:uid="{00000000-0005-0000-0000-0000EF190000}"/>
    <cellStyle name="Comma 2 5 3 2 2 4 2 3 2 2" xfId="35215" xr:uid="{52BDDBEB-DFA2-4C17-98B4-C34B35A26047}"/>
    <cellStyle name="Comma 2 5 3 2 2 4 2 3 3" xfId="25608" xr:uid="{0706CC90-CAFF-4CE5-9115-0F2B3C208307}"/>
    <cellStyle name="Comma 2 5 3 2 2 4 2 4" xfId="11197" xr:uid="{00000000-0005-0000-0000-0000F0190000}"/>
    <cellStyle name="Comma 2 5 3 2 2 4 2 4 2" xfId="30411" xr:uid="{038E768A-7F60-4C55-A1C5-F6A39459CE38}"/>
    <cellStyle name="Comma 2 5 3 2 2 4 2 5" xfId="20804" xr:uid="{77658A9E-2431-4CFF-9CA1-2298281D6F5D}"/>
    <cellStyle name="Comma 2 5 3 2 2 4 3" xfId="2387" xr:uid="{00000000-0005-0000-0000-0000F1190000}"/>
    <cellStyle name="Comma 2 5 3 2 2 4 3 2" xfId="4792" xr:uid="{00000000-0005-0000-0000-0000F2190000}"/>
    <cellStyle name="Comma 2 5 3 2 2 4 3 2 2" xfId="9595" xr:uid="{00000000-0005-0000-0000-0000F3190000}"/>
    <cellStyle name="Comma 2 5 3 2 2 4 3 2 2 2" xfId="19202" xr:uid="{00000000-0005-0000-0000-0000F4190000}"/>
    <cellStyle name="Comma 2 5 3 2 2 4 3 2 2 2 2" xfId="38416" xr:uid="{B14C570A-F0C4-4335-9FAA-3BB5484272F1}"/>
    <cellStyle name="Comma 2 5 3 2 2 4 3 2 2 3" xfId="28809" xr:uid="{CF643DE6-C8A4-464F-BB82-D3C31ADE83CA}"/>
    <cellStyle name="Comma 2 5 3 2 2 4 3 2 3" xfId="14399" xr:uid="{00000000-0005-0000-0000-0000F5190000}"/>
    <cellStyle name="Comma 2 5 3 2 2 4 3 2 3 2" xfId="33613" xr:uid="{374AD8C9-02F1-4190-A8D8-AB0562BCED37}"/>
    <cellStyle name="Comma 2 5 3 2 2 4 3 2 4" xfId="24006" xr:uid="{E3509E3A-C0E3-4DDC-B59B-F56B00AB8E08}"/>
    <cellStyle name="Comma 2 5 3 2 2 4 3 3" xfId="7194" xr:uid="{00000000-0005-0000-0000-0000F6190000}"/>
    <cellStyle name="Comma 2 5 3 2 2 4 3 3 2" xfId="16801" xr:uid="{00000000-0005-0000-0000-0000F7190000}"/>
    <cellStyle name="Comma 2 5 3 2 2 4 3 3 2 2" xfId="36015" xr:uid="{27D1F66C-1807-4221-B748-1691A7713DE3}"/>
    <cellStyle name="Comma 2 5 3 2 2 4 3 3 3" xfId="26408" xr:uid="{602AFE12-CA3D-4AD8-8716-47E91B72B610}"/>
    <cellStyle name="Comma 2 5 3 2 2 4 3 4" xfId="11997" xr:uid="{00000000-0005-0000-0000-0000F8190000}"/>
    <cellStyle name="Comma 2 5 3 2 2 4 3 4 2" xfId="31211" xr:uid="{9489AEF5-6DEB-46E2-BB23-432ED04B0996}"/>
    <cellStyle name="Comma 2 5 3 2 2 4 3 5" xfId="21604" xr:uid="{C8111242-62D7-4FD8-871F-5F83A8AD6036}"/>
    <cellStyle name="Comma 2 5 3 2 2 4 4" xfId="3192" xr:uid="{00000000-0005-0000-0000-0000F9190000}"/>
    <cellStyle name="Comma 2 5 3 2 2 4 4 2" xfId="7995" xr:uid="{00000000-0005-0000-0000-0000FA190000}"/>
    <cellStyle name="Comma 2 5 3 2 2 4 4 2 2" xfId="17602" xr:uid="{00000000-0005-0000-0000-0000FB190000}"/>
    <cellStyle name="Comma 2 5 3 2 2 4 4 2 2 2" xfId="36816" xr:uid="{951FCC7E-E56D-417C-B3BA-BEB837CD1686}"/>
    <cellStyle name="Comma 2 5 3 2 2 4 4 2 3" xfId="27209" xr:uid="{51C0CBB9-0052-4668-882F-DEBEF1F1AF5B}"/>
    <cellStyle name="Comma 2 5 3 2 2 4 4 3" xfId="12799" xr:uid="{00000000-0005-0000-0000-0000FC190000}"/>
    <cellStyle name="Comma 2 5 3 2 2 4 4 3 2" xfId="32013" xr:uid="{81F7BA26-F029-4564-9935-4AEF63F09692}"/>
    <cellStyle name="Comma 2 5 3 2 2 4 4 4" xfId="22406" xr:uid="{F3A3C69E-27B8-4255-8D3E-39C5444282B2}"/>
    <cellStyle name="Comma 2 5 3 2 2 4 5" xfId="5594" xr:uid="{00000000-0005-0000-0000-0000FD190000}"/>
    <cellStyle name="Comma 2 5 3 2 2 4 5 2" xfId="15201" xr:uid="{00000000-0005-0000-0000-0000FE190000}"/>
    <cellStyle name="Comma 2 5 3 2 2 4 5 2 2" xfId="34415" xr:uid="{573EB107-1B87-44A2-89D4-AA685F1D5AA9}"/>
    <cellStyle name="Comma 2 5 3 2 2 4 5 3" xfId="24808" xr:uid="{DA3B0C28-C277-4DCC-AB84-BB92011E64AD}"/>
    <cellStyle name="Comma 2 5 3 2 2 4 6" xfId="10397" xr:uid="{00000000-0005-0000-0000-0000FF190000}"/>
    <cellStyle name="Comma 2 5 3 2 2 4 6 2" xfId="29611" xr:uid="{8DAF26A2-E6C6-4C70-B403-269B076C6987}"/>
    <cellStyle name="Comma 2 5 3 2 2 4 7" xfId="20004" xr:uid="{E93A69A3-4CE5-4716-A03C-B8E159F859A1}"/>
    <cellStyle name="Comma 2 5 3 2 2 5" xfId="987" xr:uid="{00000000-0005-0000-0000-0000001A0000}"/>
    <cellStyle name="Comma 2 5 3 2 2 5 2" xfId="3392" xr:uid="{00000000-0005-0000-0000-0000011A0000}"/>
    <cellStyle name="Comma 2 5 3 2 2 5 2 2" xfId="8195" xr:uid="{00000000-0005-0000-0000-0000021A0000}"/>
    <cellStyle name="Comma 2 5 3 2 2 5 2 2 2" xfId="17802" xr:uid="{00000000-0005-0000-0000-0000031A0000}"/>
    <cellStyle name="Comma 2 5 3 2 2 5 2 2 2 2" xfId="37016" xr:uid="{7F1FB934-801F-4209-B540-B6E8BAF58F3C}"/>
    <cellStyle name="Comma 2 5 3 2 2 5 2 2 3" xfId="27409" xr:uid="{1452AB1C-D107-47FF-8D4E-01613CB3AD1A}"/>
    <cellStyle name="Comma 2 5 3 2 2 5 2 3" xfId="12999" xr:uid="{00000000-0005-0000-0000-0000041A0000}"/>
    <cellStyle name="Comma 2 5 3 2 2 5 2 3 2" xfId="32213" xr:uid="{342CA447-95B9-4138-A6D3-3119F7D0BD12}"/>
    <cellStyle name="Comma 2 5 3 2 2 5 2 4" xfId="22606" xr:uid="{E5DC723B-CEFB-48E9-B4A3-B57818075F5A}"/>
    <cellStyle name="Comma 2 5 3 2 2 5 3" xfId="5794" xr:uid="{00000000-0005-0000-0000-0000051A0000}"/>
    <cellStyle name="Comma 2 5 3 2 2 5 3 2" xfId="15401" xr:uid="{00000000-0005-0000-0000-0000061A0000}"/>
    <cellStyle name="Comma 2 5 3 2 2 5 3 2 2" xfId="34615" xr:uid="{F882A555-8B00-46E1-8367-90AD9CE66F8C}"/>
    <cellStyle name="Comma 2 5 3 2 2 5 3 3" xfId="25008" xr:uid="{98AAD88E-3624-418B-B00D-27CC6B584115}"/>
    <cellStyle name="Comma 2 5 3 2 2 5 4" xfId="10597" xr:uid="{00000000-0005-0000-0000-0000071A0000}"/>
    <cellStyle name="Comma 2 5 3 2 2 5 4 2" xfId="29811" xr:uid="{B96964AE-FF74-4532-80AE-45798EB439A5}"/>
    <cellStyle name="Comma 2 5 3 2 2 5 5" xfId="20204" xr:uid="{2374788F-F388-4549-9149-D559D3D17E60}"/>
    <cellStyle name="Comma 2 5 3 2 2 6" xfId="1787" xr:uid="{00000000-0005-0000-0000-0000081A0000}"/>
    <cellStyle name="Comma 2 5 3 2 2 6 2" xfId="4192" xr:uid="{00000000-0005-0000-0000-0000091A0000}"/>
    <cellStyle name="Comma 2 5 3 2 2 6 2 2" xfId="8995" xr:uid="{00000000-0005-0000-0000-00000A1A0000}"/>
    <cellStyle name="Comma 2 5 3 2 2 6 2 2 2" xfId="18602" xr:uid="{00000000-0005-0000-0000-00000B1A0000}"/>
    <cellStyle name="Comma 2 5 3 2 2 6 2 2 2 2" xfId="37816" xr:uid="{B325A2F5-D241-4C12-A5CC-49EEB0F06C8B}"/>
    <cellStyle name="Comma 2 5 3 2 2 6 2 2 3" xfId="28209" xr:uid="{2431E613-5FE2-47D5-AC8C-00C49FA9A526}"/>
    <cellStyle name="Comma 2 5 3 2 2 6 2 3" xfId="13799" xr:uid="{00000000-0005-0000-0000-00000C1A0000}"/>
    <cellStyle name="Comma 2 5 3 2 2 6 2 3 2" xfId="33013" xr:uid="{B3829534-9AFE-492A-9EF6-B27A090727FC}"/>
    <cellStyle name="Comma 2 5 3 2 2 6 2 4" xfId="23406" xr:uid="{9C7C61CF-A59C-40C6-8628-5C6554941497}"/>
    <cellStyle name="Comma 2 5 3 2 2 6 3" xfId="6594" xr:uid="{00000000-0005-0000-0000-00000D1A0000}"/>
    <cellStyle name="Comma 2 5 3 2 2 6 3 2" xfId="16201" xr:uid="{00000000-0005-0000-0000-00000E1A0000}"/>
    <cellStyle name="Comma 2 5 3 2 2 6 3 2 2" xfId="35415" xr:uid="{BC8694E3-DD71-4AA2-8E11-384FC06FA99E}"/>
    <cellStyle name="Comma 2 5 3 2 2 6 3 3" xfId="25808" xr:uid="{5C7C8A9C-8441-4CF2-A80E-C853E26C81B9}"/>
    <cellStyle name="Comma 2 5 3 2 2 6 4" xfId="11397" xr:uid="{00000000-0005-0000-0000-00000F1A0000}"/>
    <cellStyle name="Comma 2 5 3 2 2 6 4 2" xfId="30611" xr:uid="{39A7C894-8D6E-4178-980D-B91844655BCA}"/>
    <cellStyle name="Comma 2 5 3 2 2 6 5" xfId="21004" xr:uid="{2BBB51E0-CD97-4210-BE9D-8637E6A23871}"/>
    <cellStyle name="Comma 2 5 3 2 2 7" xfId="2592" xr:uid="{00000000-0005-0000-0000-0000101A0000}"/>
    <cellStyle name="Comma 2 5 3 2 2 7 2" xfId="7395" xr:uid="{00000000-0005-0000-0000-0000111A0000}"/>
    <cellStyle name="Comma 2 5 3 2 2 7 2 2" xfId="17002" xr:uid="{00000000-0005-0000-0000-0000121A0000}"/>
    <cellStyle name="Comma 2 5 3 2 2 7 2 2 2" xfId="36216" xr:uid="{C8F4BA1E-EF53-44C2-8C9E-255E1C55CD96}"/>
    <cellStyle name="Comma 2 5 3 2 2 7 2 3" xfId="26609" xr:uid="{70E9C9C6-58F0-4DD3-94BE-2A507C7EBE86}"/>
    <cellStyle name="Comma 2 5 3 2 2 7 3" xfId="12199" xr:uid="{00000000-0005-0000-0000-0000131A0000}"/>
    <cellStyle name="Comma 2 5 3 2 2 7 3 2" xfId="31413" xr:uid="{ACBD3B61-C892-43EC-B3A5-9C075FF495D3}"/>
    <cellStyle name="Comma 2 5 3 2 2 7 4" xfId="21806" xr:uid="{C43444F1-3786-48BB-B1A3-C6AB5A43A128}"/>
    <cellStyle name="Comma 2 5 3 2 2 8" xfId="4994" xr:uid="{00000000-0005-0000-0000-0000141A0000}"/>
    <cellStyle name="Comma 2 5 3 2 2 8 2" xfId="14601" xr:uid="{00000000-0005-0000-0000-0000151A0000}"/>
    <cellStyle name="Comma 2 5 3 2 2 8 2 2" xfId="33815" xr:uid="{64E6B4C9-5471-44AC-AC64-31B5F0225708}"/>
    <cellStyle name="Comma 2 5 3 2 2 8 3" xfId="24208" xr:uid="{744FC18D-F4E4-4559-99BD-5BB842FA8E23}"/>
    <cellStyle name="Comma 2 5 3 2 2 9" xfId="9797" xr:uid="{00000000-0005-0000-0000-0000161A0000}"/>
    <cellStyle name="Comma 2 5 3 2 2 9 2" xfId="29011" xr:uid="{FEAA19BF-FCB1-4D1A-A951-082A33BE45FA}"/>
    <cellStyle name="Comma 2 5 3 2 3" xfId="286" xr:uid="{00000000-0005-0000-0000-0000171A0000}"/>
    <cellStyle name="Comma 2 5 3 2 3 2" xfId="1087" xr:uid="{00000000-0005-0000-0000-0000181A0000}"/>
    <cellStyle name="Comma 2 5 3 2 3 2 2" xfId="3492" xr:uid="{00000000-0005-0000-0000-0000191A0000}"/>
    <cellStyle name="Comma 2 5 3 2 3 2 2 2" xfId="8295" xr:uid="{00000000-0005-0000-0000-00001A1A0000}"/>
    <cellStyle name="Comma 2 5 3 2 3 2 2 2 2" xfId="17902" xr:uid="{00000000-0005-0000-0000-00001B1A0000}"/>
    <cellStyle name="Comma 2 5 3 2 3 2 2 2 2 2" xfId="37116" xr:uid="{D667EB58-D35F-42BC-971A-7752BA9394B1}"/>
    <cellStyle name="Comma 2 5 3 2 3 2 2 2 3" xfId="27509" xr:uid="{C1F7558D-7189-4E93-8EDF-01A36133C402}"/>
    <cellStyle name="Comma 2 5 3 2 3 2 2 3" xfId="13099" xr:uid="{00000000-0005-0000-0000-00001C1A0000}"/>
    <cellStyle name="Comma 2 5 3 2 3 2 2 3 2" xfId="32313" xr:uid="{5971586E-B39F-49FE-8E5E-487E21BA7A24}"/>
    <cellStyle name="Comma 2 5 3 2 3 2 2 4" xfId="22706" xr:uid="{107EA5C6-7D33-46CD-A8D4-0CB22A6CAD62}"/>
    <cellStyle name="Comma 2 5 3 2 3 2 3" xfId="5894" xr:uid="{00000000-0005-0000-0000-00001D1A0000}"/>
    <cellStyle name="Comma 2 5 3 2 3 2 3 2" xfId="15501" xr:uid="{00000000-0005-0000-0000-00001E1A0000}"/>
    <cellStyle name="Comma 2 5 3 2 3 2 3 2 2" xfId="34715" xr:uid="{D95F4196-05AC-4033-B139-183817C870FE}"/>
    <cellStyle name="Comma 2 5 3 2 3 2 3 3" xfId="25108" xr:uid="{A83FCDD5-F2AE-4373-8878-8208EAFFA4F8}"/>
    <cellStyle name="Comma 2 5 3 2 3 2 4" xfId="10697" xr:uid="{00000000-0005-0000-0000-00001F1A0000}"/>
    <cellStyle name="Comma 2 5 3 2 3 2 4 2" xfId="29911" xr:uid="{1D239B79-1813-4738-9AFB-D39AC45FDC0D}"/>
    <cellStyle name="Comma 2 5 3 2 3 2 5" xfId="20304" xr:uid="{273C7DF2-2461-4FE4-B607-178CC03B14F3}"/>
    <cellStyle name="Comma 2 5 3 2 3 3" xfId="1887" xr:uid="{00000000-0005-0000-0000-0000201A0000}"/>
    <cellStyle name="Comma 2 5 3 2 3 3 2" xfId="4292" xr:uid="{00000000-0005-0000-0000-0000211A0000}"/>
    <cellStyle name="Comma 2 5 3 2 3 3 2 2" xfId="9095" xr:uid="{00000000-0005-0000-0000-0000221A0000}"/>
    <cellStyle name="Comma 2 5 3 2 3 3 2 2 2" xfId="18702" xr:uid="{00000000-0005-0000-0000-0000231A0000}"/>
    <cellStyle name="Comma 2 5 3 2 3 3 2 2 2 2" xfId="37916" xr:uid="{01187AE0-E84F-4AB2-9285-6EFB14C6CA0A}"/>
    <cellStyle name="Comma 2 5 3 2 3 3 2 2 3" xfId="28309" xr:uid="{11DDE4CF-526A-4753-99A2-5CA16845CDF7}"/>
    <cellStyle name="Comma 2 5 3 2 3 3 2 3" xfId="13899" xr:uid="{00000000-0005-0000-0000-0000241A0000}"/>
    <cellStyle name="Comma 2 5 3 2 3 3 2 3 2" xfId="33113" xr:uid="{1C4C61EB-C5EF-4A56-819F-36E2CDEFEF65}"/>
    <cellStyle name="Comma 2 5 3 2 3 3 2 4" xfId="23506" xr:uid="{DA481AC9-89A4-4B68-806E-6A36596FFA43}"/>
    <cellStyle name="Comma 2 5 3 2 3 3 3" xfId="6694" xr:uid="{00000000-0005-0000-0000-0000251A0000}"/>
    <cellStyle name="Comma 2 5 3 2 3 3 3 2" xfId="16301" xr:uid="{00000000-0005-0000-0000-0000261A0000}"/>
    <cellStyle name="Comma 2 5 3 2 3 3 3 2 2" xfId="35515" xr:uid="{AA387AD1-CAE7-42A4-ACCA-43592C027BA7}"/>
    <cellStyle name="Comma 2 5 3 2 3 3 3 3" xfId="25908" xr:uid="{803876A7-0F7E-4777-9769-6262E98E3E3C}"/>
    <cellStyle name="Comma 2 5 3 2 3 3 4" xfId="11497" xr:uid="{00000000-0005-0000-0000-0000271A0000}"/>
    <cellStyle name="Comma 2 5 3 2 3 3 4 2" xfId="30711" xr:uid="{13A21A16-FED5-40E0-A1E4-FEA43E76470F}"/>
    <cellStyle name="Comma 2 5 3 2 3 3 5" xfId="21104" xr:uid="{7CACBE5F-A138-4F6C-A9D5-7F95AC969ED4}"/>
    <cellStyle name="Comma 2 5 3 2 3 4" xfId="2692" xr:uid="{00000000-0005-0000-0000-0000281A0000}"/>
    <cellStyle name="Comma 2 5 3 2 3 4 2" xfId="7495" xr:uid="{00000000-0005-0000-0000-0000291A0000}"/>
    <cellStyle name="Comma 2 5 3 2 3 4 2 2" xfId="17102" xr:uid="{00000000-0005-0000-0000-00002A1A0000}"/>
    <cellStyle name="Comma 2 5 3 2 3 4 2 2 2" xfId="36316" xr:uid="{6FB625A8-4A38-4174-9F48-C70DBC190FE9}"/>
    <cellStyle name="Comma 2 5 3 2 3 4 2 3" xfId="26709" xr:uid="{95AE2AC2-9BDB-4410-8103-598849A2AFF7}"/>
    <cellStyle name="Comma 2 5 3 2 3 4 3" xfId="12299" xr:uid="{00000000-0005-0000-0000-00002B1A0000}"/>
    <cellStyle name="Comma 2 5 3 2 3 4 3 2" xfId="31513" xr:uid="{54709426-F133-4965-A480-CB183D1A0BC2}"/>
    <cellStyle name="Comma 2 5 3 2 3 4 4" xfId="21906" xr:uid="{66ECC0EF-DAF2-4B59-A09D-43DF5EC45E99}"/>
    <cellStyle name="Comma 2 5 3 2 3 5" xfId="5094" xr:uid="{00000000-0005-0000-0000-00002C1A0000}"/>
    <cellStyle name="Comma 2 5 3 2 3 5 2" xfId="14701" xr:uid="{00000000-0005-0000-0000-00002D1A0000}"/>
    <cellStyle name="Comma 2 5 3 2 3 5 2 2" xfId="33915" xr:uid="{BF349D87-21DB-42E3-99C1-D2EB47FCB7F9}"/>
    <cellStyle name="Comma 2 5 3 2 3 5 3" xfId="24308" xr:uid="{DB867A30-7D3B-456A-9402-13A35FFE665E}"/>
    <cellStyle name="Comma 2 5 3 2 3 6" xfId="9897" xr:uid="{00000000-0005-0000-0000-00002E1A0000}"/>
    <cellStyle name="Comma 2 5 3 2 3 6 2" xfId="29111" xr:uid="{EC7AFF3D-32A4-41B1-89C5-96A3738AC463}"/>
    <cellStyle name="Comma 2 5 3 2 3 7" xfId="19504" xr:uid="{22151C52-0D18-412E-A76A-D74D7223DD0C}"/>
    <cellStyle name="Comma 2 5 3 2 4" xfId="486" xr:uid="{00000000-0005-0000-0000-00002F1A0000}"/>
    <cellStyle name="Comma 2 5 3 2 4 2" xfId="1287" xr:uid="{00000000-0005-0000-0000-0000301A0000}"/>
    <cellStyle name="Comma 2 5 3 2 4 2 2" xfId="3692" xr:uid="{00000000-0005-0000-0000-0000311A0000}"/>
    <cellStyle name="Comma 2 5 3 2 4 2 2 2" xfId="8495" xr:uid="{00000000-0005-0000-0000-0000321A0000}"/>
    <cellStyle name="Comma 2 5 3 2 4 2 2 2 2" xfId="18102" xr:uid="{00000000-0005-0000-0000-0000331A0000}"/>
    <cellStyle name="Comma 2 5 3 2 4 2 2 2 2 2" xfId="37316" xr:uid="{50D0AE8D-F76D-4A58-AE3C-EB6772BE786C}"/>
    <cellStyle name="Comma 2 5 3 2 4 2 2 2 3" xfId="27709" xr:uid="{EA7460A7-1980-4B9E-BEBF-9FA68E864A5B}"/>
    <cellStyle name="Comma 2 5 3 2 4 2 2 3" xfId="13299" xr:uid="{00000000-0005-0000-0000-0000341A0000}"/>
    <cellStyle name="Comma 2 5 3 2 4 2 2 3 2" xfId="32513" xr:uid="{A65102A5-3155-48C3-AE55-E3675CE468E0}"/>
    <cellStyle name="Comma 2 5 3 2 4 2 2 4" xfId="22906" xr:uid="{7D0E0587-E54D-4E5E-B8DD-820CEF0A4C74}"/>
    <cellStyle name="Comma 2 5 3 2 4 2 3" xfId="6094" xr:uid="{00000000-0005-0000-0000-0000351A0000}"/>
    <cellStyle name="Comma 2 5 3 2 4 2 3 2" xfId="15701" xr:uid="{00000000-0005-0000-0000-0000361A0000}"/>
    <cellStyle name="Comma 2 5 3 2 4 2 3 2 2" xfId="34915" xr:uid="{1CDD8BB1-C627-4719-9AE8-504C70FE0680}"/>
    <cellStyle name="Comma 2 5 3 2 4 2 3 3" xfId="25308" xr:uid="{C2E72679-F291-410E-B802-5000FB4FF9D9}"/>
    <cellStyle name="Comma 2 5 3 2 4 2 4" xfId="10897" xr:uid="{00000000-0005-0000-0000-0000371A0000}"/>
    <cellStyle name="Comma 2 5 3 2 4 2 4 2" xfId="30111" xr:uid="{38A1217D-D522-49B4-865E-7A2B2FC88D22}"/>
    <cellStyle name="Comma 2 5 3 2 4 2 5" xfId="20504" xr:uid="{49177325-FC9C-4E9F-B50B-6BD6EB9A6147}"/>
    <cellStyle name="Comma 2 5 3 2 4 3" xfId="2087" xr:uid="{00000000-0005-0000-0000-0000381A0000}"/>
    <cellStyle name="Comma 2 5 3 2 4 3 2" xfId="4492" xr:uid="{00000000-0005-0000-0000-0000391A0000}"/>
    <cellStyle name="Comma 2 5 3 2 4 3 2 2" xfId="9295" xr:uid="{00000000-0005-0000-0000-00003A1A0000}"/>
    <cellStyle name="Comma 2 5 3 2 4 3 2 2 2" xfId="18902" xr:uid="{00000000-0005-0000-0000-00003B1A0000}"/>
    <cellStyle name="Comma 2 5 3 2 4 3 2 2 2 2" xfId="38116" xr:uid="{E30C6EE5-1CE6-46CE-900C-38A5961E1AB7}"/>
    <cellStyle name="Comma 2 5 3 2 4 3 2 2 3" xfId="28509" xr:uid="{AFE99BE3-298E-4CEE-87AA-E10D6FDB3262}"/>
    <cellStyle name="Comma 2 5 3 2 4 3 2 3" xfId="14099" xr:uid="{00000000-0005-0000-0000-00003C1A0000}"/>
    <cellStyle name="Comma 2 5 3 2 4 3 2 3 2" xfId="33313" xr:uid="{5C0B5248-A8FB-467E-A593-0A44A4718F5C}"/>
    <cellStyle name="Comma 2 5 3 2 4 3 2 4" xfId="23706" xr:uid="{FAE53679-618B-4E9A-A832-DC92B9BAACC3}"/>
    <cellStyle name="Comma 2 5 3 2 4 3 3" xfId="6894" xr:uid="{00000000-0005-0000-0000-00003D1A0000}"/>
    <cellStyle name="Comma 2 5 3 2 4 3 3 2" xfId="16501" xr:uid="{00000000-0005-0000-0000-00003E1A0000}"/>
    <cellStyle name="Comma 2 5 3 2 4 3 3 2 2" xfId="35715" xr:uid="{69B9F95C-E1FA-4919-8ED9-829E52A90A80}"/>
    <cellStyle name="Comma 2 5 3 2 4 3 3 3" xfId="26108" xr:uid="{E923EBE0-AC2B-43D1-A15B-4BE75C29CB71}"/>
    <cellStyle name="Comma 2 5 3 2 4 3 4" xfId="11697" xr:uid="{00000000-0005-0000-0000-00003F1A0000}"/>
    <cellStyle name="Comma 2 5 3 2 4 3 4 2" xfId="30911" xr:uid="{6E1BC383-FE4F-474E-98B0-094F050B1BAF}"/>
    <cellStyle name="Comma 2 5 3 2 4 3 5" xfId="21304" xr:uid="{A27A7538-E927-497B-9B3F-C4EB3D6BD4F9}"/>
    <cellStyle name="Comma 2 5 3 2 4 4" xfId="2892" xr:uid="{00000000-0005-0000-0000-0000401A0000}"/>
    <cellStyle name="Comma 2 5 3 2 4 4 2" xfId="7695" xr:uid="{00000000-0005-0000-0000-0000411A0000}"/>
    <cellStyle name="Comma 2 5 3 2 4 4 2 2" xfId="17302" xr:uid="{00000000-0005-0000-0000-0000421A0000}"/>
    <cellStyle name="Comma 2 5 3 2 4 4 2 2 2" xfId="36516" xr:uid="{66F055B9-3F68-495F-8888-4B9FEF533215}"/>
    <cellStyle name="Comma 2 5 3 2 4 4 2 3" xfId="26909" xr:uid="{BF7A365A-D2D4-4BA0-9386-77D82A9CEB5B}"/>
    <cellStyle name="Comma 2 5 3 2 4 4 3" xfId="12499" xr:uid="{00000000-0005-0000-0000-0000431A0000}"/>
    <cellStyle name="Comma 2 5 3 2 4 4 3 2" xfId="31713" xr:uid="{74231F54-87C5-4F41-98D3-EB65EAF370F1}"/>
    <cellStyle name="Comma 2 5 3 2 4 4 4" xfId="22106" xr:uid="{C302277E-2F5D-4EFC-A4D6-7B641E8328E1}"/>
    <cellStyle name="Comma 2 5 3 2 4 5" xfId="5294" xr:uid="{00000000-0005-0000-0000-0000441A0000}"/>
    <cellStyle name="Comma 2 5 3 2 4 5 2" xfId="14901" xr:uid="{00000000-0005-0000-0000-0000451A0000}"/>
    <cellStyle name="Comma 2 5 3 2 4 5 2 2" xfId="34115" xr:uid="{DDB3AC66-1525-4FB9-8D64-528DE5DF912E}"/>
    <cellStyle name="Comma 2 5 3 2 4 5 3" xfId="24508" xr:uid="{F871C4BC-C390-4C04-9EDE-CAE9E7C607EC}"/>
    <cellStyle name="Comma 2 5 3 2 4 6" xfId="10097" xr:uid="{00000000-0005-0000-0000-0000461A0000}"/>
    <cellStyle name="Comma 2 5 3 2 4 6 2" xfId="29311" xr:uid="{03A9C15B-1F5B-47C5-A338-1EDC26DC0D9D}"/>
    <cellStyle name="Comma 2 5 3 2 4 7" xfId="19704" xr:uid="{B9F3FDD6-E30C-427B-BEA8-B82DFA74FDF0}"/>
    <cellStyle name="Comma 2 5 3 2 5" xfId="686" xr:uid="{00000000-0005-0000-0000-0000471A0000}"/>
    <cellStyle name="Comma 2 5 3 2 5 2" xfId="1487" xr:uid="{00000000-0005-0000-0000-0000481A0000}"/>
    <cellStyle name="Comma 2 5 3 2 5 2 2" xfId="3892" xr:uid="{00000000-0005-0000-0000-0000491A0000}"/>
    <cellStyle name="Comma 2 5 3 2 5 2 2 2" xfId="8695" xr:uid="{00000000-0005-0000-0000-00004A1A0000}"/>
    <cellStyle name="Comma 2 5 3 2 5 2 2 2 2" xfId="18302" xr:uid="{00000000-0005-0000-0000-00004B1A0000}"/>
    <cellStyle name="Comma 2 5 3 2 5 2 2 2 2 2" xfId="37516" xr:uid="{65FB8233-11A4-409F-AA2E-9F4225A43D40}"/>
    <cellStyle name="Comma 2 5 3 2 5 2 2 2 3" xfId="27909" xr:uid="{4AF30091-3BED-4FDB-96FF-88D52D6FEDCA}"/>
    <cellStyle name="Comma 2 5 3 2 5 2 2 3" xfId="13499" xr:uid="{00000000-0005-0000-0000-00004C1A0000}"/>
    <cellStyle name="Comma 2 5 3 2 5 2 2 3 2" xfId="32713" xr:uid="{CAE6675C-430F-4C5B-BE5C-27145B3B2840}"/>
    <cellStyle name="Comma 2 5 3 2 5 2 2 4" xfId="23106" xr:uid="{3B74E711-9962-4473-935B-853E4D0D01D1}"/>
    <cellStyle name="Comma 2 5 3 2 5 2 3" xfId="6294" xr:uid="{00000000-0005-0000-0000-00004D1A0000}"/>
    <cellStyle name="Comma 2 5 3 2 5 2 3 2" xfId="15901" xr:uid="{00000000-0005-0000-0000-00004E1A0000}"/>
    <cellStyle name="Comma 2 5 3 2 5 2 3 2 2" xfId="35115" xr:uid="{67CA66CA-5C5F-4B9D-861D-55CAAE3F1079}"/>
    <cellStyle name="Comma 2 5 3 2 5 2 3 3" xfId="25508" xr:uid="{81E2F2E5-0960-4554-AC37-9C95F60D9964}"/>
    <cellStyle name="Comma 2 5 3 2 5 2 4" xfId="11097" xr:uid="{00000000-0005-0000-0000-00004F1A0000}"/>
    <cellStyle name="Comma 2 5 3 2 5 2 4 2" xfId="30311" xr:uid="{BD69CAAC-41E1-403F-8C9D-4613DBA10E37}"/>
    <cellStyle name="Comma 2 5 3 2 5 2 5" xfId="20704" xr:uid="{4DE93F53-8420-4106-AD39-81332471429C}"/>
    <cellStyle name="Comma 2 5 3 2 5 3" xfId="2287" xr:uid="{00000000-0005-0000-0000-0000501A0000}"/>
    <cellStyle name="Comma 2 5 3 2 5 3 2" xfId="4692" xr:uid="{00000000-0005-0000-0000-0000511A0000}"/>
    <cellStyle name="Comma 2 5 3 2 5 3 2 2" xfId="9495" xr:uid="{00000000-0005-0000-0000-0000521A0000}"/>
    <cellStyle name="Comma 2 5 3 2 5 3 2 2 2" xfId="19102" xr:uid="{00000000-0005-0000-0000-0000531A0000}"/>
    <cellStyle name="Comma 2 5 3 2 5 3 2 2 2 2" xfId="38316" xr:uid="{5A40D336-3178-4C09-B012-A9DECA3D790D}"/>
    <cellStyle name="Comma 2 5 3 2 5 3 2 2 3" xfId="28709" xr:uid="{41D38053-ECB1-4C69-A4FF-767A943E04A0}"/>
    <cellStyle name="Comma 2 5 3 2 5 3 2 3" xfId="14299" xr:uid="{00000000-0005-0000-0000-0000541A0000}"/>
    <cellStyle name="Comma 2 5 3 2 5 3 2 3 2" xfId="33513" xr:uid="{B3CFCC95-0750-437F-A829-F15CFA51A9A8}"/>
    <cellStyle name="Comma 2 5 3 2 5 3 2 4" xfId="23906" xr:uid="{E01C00C1-AAC4-442A-8161-D3CDF0C94413}"/>
    <cellStyle name="Comma 2 5 3 2 5 3 3" xfId="7094" xr:uid="{00000000-0005-0000-0000-0000551A0000}"/>
    <cellStyle name="Comma 2 5 3 2 5 3 3 2" xfId="16701" xr:uid="{00000000-0005-0000-0000-0000561A0000}"/>
    <cellStyle name="Comma 2 5 3 2 5 3 3 2 2" xfId="35915" xr:uid="{B20EA3B1-F68E-44E3-AD48-497B4E584668}"/>
    <cellStyle name="Comma 2 5 3 2 5 3 3 3" xfId="26308" xr:uid="{491E1DDD-E68B-43A0-A954-693EA7059B46}"/>
    <cellStyle name="Comma 2 5 3 2 5 3 4" xfId="11897" xr:uid="{00000000-0005-0000-0000-0000571A0000}"/>
    <cellStyle name="Comma 2 5 3 2 5 3 4 2" xfId="31111" xr:uid="{690495B4-FC90-4062-9AC3-0D9E1A61CA6A}"/>
    <cellStyle name="Comma 2 5 3 2 5 3 5" xfId="21504" xr:uid="{9A9C45F6-7018-42A5-B42B-034072DDDE12}"/>
    <cellStyle name="Comma 2 5 3 2 5 4" xfId="3092" xr:uid="{00000000-0005-0000-0000-0000581A0000}"/>
    <cellStyle name="Comma 2 5 3 2 5 4 2" xfId="7895" xr:uid="{00000000-0005-0000-0000-0000591A0000}"/>
    <cellStyle name="Comma 2 5 3 2 5 4 2 2" xfId="17502" xr:uid="{00000000-0005-0000-0000-00005A1A0000}"/>
    <cellStyle name="Comma 2 5 3 2 5 4 2 2 2" xfId="36716" xr:uid="{3EEE0159-3ABB-454E-A344-872F350C19D8}"/>
    <cellStyle name="Comma 2 5 3 2 5 4 2 3" xfId="27109" xr:uid="{173939DC-1C1A-4FBF-9660-0376BA90EDB1}"/>
    <cellStyle name="Comma 2 5 3 2 5 4 3" xfId="12699" xr:uid="{00000000-0005-0000-0000-00005B1A0000}"/>
    <cellStyle name="Comma 2 5 3 2 5 4 3 2" xfId="31913" xr:uid="{98A22CF7-D36D-45AD-9747-D94A6348923E}"/>
    <cellStyle name="Comma 2 5 3 2 5 4 4" xfId="22306" xr:uid="{47EFFBC5-74D7-4980-86C7-F334ED5844A8}"/>
    <cellStyle name="Comma 2 5 3 2 5 5" xfId="5494" xr:uid="{00000000-0005-0000-0000-00005C1A0000}"/>
    <cellStyle name="Comma 2 5 3 2 5 5 2" xfId="15101" xr:uid="{00000000-0005-0000-0000-00005D1A0000}"/>
    <cellStyle name="Comma 2 5 3 2 5 5 2 2" xfId="34315" xr:uid="{8CAEDDD5-1677-470F-A8D8-E421515DA917}"/>
    <cellStyle name="Comma 2 5 3 2 5 5 3" xfId="24708" xr:uid="{3387FF51-23DA-4103-ACE5-4257DF01C8C8}"/>
    <cellStyle name="Comma 2 5 3 2 5 6" xfId="10297" xr:uid="{00000000-0005-0000-0000-00005E1A0000}"/>
    <cellStyle name="Comma 2 5 3 2 5 6 2" xfId="29511" xr:uid="{2D61A2EB-2FA4-4CCF-9005-67F6F4823230}"/>
    <cellStyle name="Comma 2 5 3 2 5 7" xfId="19904" xr:uid="{ADE8795D-1ED7-49B6-B439-61199812C575}"/>
    <cellStyle name="Comma 2 5 3 2 6" xfId="887" xr:uid="{00000000-0005-0000-0000-00005F1A0000}"/>
    <cellStyle name="Comma 2 5 3 2 6 2" xfId="3292" xr:uid="{00000000-0005-0000-0000-0000601A0000}"/>
    <cellStyle name="Comma 2 5 3 2 6 2 2" xfId="8095" xr:uid="{00000000-0005-0000-0000-0000611A0000}"/>
    <cellStyle name="Comma 2 5 3 2 6 2 2 2" xfId="17702" xr:uid="{00000000-0005-0000-0000-0000621A0000}"/>
    <cellStyle name="Comma 2 5 3 2 6 2 2 2 2" xfId="36916" xr:uid="{2D2A3853-158A-43EC-A874-BAB6DC9100C9}"/>
    <cellStyle name="Comma 2 5 3 2 6 2 2 3" xfId="27309" xr:uid="{851617DC-A6BF-4E64-B6D1-CAD366EB29CC}"/>
    <cellStyle name="Comma 2 5 3 2 6 2 3" xfId="12899" xr:uid="{00000000-0005-0000-0000-0000631A0000}"/>
    <cellStyle name="Comma 2 5 3 2 6 2 3 2" xfId="32113" xr:uid="{0F60BD54-E441-41E9-8F1E-6A507AC91774}"/>
    <cellStyle name="Comma 2 5 3 2 6 2 4" xfId="22506" xr:uid="{3A8DE520-7533-4BE9-9742-49B3152A55E0}"/>
    <cellStyle name="Comma 2 5 3 2 6 3" xfId="5694" xr:uid="{00000000-0005-0000-0000-0000641A0000}"/>
    <cellStyle name="Comma 2 5 3 2 6 3 2" xfId="15301" xr:uid="{00000000-0005-0000-0000-0000651A0000}"/>
    <cellStyle name="Comma 2 5 3 2 6 3 2 2" xfId="34515" xr:uid="{9B768222-2824-4FC4-AD46-D93002FC1AD8}"/>
    <cellStyle name="Comma 2 5 3 2 6 3 3" xfId="24908" xr:uid="{32C6BA17-15BA-4090-82D8-E330B262ABE4}"/>
    <cellStyle name="Comma 2 5 3 2 6 4" xfId="10497" xr:uid="{00000000-0005-0000-0000-0000661A0000}"/>
    <cellStyle name="Comma 2 5 3 2 6 4 2" xfId="29711" xr:uid="{FC473956-0C9E-4D9A-A402-72BF01362309}"/>
    <cellStyle name="Comma 2 5 3 2 6 5" xfId="20104" xr:uid="{D7CBD898-A776-4E54-A391-5794DFAD55F5}"/>
    <cellStyle name="Comma 2 5 3 2 7" xfId="1687" xr:uid="{00000000-0005-0000-0000-0000671A0000}"/>
    <cellStyle name="Comma 2 5 3 2 7 2" xfId="4092" xr:uid="{00000000-0005-0000-0000-0000681A0000}"/>
    <cellStyle name="Comma 2 5 3 2 7 2 2" xfId="8895" xr:uid="{00000000-0005-0000-0000-0000691A0000}"/>
    <cellStyle name="Comma 2 5 3 2 7 2 2 2" xfId="18502" xr:uid="{00000000-0005-0000-0000-00006A1A0000}"/>
    <cellStyle name="Comma 2 5 3 2 7 2 2 2 2" xfId="37716" xr:uid="{399EF81F-CD5C-46DC-B340-8303A043E3A9}"/>
    <cellStyle name="Comma 2 5 3 2 7 2 2 3" xfId="28109" xr:uid="{AAF08837-597E-461D-BC62-37D4B0F78E4F}"/>
    <cellStyle name="Comma 2 5 3 2 7 2 3" xfId="13699" xr:uid="{00000000-0005-0000-0000-00006B1A0000}"/>
    <cellStyle name="Comma 2 5 3 2 7 2 3 2" xfId="32913" xr:uid="{D2CC6734-A504-4AFC-A81A-C7DC5F78CD26}"/>
    <cellStyle name="Comma 2 5 3 2 7 2 4" xfId="23306" xr:uid="{A96A41D5-C436-4E6D-98D6-00E28DF83DD6}"/>
    <cellStyle name="Comma 2 5 3 2 7 3" xfId="6494" xr:uid="{00000000-0005-0000-0000-00006C1A0000}"/>
    <cellStyle name="Comma 2 5 3 2 7 3 2" xfId="16101" xr:uid="{00000000-0005-0000-0000-00006D1A0000}"/>
    <cellStyle name="Comma 2 5 3 2 7 3 2 2" xfId="35315" xr:uid="{817D3FC3-B619-4E25-B954-40AA9724C389}"/>
    <cellStyle name="Comma 2 5 3 2 7 3 3" xfId="25708" xr:uid="{35FEF4F9-4683-45D6-ADAD-0773BE02F81F}"/>
    <cellStyle name="Comma 2 5 3 2 7 4" xfId="11297" xr:uid="{00000000-0005-0000-0000-00006E1A0000}"/>
    <cellStyle name="Comma 2 5 3 2 7 4 2" xfId="30511" xr:uid="{1CD1AF6D-BFB3-459B-ADEF-EF6611E206CD}"/>
    <cellStyle name="Comma 2 5 3 2 7 5" xfId="20904" xr:uid="{D2CF9E13-411E-4355-BB6F-2769A25C4CF8}"/>
    <cellStyle name="Comma 2 5 3 2 8" xfId="2492" xr:uid="{00000000-0005-0000-0000-00006F1A0000}"/>
    <cellStyle name="Comma 2 5 3 2 8 2" xfId="7295" xr:uid="{00000000-0005-0000-0000-0000701A0000}"/>
    <cellStyle name="Comma 2 5 3 2 8 2 2" xfId="16902" xr:uid="{00000000-0005-0000-0000-0000711A0000}"/>
    <cellStyle name="Comma 2 5 3 2 8 2 2 2" xfId="36116" xr:uid="{C47A244A-2276-4BDB-9AAB-89204092CEFD}"/>
    <cellStyle name="Comma 2 5 3 2 8 2 3" xfId="26509" xr:uid="{1390C286-BDA7-4992-8775-CE2890BF2278}"/>
    <cellStyle name="Comma 2 5 3 2 8 3" xfId="12099" xr:uid="{00000000-0005-0000-0000-0000721A0000}"/>
    <cellStyle name="Comma 2 5 3 2 8 3 2" xfId="31313" xr:uid="{2E4BA86B-E1F9-4DA3-86A9-B4B8EEC617F4}"/>
    <cellStyle name="Comma 2 5 3 2 8 4" xfId="21706" xr:uid="{49C15253-F0B4-4EB3-9C45-93A1700D3CBF}"/>
    <cellStyle name="Comma 2 5 3 2 9" xfId="4894" xr:uid="{00000000-0005-0000-0000-0000731A0000}"/>
    <cellStyle name="Comma 2 5 3 2 9 2" xfId="14501" xr:uid="{00000000-0005-0000-0000-0000741A0000}"/>
    <cellStyle name="Comma 2 5 3 2 9 2 2" xfId="33715" xr:uid="{D0C3AA44-8333-4639-8ADB-C6A2BFFF5121}"/>
    <cellStyle name="Comma 2 5 3 2 9 3" xfId="24108" xr:uid="{62F9A892-1296-409B-9561-7A9D3C120D2E}"/>
    <cellStyle name="Comma 2 5 3 3" xfId="136" xr:uid="{00000000-0005-0000-0000-0000751A0000}"/>
    <cellStyle name="Comma 2 5 3 3 10" xfId="19354" xr:uid="{1B87DC08-A54A-440F-9FF4-B386C217B41E}"/>
    <cellStyle name="Comma 2 5 3 3 2" xfId="336" xr:uid="{00000000-0005-0000-0000-0000761A0000}"/>
    <cellStyle name="Comma 2 5 3 3 2 2" xfId="1137" xr:uid="{00000000-0005-0000-0000-0000771A0000}"/>
    <cellStyle name="Comma 2 5 3 3 2 2 2" xfId="3542" xr:uid="{00000000-0005-0000-0000-0000781A0000}"/>
    <cellStyle name="Comma 2 5 3 3 2 2 2 2" xfId="8345" xr:uid="{00000000-0005-0000-0000-0000791A0000}"/>
    <cellStyle name="Comma 2 5 3 3 2 2 2 2 2" xfId="17952" xr:uid="{00000000-0005-0000-0000-00007A1A0000}"/>
    <cellStyle name="Comma 2 5 3 3 2 2 2 2 2 2" xfId="37166" xr:uid="{2D3175E4-0B36-421B-BA7A-3A8788089E6B}"/>
    <cellStyle name="Comma 2 5 3 3 2 2 2 2 3" xfId="27559" xr:uid="{E28E82B5-D47D-4395-864C-CD65964106A3}"/>
    <cellStyle name="Comma 2 5 3 3 2 2 2 3" xfId="13149" xr:uid="{00000000-0005-0000-0000-00007B1A0000}"/>
    <cellStyle name="Comma 2 5 3 3 2 2 2 3 2" xfId="32363" xr:uid="{C7F7E390-F99C-4E3A-929C-0264EDB5F1C7}"/>
    <cellStyle name="Comma 2 5 3 3 2 2 2 4" xfId="22756" xr:uid="{DC341635-0F8F-47DF-B999-D6F0516BD056}"/>
    <cellStyle name="Comma 2 5 3 3 2 2 3" xfId="5944" xr:uid="{00000000-0005-0000-0000-00007C1A0000}"/>
    <cellStyle name="Comma 2 5 3 3 2 2 3 2" xfId="15551" xr:uid="{00000000-0005-0000-0000-00007D1A0000}"/>
    <cellStyle name="Comma 2 5 3 3 2 2 3 2 2" xfId="34765" xr:uid="{A345EDEB-9044-4157-8432-33BCEEA14D2C}"/>
    <cellStyle name="Comma 2 5 3 3 2 2 3 3" xfId="25158" xr:uid="{E632A0F7-074F-49E4-A73B-40A6314504D5}"/>
    <cellStyle name="Comma 2 5 3 3 2 2 4" xfId="10747" xr:uid="{00000000-0005-0000-0000-00007E1A0000}"/>
    <cellStyle name="Comma 2 5 3 3 2 2 4 2" xfId="29961" xr:uid="{E2CAF0E1-E583-46EE-8F10-A1B309C6CE29}"/>
    <cellStyle name="Comma 2 5 3 3 2 2 5" xfId="20354" xr:uid="{84E0CDB7-8708-435D-A3A4-BA02AC51F2D6}"/>
    <cellStyle name="Comma 2 5 3 3 2 3" xfId="1937" xr:uid="{00000000-0005-0000-0000-00007F1A0000}"/>
    <cellStyle name="Comma 2 5 3 3 2 3 2" xfId="4342" xr:uid="{00000000-0005-0000-0000-0000801A0000}"/>
    <cellStyle name="Comma 2 5 3 3 2 3 2 2" xfId="9145" xr:uid="{00000000-0005-0000-0000-0000811A0000}"/>
    <cellStyle name="Comma 2 5 3 3 2 3 2 2 2" xfId="18752" xr:uid="{00000000-0005-0000-0000-0000821A0000}"/>
    <cellStyle name="Comma 2 5 3 3 2 3 2 2 2 2" xfId="37966" xr:uid="{448B009B-A312-4770-B247-08C68D8A0AD2}"/>
    <cellStyle name="Comma 2 5 3 3 2 3 2 2 3" xfId="28359" xr:uid="{617859C5-575F-4822-9334-74D99DF7BDDC}"/>
    <cellStyle name="Comma 2 5 3 3 2 3 2 3" xfId="13949" xr:uid="{00000000-0005-0000-0000-0000831A0000}"/>
    <cellStyle name="Comma 2 5 3 3 2 3 2 3 2" xfId="33163" xr:uid="{83FC32D8-94EE-4B58-A266-CC85D3E1A3B4}"/>
    <cellStyle name="Comma 2 5 3 3 2 3 2 4" xfId="23556" xr:uid="{3DB5A1B1-AA35-426B-829A-3F410C373BE3}"/>
    <cellStyle name="Comma 2 5 3 3 2 3 3" xfId="6744" xr:uid="{00000000-0005-0000-0000-0000841A0000}"/>
    <cellStyle name="Comma 2 5 3 3 2 3 3 2" xfId="16351" xr:uid="{00000000-0005-0000-0000-0000851A0000}"/>
    <cellStyle name="Comma 2 5 3 3 2 3 3 2 2" xfId="35565" xr:uid="{DCDD8AFE-2EC5-4909-834A-313702318627}"/>
    <cellStyle name="Comma 2 5 3 3 2 3 3 3" xfId="25958" xr:uid="{903089D3-1F61-44DA-8268-9143953FF2E2}"/>
    <cellStyle name="Comma 2 5 3 3 2 3 4" xfId="11547" xr:uid="{00000000-0005-0000-0000-0000861A0000}"/>
    <cellStyle name="Comma 2 5 3 3 2 3 4 2" xfId="30761" xr:uid="{328F5038-4E48-47E9-A0EA-30667C5C927B}"/>
    <cellStyle name="Comma 2 5 3 3 2 3 5" xfId="21154" xr:uid="{22ED4F54-CD2D-4E6C-9F17-F3B3DA6DB6DF}"/>
    <cellStyle name="Comma 2 5 3 3 2 4" xfId="2742" xr:uid="{00000000-0005-0000-0000-0000871A0000}"/>
    <cellStyle name="Comma 2 5 3 3 2 4 2" xfId="7545" xr:uid="{00000000-0005-0000-0000-0000881A0000}"/>
    <cellStyle name="Comma 2 5 3 3 2 4 2 2" xfId="17152" xr:uid="{00000000-0005-0000-0000-0000891A0000}"/>
    <cellStyle name="Comma 2 5 3 3 2 4 2 2 2" xfId="36366" xr:uid="{0172C8CC-525B-4C08-B108-0E4ABBD5A95D}"/>
    <cellStyle name="Comma 2 5 3 3 2 4 2 3" xfId="26759" xr:uid="{46C96C34-3636-451C-9B26-AEB8B444887C}"/>
    <cellStyle name="Comma 2 5 3 3 2 4 3" xfId="12349" xr:uid="{00000000-0005-0000-0000-00008A1A0000}"/>
    <cellStyle name="Comma 2 5 3 3 2 4 3 2" xfId="31563" xr:uid="{6C7E17AA-FB34-4A32-BCF9-84CB37E9B05B}"/>
    <cellStyle name="Comma 2 5 3 3 2 4 4" xfId="21956" xr:uid="{ADB15D80-09EB-48C1-A161-AB9A8E93886B}"/>
    <cellStyle name="Comma 2 5 3 3 2 5" xfId="5144" xr:uid="{00000000-0005-0000-0000-00008B1A0000}"/>
    <cellStyle name="Comma 2 5 3 3 2 5 2" xfId="14751" xr:uid="{00000000-0005-0000-0000-00008C1A0000}"/>
    <cellStyle name="Comma 2 5 3 3 2 5 2 2" xfId="33965" xr:uid="{DEA08131-BCC2-4923-B75F-39C59DBE0D28}"/>
    <cellStyle name="Comma 2 5 3 3 2 5 3" xfId="24358" xr:uid="{752E5A6C-7290-4049-8BED-E5B90247F4D5}"/>
    <cellStyle name="Comma 2 5 3 3 2 6" xfId="9947" xr:uid="{00000000-0005-0000-0000-00008D1A0000}"/>
    <cellStyle name="Comma 2 5 3 3 2 6 2" xfId="29161" xr:uid="{866BC4A5-3257-462E-8CC1-CCD6DE5B6970}"/>
    <cellStyle name="Comma 2 5 3 3 2 7" xfId="19554" xr:uid="{00018D12-729E-4D10-955D-746D6545D7A1}"/>
    <cellStyle name="Comma 2 5 3 3 3" xfId="536" xr:uid="{00000000-0005-0000-0000-00008E1A0000}"/>
    <cellStyle name="Comma 2 5 3 3 3 2" xfId="1337" xr:uid="{00000000-0005-0000-0000-00008F1A0000}"/>
    <cellStyle name="Comma 2 5 3 3 3 2 2" xfId="3742" xr:uid="{00000000-0005-0000-0000-0000901A0000}"/>
    <cellStyle name="Comma 2 5 3 3 3 2 2 2" xfId="8545" xr:uid="{00000000-0005-0000-0000-0000911A0000}"/>
    <cellStyle name="Comma 2 5 3 3 3 2 2 2 2" xfId="18152" xr:uid="{00000000-0005-0000-0000-0000921A0000}"/>
    <cellStyle name="Comma 2 5 3 3 3 2 2 2 2 2" xfId="37366" xr:uid="{53BAF35E-4A4E-4208-8813-AA94FA93880B}"/>
    <cellStyle name="Comma 2 5 3 3 3 2 2 2 3" xfId="27759" xr:uid="{67F4B2CF-833B-4CDC-9788-D9C5ACB1644D}"/>
    <cellStyle name="Comma 2 5 3 3 3 2 2 3" xfId="13349" xr:uid="{00000000-0005-0000-0000-0000931A0000}"/>
    <cellStyle name="Comma 2 5 3 3 3 2 2 3 2" xfId="32563" xr:uid="{389C5BA4-8F03-4B6D-9F58-66333B958CE5}"/>
    <cellStyle name="Comma 2 5 3 3 3 2 2 4" xfId="22956" xr:uid="{3C6831F6-BAB4-44CC-AC54-F5120E3F6A08}"/>
    <cellStyle name="Comma 2 5 3 3 3 2 3" xfId="6144" xr:uid="{00000000-0005-0000-0000-0000941A0000}"/>
    <cellStyle name="Comma 2 5 3 3 3 2 3 2" xfId="15751" xr:uid="{00000000-0005-0000-0000-0000951A0000}"/>
    <cellStyle name="Comma 2 5 3 3 3 2 3 2 2" xfId="34965" xr:uid="{D2DC609A-81D5-44AC-ACD6-1E2ABDF80494}"/>
    <cellStyle name="Comma 2 5 3 3 3 2 3 3" xfId="25358" xr:uid="{931FA064-0A73-48C3-BCEF-4EF5C90EF11A}"/>
    <cellStyle name="Comma 2 5 3 3 3 2 4" xfId="10947" xr:uid="{00000000-0005-0000-0000-0000961A0000}"/>
    <cellStyle name="Comma 2 5 3 3 3 2 4 2" xfId="30161" xr:uid="{5609119F-8A90-4AD6-99BF-9359856758F8}"/>
    <cellStyle name="Comma 2 5 3 3 3 2 5" xfId="20554" xr:uid="{00638DA2-93F2-4876-A807-32D2C908879C}"/>
    <cellStyle name="Comma 2 5 3 3 3 3" xfId="2137" xr:uid="{00000000-0005-0000-0000-0000971A0000}"/>
    <cellStyle name="Comma 2 5 3 3 3 3 2" xfId="4542" xr:uid="{00000000-0005-0000-0000-0000981A0000}"/>
    <cellStyle name="Comma 2 5 3 3 3 3 2 2" xfId="9345" xr:uid="{00000000-0005-0000-0000-0000991A0000}"/>
    <cellStyle name="Comma 2 5 3 3 3 3 2 2 2" xfId="18952" xr:uid="{00000000-0005-0000-0000-00009A1A0000}"/>
    <cellStyle name="Comma 2 5 3 3 3 3 2 2 2 2" xfId="38166" xr:uid="{1BDD2768-C108-4F88-B7DF-EA96A9E561A4}"/>
    <cellStyle name="Comma 2 5 3 3 3 3 2 2 3" xfId="28559" xr:uid="{B1D70860-ADA1-4C0B-A57F-648C5764686B}"/>
    <cellStyle name="Comma 2 5 3 3 3 3 2 3" xfId="14149" xr:uid="{00000000-0005-0000-0000-00009B1A0000}"/>
    <cellStyle name="Comma 2 5 3 3 3 3 2 3 2" xfId="33363" xr:uid="{C7B8136D-395A-4242-AF2D-12E0A7AA2CE9}"/>
    <cellStyle name="Comma 2 5 3 3 3 3 2 4" xfId="23756" xr:uid="{0C16CB14-2D3B-4885-9989-AC74545CFA78}"/>
    <cellStyle name="Comma 2 5 3 3 3 3 3" xfId="6944" xr:uid="{00000000-0005-0000-0000-00009C1A0000}"/>
    <cellStyle name="Comma 2 5 3 3 3 3 3 2" xfId="16551" xr:uid="{00000000-0005-0000-0000-00009D1A0000}"/>
    <cellStyle name="Comma 2 5 3 3 3 3 3 2 2" xfId="35765" xr:uid="{71C92495-3E99-4DC2-B4F2-6C968E2133CC}"/>
    <cellStyle name="Comma 2 5 3 3 3 3 3 3" xfId="26158" xr:uid="{7489C2ED-5B7A-4057-8200-2857C616C782}"/>
    <cellStyle name="Comma 2 5 3 3 3 3 4" xfId="11747" xr:uid="{00000000-0005-0000-0000-00009E1A0000}"/>
    <cellStyle name="Comma 2 5 3 3 3 3 4 2" xfId="30961" xr:uid="{42C03AED-BD92-45C0-B52C-6D2C8B212578}"/>
    <cellStyle name="Comma 2 5 3 3 3 3 5" xfId="21354" xr:uid="{299692BB-4B7E-4923-BC8F-FFC656FFCCC3}"/>
    <cellStyle name="Comma 2 5 3 3 3 4" xfId="2942" xr:uid="{00000000-0005-0000-0000-00009F1A0000}"/>
    <cellStyle name="Comma 2 5 3 3 3 4 2" xfId="7745" xr:uid="{00000000-0005-0000-0000-0000A01A0000}"/>
    <cellStyle name="Comma 2 5 3 3 3 4 2 2" xfId="17352" xr:uid="{00000000-0005-0000-0000-0000A11A0000}"/>
    <cellStyle name="Comma 2 5 3 3 3 4 2 2 2" xfId="36566" xr:uid="{6C5EDA00-C63A-45DC-AFA6-87547375E28D}"/>
    <cellStyle name="Comma 2 5 3 3 3 4 2 3" xfId="26959" xr:uid="{A65576A4-1E48-4D43-8C9C-D177858AA6E6}"/>
    <cellStyle name="Comma 2 5 3 3 3 4 3" xfId="12549" xr:uid="{00000000-0005-0000-0000-0000A21A0000}"/>
    <cellStyle name="Comma 2 5 3 3 3 4 3 2" xfId="31763" xr:uid="{85F996F9-A079-415A-A7CB-D078A6B2E7DC}"/>
    <cellStyle name="Comma 2 5 3 3 3 4 4" xfId="22156" xr:uid="{52CC761F-71F5-4474-8F66-8182827860A2}"/>
    <cellStyle name="Comma 2 5 3 3 3 5" xfId="5344" xr:uid="{00000000-0005-0000-0000-0000A31A0000}"/>
    <cellStyle name="Comma 2 5 3 3 3 5 2" xfId="14951" xr:uid="{00000000-0005-0000-0000-0000A41A0000}"/>
    <cellStyle name="Comma 2 5 3 3 3 5 2 2" xfId="34165" xr:uid="{38F90178-AF07-40A7-8C9F-172970E8ACA7}"/>
    <cellStyle name="Comma 2 5 3 3 3 5 3" xfId="24558" xr:uid="{203D42B4-53AD-4452-92B9-60340185BDB7}"/>
    <cellStyle name="Comma 2 5 3 3 3 6" xfId="10147" xr:uid="{00000000-0005-0000-0000-0000A51A0000}"/>
    <cellStyle name="Comma 2 5 3 3 3 6 2" xfId="29361" xr:uid="{65C92540-F421-48CE-BDCD-1436E14A7227}"/>
    <cellStyle name="Comma 2 5 3 3 3 7" xfId="19754" xr:uid="{F21BD469-EC2D-4EF0-A7C8-54BE9660C088}"/>
    <cellStyle name="Comma 2 5 3 3 4" xfId="736" xr:uid="{00000000-0005-0000-0000-0000A61A0000}"/>
    <cellStyle name="Comma 2 5 3 3 4 2" xfId="1537" xr:uid="{00000000-0005-0000-0000-0000A71A0000}"/>
    <cellStyle name="Comma 2 5 3 3 4 2 2" xfId="3942" xr:uid="{00000000-0005-0000-0000-0000A81A0000}"/>
    <cellStyle name="Comma 2 5 3 3 4 2 2 2" xfId="8745" xr:uid="{00000000-0005-0000-0000-0000A91A0000}"/>
    <cellStyle name="Comma 2 5 3 3 4 2 2 2 2" xfId="18352" xr:uid="{00000000-0005-0000-0000-0000AA1A0000}"/>
    <cellStyle name="Comma 2 5 3 3 4 2 2 2 2 2" xfId="37566" xr:uid="{2C571EA2-F704-4097-AC66-28A17149A9EC}"/>
    <cellStyle name="Comma 2 5 3 3 4 2 2 2 3" xfId="27959" xr:uid="{D6880630-DA78-4E38-AEBA-0E8E5AAC37B4}"/>
    <cellStyle name="Comma 2 5 3 3 4 2 2 3" xfId="13549" xr:uid="{00000000-0005-0000-0000-0000AB1A0000}"/>
    <cellStyle name="Comma 2 5 3 3 4 2 2 3 2" xfId="32763" xr:uid="{4B0937E8-34F4-438A-AC19-7B9FF86AE6BD}"/>
    <cellStyle name="Comma 2 5 3 3 4 2 2 4" xfId="23156" xr:uid="{45625201-1378-4274-9E72-464B5D308F09}"/>
    <cellStyle name="Comma 2 5 3 3 4 2 3" xfId="6344" xr:uid="{00000000-0005-0000-0000-0000AC1A0000}"/>
    <cellStyle name="Comma 2 5 3 3 4 2 3 2" xfId="15951" xr:uid="{00000000-0005-0000-0000-0000AD1A0000}"/>
    <cellStyle name="Comma 2 5 3 3 4 2 3 2 2" xfId="35165" xr:uid="{F6D2368B-F51E-4BB6-8EC0-C4C56AF59CC7}"/>
    <cellStyle name="Comma 2 5 3 3 4 2 3 3" xfId="25558" xr:uid="{F1DAC211-5C5D-46C1-9B0C-7CB43AFAAE03}"/>
    <cellStyle name="Comma 2 5 3 3 4 2 4" xfId="11147" xr:uid="{00000000-0005-0000-0000-0000AE1A0000}"/>
    <cellStyle name="Comma 2 5 3 3 4 2 4 2" xfId="30361" xr:uid="{77F7265F-77F1-4FF3-9DAD-31E14838567D}"/>
    <cellStyle name="Comma 2 5 3 3 4 2 5" xfId="20754" xr:uid="{A40E83DB-909D-4357-88EC-2790C23B9F7F}"/>
    <cellStyle name="Comma 2 5 3 3 4 3" xfId="2337" xr:uid="{00000000-0005-0000-0000-0000AF1A0000}"/>
    <cellStyle name="Comma 2 5 3 3 4 3 2" xfId="4742" xr:uid="{00000000-0005-0000-0000-0000B01A0000}"/>
    <cellStyle name="Comma 2 5 3 3 4 3 2 2" xfId="9545" xr:uid="{00000000-0005-0000-0000-0000B11A0000}"/>
    <cellStyle name="Comma 2 5 3 3 4 3 2 2 2" xfId="19152" xr:uid="{00000000-0005-0000-0000-0000B21A0000}"/>
    <cellStyle name="Comma 2 5 3 3 4 3 2 2 2 2" xfId="38366" xr:uid="{6AAD39F8-9BEE-4C24-A294-E7483A24ADD8}"/>
    <cellStyle name="Comma 2 5 3 3 4 3 2 2 3" xfId="28759" xr:uid="{AC09B712-D0E4-4923-946A-4FD4B0F64D9F}"/>
    <cellStyle name="Comma 2 5 3 3 4 3 2 3" xfId="14349" xr:uid="{00000000-0005-0000-0000-0000B31A0000}"/>
    <cellStyle name="Comma 2 5 3 3 4 3 2 3 2" xfId="33563" xr:uid="{DF9A4488-49BA-4CEE-A643-21A8D02C8197}"/>
    <cellStyle name="Comma 2 5 3 3 4 3 2 4" xfId="23956" xr:uid="{F5F2EC47-2CB0-42BA-A12C-25E302FD9DA8}"/>
    <cellStyle name="Comma 2 5 3 3 4 3 3" xfId="7144" xr:uid="{00000000-0005-0000-0000-0000B41A0000}"/>
    <cellStyle name="Comma 2 5 3 3 4 3 3 2" xfId="16751" xr:uid="{00000000-0005-0000-0000-0000B51A0000}"/>
    <cellStyle name="Comma 2 5 3 3 4 3 3 2 2" xfId="35965" xr:uid="{5D21663B-6A61-4C4F-AF66-260BCF33B274}"/>
    <cellStyle name="Comma 2 5 3 3 4 3 3 3" xfId="26358" xr:uid="{28B64039-B40B-4744-AAA2-8FFCFDA7C19C}"/>
    <cellStyle name="Comma 2 5 3 3 4 3 4" xfId="11947" xr:uid="{00000000-0005-0000-0000-0000B61A0000}"/>
    <cellStyle name="Comma 2 5 3 3 4 3 4 2" xfId="31161" xr:uid="{6E9D8576-703C-490A-8C14-8FB41B180DAF}"/>
    <cellStyle name="Comma 2 5 3 3 4 3 5" xfId="21554" xr:uid="{AF33216A-5408-401D-83DB-1CA9C86C4211}"/>
    <cellStyle name="Comma 2 5 3 3 4 4" xfId="3142" xr:uid="{00000000-0005-0000-0000-0000B71A0000}"/>
    <cellStyle name="Comma 2 5 3 3 4 4 2" xfId="7945" xr:uid="{00000000-0005-0000-0000-0000B81A0000}"/>
    <cellStyle name="Comma 2 5 3 3 4 4 2 2" xfId="17552" xr:uid="{00000000-0005-0000-0000-0000B91A0000}"/>
    <cellStyle name="Comma 2 5 3 3 4 4 2 2 2" xfId="36766" xr:uid="{664D1DD0-39FD-405F-B655-19F59D0262CA}"/>
    <cellStyle name="Comma 2 5 3 3 4 4 2 3" xfId="27159" xr:uid="{6E05E770-0D10-40E6-92A9-D7C7F0993649}"/>
    <cellStyle name="Comma 2 5 3 3 4 4 3" xfId="12749" xr:uid="{00000000-0005-0000-0000-0000BA1A0000}"/>
    <cellStyle name="Comma 2 5 3 3 4 4 3 2" xfId="31963" xr:uid="{8664326C-EDC2-4E89-99B3-8D646D9E2D2B}"/>
    <cellStyle name="Comma 2 5 3 3 4 4 4" xfId="22356" xr:uid="{2FE54BD5-7B91-41C9-B2EE-C470EA9C2834}"/>
    <cellStyle name="Comma 2 5 3 3 4 5" xfId="5544" xr:uid="{00000000-0005-0000-0000-0000BB1A0000}"/>
    <cellStyle name="Comma 2 5 3 3 4 5 2" xfId="15151" xr:uid="{00000000-0005-0000-0000-0000BC1A0000}"/>
    <cellStyle name="Comma 2 5 3 3 4 5 2 2" xfId="34365" xr:uid="{6808031D-6A9B-49A4-ABA1-22A0FD35A2F0}"/>
    <cellStyle name="Comma 2 5 3 3 4 5 3" xfId="24758" xr:uid="{DC4FEAA8-01EC-40ED-BA12-3340B3EB2A93}"/>
    <cellStyle name="Comma 2 5 3 3 4 6" xfId="10347" xr:uid="{00000000-0005-0000-0000-0000BD1A0000}"/>
    <cellStyle name="Comma 2 5 3 3 4 6 2" xfId="29561" xr:uid="{58ABFB45-6166-4AA0-B250-8CC7C85582A6}"/>
    <cellStyle name="Comma 2 5 3 3 4 7" xfId="19954" xr:uid="{2E60A68C-5B1F-4106-B40F-B00F0BB3D5AD}"/>
    <cellStyle name="Comma 2 5 3 3 5" xfId="937" xr:uid="{00000000-0005-0000-0000-0000BE1A0000}"/>
    <cellStyle name="Comma 2 5 3 3 5 2" xfId="3342" xr:uid="{00000000-0005-0000-0000-0000BF1A0000}"/>
    <cellStyle name="Comma 2 5 3 3 5 2 2" xfId="8145" xr:uid="{00000000-0005-0000-0000-0000C01A0000}"/>
    <cellStyle name="Comma 2 5 3 3 5 2 2 2" xfId="17752" xr:uid="{00000000-0005-0000-0000-0000C11A0000}"/>
    <cellStyle name="Comma 2 5 3 3 5 2 2 2 2" xfId="36966" xr:uid="{180B1C96-8C43-48A9-93B9-AEBBEB70D041}"/>
    <cellStyle name="Comma 2 5 3 3 5 2 2 3" xfId="27359" xr:uid="{A9BEC86E-20A2-49CD-81CB-7F972DE967D8}"/>
    <cellStyle name="Comma 2 5 3 3 5 2 3" xfId="12949" xr:uid="{00000000-0005-0000-0000-0000C21A0000}"/>
    <cellStyle name="Comma 2 5 3 3 5 2 3 2" xfId="32163" xr:uid="{5CC7642F-46B0-435F-A2C6-ABDED74E9C37}"/>
    <cellStyle name="Comma 2 5 3 3 5 2 4" xfId="22556" xr:uid="{D4ED2A23-97AC-4ECD-9B01-B1CE10D8E7A5}"/>
    <cellStyle name="Comma 2 5 3 3 5 3" xfId="5744" xr:uid="{00000000-0005-0000-0000-0000C31A0000}"/>
    <cellStyle name="Comma 2 5 3 3 5 3 2" xfId="15351" xr:uid="{00000000-0005-0000-0000-0000C41A0000}"/>
    <cellStyle name="Comma 2 5 3 3 5 3 2 2" xfId="34565" xr:uid="{7FDB2B92-4085-4988-8238-C87BCA79D0FB}"/>
    <cellStyle name="Comma 2 5 3 3 5 3 3" xfId="24958" xr:uid="{061D4302-B55D-44EC-AA5F-F22F03DF1A70}"/>
    <cellStyle name="Comma 2 5 3 3 5 4" xfId="10547" xr:uid="{00000000-0005-0000-0000-0000C51A0000}"/>
    <cellStyle name="Comma 2 5 3 3 5 4 2" xfId="29761" xr:uid="{BF2E6944-317B-4818-A601-60DA515275D9}"/>
    <cellStyle name="Comma 2 5 3 3 5 5" xfId="20154" xr:uid="{63CE148F-698C-43C8-A9C8-7DA9E4423116}"/>
    <cellStyle name="Comma 2 5 3 3 6" xfId="1737" xr:uid="{00000000-0005-0000-0000-0000C61A0000}"/>
    <cellStyle name="Comma 2 5 3 3 6 2" xfId="4142" xr:uid="{00000000-0005-0000-0000-0000C71A0000}"/>
    <cellStyle name="Comma 2 5 3 3 6 2 2" xfId="8945" xr:uid="{00000000-0005-0000-0000-0000C81A0000}"/>
    <cellStyle name="Comma 2 5 3 3 6 2 2 2" xfId="18552" xr:uid="{00000000-0005-0000-0000-0000C91A0000}"/>
    <cellStyle name="Comma 2 5 3 3 6 2 2 2 2" xfId="37766" xr:uid="{015D7B3D-09CB-4EB8-88A8-10B9E2C4F060}"/>
    <cellStyle name="Comma 2 5 3 3 6 2 2 3" xfId="28159" xr:uid="{B599C4BC-FDF4-4869-8010-DC9CBC1B9B70}"/>
    <cellStyle name="Comma 2 5 3 3 6 2 3" xfId="13749" xr:uid="{00000000-0005-0000-0000-0000CA1A0000}"/>
    <cellStyle name="Comma 2 5 3 3 6 2 3 2" xfId="32963" xr:uid="{E607F71B-C50A-4571-BE29-AB2B6BBAD4DB}"/>
    <cellStyle name="Comma 2 5 3 3 6 2 4" xfId="23356" xr:uid="{D1F4B3BF-A644-49DA-823B-EB3DCB3F3B57}"/>
    <cellStyle name="Comma 2 5 3 3 6 3" xfId="6544" xr:uid="{00000000-0005-0000-0000-0000CB1A0000}"/>
    <cellStyle name="Comma 2 5 3 3 6 3 2" xfId="16151" xr:uid="{00000000-0005-0000-0000-0000CC1A0000}"/>
    <cellStyle name="Comma 2 5 3 3 6 3 2 2" xfId="35365" xr:uid="{CF149126-9ADE-4CB1-BA8B-EF8154A9F0DC}"/>
    <cellStyle name="Comma 2 5 3 3 6 3 3" xfId="25758" xr:uid="{4F1CF676-E75A-4457-B478-7A3334C38EA7}"/>
    <cellStyle name="Comma 2 5 3 3 6 4" xfId="11347" xr:uid="{00000000-0005-0000-0000-0000CD1A0000}"/>
    <cellStyle name="Comma 2 5 3 3 6 4 2" xfId="30561" xr:uid="{CE3B70D8-A871-4F1B-BA3C-CD7CBF6C1D8D}"/>
    <cellStyle name="Comma 2 5 3 3 6 5" xfId="20954" xr:uid="{1375D7A4-1A21-49CC-8CAE-83C8EE319216}"/>
    <cellStyle name="Comma 2 5 3 3 7" xfId="2542" xr:uid="{00000000-0005-0000-0000-0000CE1A0000}"/>
    <cellStyle name="Comma 2 5 3 3 7 2" xfId="7345" xr:uid="{00000000-0005-0000-0000-0000CF1A0000}"/>
    <cellStyle name="Comma 2 5 3 3 7 2 2" xfId="16952" xr:uid="{00000000-0005-0000-0000-0000D01A0000}"/>
    <cellStyle name="Comma 2 5 3 3 7 2 2 2" xfId="36166" xr:uid="{F832948D-2ECE-4ACD-B4CD-5FE836CF617D}"/>
    <cellStyle name="Comma 2 5 3 3 7 2 3" xfId="26559" xr:uid="{3DE74265-2AAE-4039-90D3-6A6D2EBFA233}"/>
    <cellStyle name="Comma 2 5 3 3 7 3" xfId="12149" xr:uid="{00000000-0005-0000-0000-0000D11A0000}"/>
    <cellStyle name="Comma 2 5 3 3 7 3 2" xfId="31363" xr:uid="{E78AD54D-CFE5-4D37-BF59-01FAE26E7932}"/>
    <cellStyle name="Comma 2 5 3 3 7 4" xfId="21756" xr:uid="{70804F42-4F3E-4B71-A4F3-E837178571DB}"/>
    <cellStyle name="Comma 2 5 3 3 8" xfId="4944" xr:uid="{00000000-0005-0000-0000-0000D21A0000}"/>
    <cellStyle name="Comma 2 5 3 3 8 2" xfId="14551" xr:uid="{00000000-0005-0000-0000-0000D31A0000}"/>
    <cellStyle name="Comma 2 5 3 3 8 2 2" xfId="33765" xr:uid="{5D7E9569-81D6-4D80-AA33-E26DAF14F0EF}"/>
    <cellStyle name="Comma 2 5 3 3 8 3" xfId="24158" xr:uid="{032648A3-9BD1-45EB-BE70-9BD3CB75ABF2}"/>
    <cellStyle name="Comma 2 5 3 3 9" xfId="9747" xr:uid="{00000000-0005-0000-0000-0000D41A0000}"/>
    <cellStyle name="Comma 2 5 3 3 9 2" xfId="28961" xr:uid="{BDBFD5BF-DC53-4791-9925-4B06E071B4B0}"/>
    <cellStyle name="Comma 2 5 3 4" xfId="236" xr:uid="{00000000-0005-0000-0000-0000D51A0000}"/>
    <cellStyle name="Comma 2 5 3 4 2" xfId="1037" xr:uid="{00000000-0005-0000-0000-0000D61A0000}"/>
    <cellStyle name="Comma 2 5 3 4 2 2" xfId="3442" xr:uid="{00000000-0005-0000-0000-0000D71A0000}"/>
    <cellStyle name="Comma 2 5 3 4 2 2 2" xfId="8245" xr:uid="{00000000-0005-0000-0000-0000D81A0000}"/>
    <cellStyle name="Comma 2 5 3 4 2 2 2 2" xfId="17852" xr:uid="{00000000-0005-0000-0000-0000D91A0000}"/>
    <cellStyle name="Comma 2 5 3 4 2 2 2 2 2" xfId="37066" xr:uid="{19EA7831-50D9-4E2C-98A3-F8FAE36C2023}"/>
    <cellStyle name="Comma 2 5 3 4 2 2 2 3" xfId="27459" xr:uid="{82740F0A-6F48-4D2C-9C31-ABB0490FE717}"/>
    <cellStyle name="Comma 2 5 3 4 2 2 3" xfId="13049" xr:uid="{00000000-0005-0000-0000-0000DA1A0000}"/>
    <cellStyle name="Comma 2 5 3 4 2 2 3 2" xfId="32263" xr:uid="{79AFE8D5-BD99-4898-9A22-CA33A87212AE}"/>
    <cellStyle name="Comma 2 5 3 4 2 2 4" xfId="22656" xr:uid="{80175C88-F262-4AC9-85E5-449D40B44E8D}"/>
    <cellStyle name="Comma 2 5 3 4 2 3" xfId="5844" xr:uid="{00000000-0005-0000-0000-0000DB1A0000}"/>
    <cellStyle name="Comma 2 5 3 4 2 3 2" xfId="15451" xr:uid="{00000000-0005-0000-0000-0000DC1A0000}"/>
    <cellStyle name="Comma 2 5 3 4 2 3 2 2" xfId="34665" xr:uid="{E421FB84-EB45-4B60-B9D0-4F60C973813E}"/>
    <cellStyle name="Comma 2 5 3 4 2 3 3" xfId="25058" xr:uid="{55FB19E4-9BC7-4730-A809-5A4875F1C87A}"/>
    <cellStyle name="Comma 2 5 3 4 2 4" xfId="10647" xr:uid="{00000000-0005-0000-0000-0000DD1A0000}"/>
    <cellStyle name="Comma 2 5 3 4 2 4 2" xfId="29861" xr:uid="{F7E55E1E-0D37-43B4-A89F-2AA280976F9B}"/>
    <cellStyle name="Comma 2 5 3 4 2 5" xfId="20254" xr:uid="{F42CE40B-E749-4E8F-A778-53009689EF25}"/>
    <cellStyle name="Comma 2 5 3 4 3" xfId="1837" xr:uid="{00000000-0005-0000-0000-0000DE1A0000}"/>
    <cellStyle name="Comma 2 5 3 4 3 2" xfId="4242" xr:uid="{00000000-0005-0000-0000-0000DF1A0000}"/>
    <cellStyle name="Comma 2 5 3 4 3 2 2" xfId="9045" xr:uid="{00000000-0005-0000-0000-0000E01A0000}"/>
    <cellStyle name="Comma 2 5 3 4 3 2 2 2" xfId="18652" xr:uid="{00000000-0005-0000-0000-0000E11A0000}"/>
    <cellStyle name="Comma 2 5 3 4 3 2 2 2 2" xfId="37866" xr:uid="{AE1654B7-668A-4231-9D3B-17842A8A2A11}"/>
    <cellStyle name="Comma 2 5 3 4 3 2 2 3" xfId="28259" xr:uid="{B69A896C-BEB0-4D82-B7DD-1AC53EB97D4B}"/>
    <cellStyle name="Comma 2 5 3 4 3 2 3" xfId="13849" xr:uid="{00000000-0005-0000-0000-0000E21A0000}"/>
    <cellStyle name="Comma 2 5 3 4 3 2 3 2" xfId="33063" xr:uid="{1ECAF8C2-61B3-4BF2-AD76-76D725A63833}"/>
    <cellStyle name="Comma 2 5 3 4 3 2 4" xfId="23456" xr:uid="{0EC401AB-C9F4-44DE-9B43-AD27F80DAA3C}"/>
    <cellStyle name="Comma 2 5 3 4 3 3" xfId="6644" xr:uid="{00000000-0005-0000-0000-0000E31A0000}"/>
    <cellStyle name="Comma 2 5 3 4 3 3 2" xfId="16251" xr:uid="{00000000-0005-0000-0000-0000E41A0000}"/>
    <cellStyle name="Comma 2 5 3 4 3 3 2 2" xfId="35465" xr:uid="{97FA323C-6072-4C53-8DC6-D2D1A4B2C418}"/>
    <cellStyle name="Comma 2 5 3 4 3 3 3" xfId="25858" xr:uid="{DC5BE651-C202-4767-8D55-596EA156E0B7}"/>
    <cellStyle name="Comma 2 5 3 4 3 4" xfId="11447" xr:uid="{00000000-0005-0000-0000-0000E51A0000}"/>
    <cellStyle name="Comma 2 5 3 4 3 4 2" xfId="30661" xr:uid="{ABC86425-73CF-45C3-862B-3C5B61879FC9}"/>
    <cellStyle name="Comma 2 5 3 4 3 5" xfId="21054" xr:uid="{A2FD657A-6194-4D12-89D5-4571AE4A422E}"/>
    <cellStyle name="Comma 2 5 3 4 4" xfId="2642" xr:uid="{00000000-0005-0000-0000-0000E61A0000}"/>
    <cellStyle name="Comma 2 5 3 4 4 2" xfId="7445" xr:uid="{00000000-0005-0000-0000-0000E71A0000}"/>
    <cellStyle name="Comma 2 5 3 4 4 2 2" xfId="17052" xr:uid="{00000000-0005-0000-0000-0000E81A0000}"/>
    <cellStyle name="Comma 2 5 3 4 4 2 2 2" xfId="36266" xr:uid="{CA38ED2B-C549-4541-BBF9-9AB540EB211B}"/>
    <cellStyle name="Comma 2 5 3 4 4 2 3" xfId="26659" xr:uid="{330EC6EF-05FE-48E8-A87B-BA2BB6466C04}"/>
    <cellStyle name="Comma 2 5 3 4 4 3" xfId="12249" xr:uid="{00000000-0005-0000-0000-0000E91A0000}"/>
    <cellStyle name="Comma 2 5 3 4 4 3 2" xfId="31463" xr:uid="{C2729639-BF99-4B30-A928-B0A3FA1E0371}"/>
    <cellStyle name="Comma 2 5 3 4 4 4" xfId="21856" xr:uid="{E9859BA0-7976-4E02-9381-9E3529598A53}"/>
    <cellStyle name="Comma 2 5 3 4 5" xfId="5044" xr:uid="{00000000-0005-0000-0000-0000EA1A0000}"/>
    <cellStyle name="Comma 2 5 3 4 5 2" xfId="14651" xr:uid="{00000000-0005-0000-0000-0000EB1A0000}"/>
    <cellStyle name="Comma 2 5 3 4 5 2 2" xfId="33865" xr:uid="{18F6CDF5-6412-4477-B312-165FF385E463}"/>
    <cellStyle name="Comma 2 5 3 4 5 3" xfId="24258" xr:uid="{ECF7A910-A450-4DA7-A823-230B9F2F238B}"/>
    <cellStyle name="Comma 2 5 3 4 6" xfId="9847" xr:uid="{00000000-0005-0000-0000-0000EC1A0000}"/>
    <cellStyle name="Comma 2 5 3 4 6 2" xfId="29061" xr:uid="{F5C96014-9291-4A71-8F4A-7048FE0A61ED}"/>
    <cellStyle name="Comma 2 5 3 4 7" xfId="19454" xr:uid="{DA64E381-3552-4C38-8348-D5151691570E}"/>
    <cellStyle name="Comma 2 5 3 5" xfId="436" xr:uid="{00000000-0005-0000-0000-0000ED1A0000}"/>
    <cellStyle name="Comma 2 5 3 5 2" xfId="1237" xr:uid="{00000000-0005-0000-0000-0000EE1A0000}"/>
    <cellStyle name="Comma 2 5 3 5 2 2" xfId="3642" xr:uid="{00000000-0005-0000-0000-0000EF1A0000}"/>
    <cellStyle name="Comma 2 5 3 5 2 2 2" xfId="8445" xr:uid="{00000000-0005-0000-0000-0000F01A0000}"/>
    <cellStyle name="Comma 2 5 3 5 2 2 2 2" xfId="18052" xr:uid="{00000000-0005-0000-0000-0000F11A0000}"/>
    <cellStyle name="Comma 2 5 3 5 2 2 2 2 2" xfId="37266" xr:uid="{6DF7F883-1CF9-414E-AB29-946A9DE75720}"/>
    <cellStyle name="Comma 2 5 3 5 2 2 2 3" xfId="27659" xr:uid="{84E58602-76A2-49B7-9307-C56A05DC4D4C}"/>
    <cellStyle name="Comma 2 5 3 5 2 2 3" xfId="13249" xr:uid="{00000000-0005-0000-0000-0000F21A0000}"/>
    <cellStyle name="Comma 2 5 3 5 2 2 3 2" xfId="32463" xr:uid="{535DCF49-7CB4-4B79-B291-64D0ECBD079A}"/>
    <cellStyle name="Comma 2 5 3 5 2 2 4" xfId="22856" xr:uid="{D51BF3EE-9B41-4BD1-A849-D32FE23D7850}"/>
    <cellStyle name="Comma 2 5 3 5 2 3" xfId="6044" xr:uid="{00000000-0005-0000-0000-0000F31A0000}"/>
    <cellStyle name="Comma 2 5 3 5 2 3 2" xfId="15651" xr:uid="{00000000-0005-0000-0000-0000F41A0000}"/>
    <cellStyle name="Comma 2 5 3 5 2 3 2 2" xfId="34865" xr:uid="{D513AF12-DEE9-4AA2-A24E-2C29BA492676}"/>
    <cellStyle name="Comma 2 5 3 5 2 3 3" xfId="25258" xr:uid="{8BAD10CF-0AF6-4FC5-AD3E-975E4DD99DBA}"/>
    <cellStyle name="Comma 2 5 3 5 2 4" xfId="10847" xr:uid="{00000000-0005-0000-0000-0000F51A0000}"/>
    <cellStyle name="Comma 2 5 3 5 2 4 2" xfId="30061" xr:uid="{8414610B-F009-4923-900C-ED207C54555C}"/>
    <cellStyle name="Comma 2 5 3 5 2 5" xfId="20454" xr:uid="{916F5053-9BEF-4D35-BC44-8EF26E35B119}"/>
    <cellStyle name="Comma 2 5 3 5 3" xfId="2037" xr:uid="{00000000-0005-0000-0000-0000F61A0000}"/>
    <cellStyle name="Comma 2 5 3 5 3 2" xfId="4442" xr:uid="{00000000-0005-0000-0000-0000F71A0000}"/>
    <cellStyle name="Comma 2 5 3 5 3 2 2" xfId="9245" xr:uid="{00000000-0005-0000-0000-0000F81A0000}"/>
    <cellStyle name="Comma 2 5 3 5 3 2 2 2" xfId="18852" xr:uid="{00000000-0005-0000-0000-0000F91A0000}"/>
    <cellStyle name="Comma 2 5 3 5 3 2 2 2 2" xfId="38066" xr:uid="{F8DA968E-22DC-4619-876E-345C4EE010D7}"/>
    <cellStyle name="Comma 2 5 3 5 3 2 2 3" xfId="28459" xr:uid="{703BEEE2-75B1-46F3-BDE7-0ABDAE0FA188}"/>
    <cellStyle name="Comma 2 5 3 5 3 2 3" xfId="14049" xr:uid="{00000000-0005-0000-0000-0000FA1A0000}"/>
    <cellStyle name="Comma 2 5 3 5 3 2 3 2" xfId="33263" xr:uid="{9F69367A-0E01-4E85-B17A-012F61870EFA}"/>
    <cellStyle name="Comma 2 5 3 5 3 2 4" xfId="23656" xr:uid="{712E2C72-26D5-490D-8CDB-AD2136450915}"/>
    <cellStyle name="Comma 2 5 3 5 3 3" xfId="6844" xr:uid="{00000000-0005-0000-0000-0000FB1A0000}"/>
    <cellStyle name="Comma 2 5 3 5 3 3 2" xfId="16451" xr:uid="{00000000-0005-0000-0000-0000FC1A0000}"/>
    <cellStyle name="Comma 2 5 3 5 3 3 2 2" xfId="35665" xr:uid="{6562C8A3-79CD-4B62-BBB0-2DEEDB5940B0}"/>
    <cellStyle name="Comma 2 5 3 5 3 3 3" xfId="26058" xr:uid="{3E838A2F-EC16-458C-9808-AD2E723142E8}"/>
    <cellStyle name="Comma 2 5 3 5 3 4" xfId="11647" xr:uid="{00000000-0005-0000-0000-0000FD1A0000}"/>
    <cellStyle name="Comma 2 5 3 5 3 4 2" xfId="30861" xr:uid="{8926A2BA-B0BD-4BD9-856F-B4E8D9893A81}"/>
    <cellStyle name="Comma 2 5 3 5 3 5" xfId="21254" xr:uid="{993145CB-2207-4EC0-A4E9-E2F5300D4773}"/>
    <cellStyle name="Comma 2 5 3 5 4" xfId="2842" xr:uid="{00000000-0005-0000-0000-0000FE1A0000}"/>
    <cellStyle name="Comma 2 5 3 5 4 2" xfId="7645" xr:uid="{00000000-0005-0000-0000-0000FF1A0000}"/>
    <cellStyle name="Comma 2 5 3 5 4 2 2" xfId="17252" xr:uid="{00000000-0005-0000-0000-0000001B0000}"/>
    <cellStyle name="Comma 2 5 3 5 4 2 2 2" xfId="36466" xr:uid="{03492551-EDCF-4982-A757-83D9514F7A13}"/>
    <cellStyle name="Comma 2 5 3 5 4 2 3" xfId="26859" xr:uid="{0D6FC2D6-92A7-4B1C-BA59-9B2A90CE1F6F}"/>
    <cellStyle name="Comma 2 5 3 5 4 3" xfId="12449" xr:uid="{00000000-0005-0000-0000-0000011B0000}"/>
    <cellStyle name="Comma 2 5 3 5 4 3 2" xfId="31663" xr:uid="{BD0DECA0-F721-4160-B2B3-ECE171FD1E21}"/>
    <cellStyle name="Comma 2 5 3 5 4 4" xfId="22056" xr:uid="{9C7475E1-FFB2-4A17-A092-EDFC20C50AD5}"/>
    <cellStyle name="Comma 2 5 3 5 5" xfId="5244" xr:uid="{00000000-0005-0000-0000-0000021B0000}"/>
    <cellStyle name="Comma 2 5 3 5 5 2" xfId="14851" xr:uid="{00000000-0005-0000-0000-0000031B0000}"/>
    <cellStyle name="Comma 2 5 3 5 5 2 2" xfId="34065" xr:uid="{31A28212-645A-4F04-A928-CDAF5AD9E3B2}"/>
    <cellStyle name="Comma 2 5 3 5 5 3" xfId="24458" xr:uid="{E6740436-3AEF-4960-8C84-F7BCB49D200C}"/>
    <cellStyle name="Comma 2 5 3 5 6" xfId="10047" xr:uid="{00000000-0005-0000-0000-0000041B0000}"/>
    <cellStyle name="Comma 2 5 3 5 6 2" xfId="29261" xr:uid="{AC7923D8-1121-410A-AEE4-7903E3D41683}"/>
    <cellStyle name="Comma 2 5 3 5 7" xfId="19654" xr:uid="{FF107622-0CA3-457C-82B0-023265B317A6}"/>
    <cellStyle name="Comma 2 5 3 6" xfId="636" xr:uid="{00000000-0005-0000-0000-0000051B0000}"/>
    <cellStyle name="Comma 2 5 3 6 2" xfId="1437" xr:uid="{00000000-0005-0000-0000-0000061B0000}"/>
    <cellStyle name="Comma 2 5 3 6 2 2" xfId="3842" xr:uid="{00000000-0005-0000-0000-0000071B0000}"/>
    <cellStyle name="Comma 2 5 3 6 2 2 2" xfId="8645" xr:uid="{00000000-0005-0000-0000-0000081B0000}"/>
    <cellStyle name="Comma 2 5 3 6 2 2 2 2" xfId="18252" xr:uid="{00000000-0005-0000-0000-0000091B0000}"/>
    <cellStyle name="Comma 2 5 3 6 2 2 2 2 2" xfId="37466" xr:uid="{A5B79E22-7BBE-4E85-99E9-E45BC009A716}"/>
    <cellStyle name="Comma 2 5 3 6 2 2 2 3" xfId="27859" xr:uid="{47310478-5913-48CE-A4AC-820999C0F83F}"/>
    <cellStyle name="Comma 2 5 3 6 2 2 3" xfId="13449" xr:uid="{00000000-0005-0000-0000-00000A1B0000}"/>
    <cellStyle name="Comma 2 5 3 6 2 2 3 2" xfId="32663" xr:uid="{CD146720-C592-4FA9-BA03-CE169EBC1AF3}"/>
    <cellStyle name="Comma 2 5 3 6 2 2 4" xfId="23056" xr:uid="{332B12F1-A374-48CD-A67C-3AEA6EC74DC1}"/>
    <cellStyle name="Comma 2 5 3 6 2 3" xfId="6244" xr:uid="{00000000-0005-0000-0000-00000B1B0000}"/>
    <cellStyle name="Comma 2 5 3 6 2 3 2" xfId="15851" xr:uid="{00000000-0005-0000-0000-00000C1B0000}"/>
    <cellStyle name="Comma 2 5 3 6 2 3 2 2" xfId="35065" xr:uid="{193DFDFB-1C42-449B-B2E9-80062151CA30}"/>
    <cellStyle name="Comma 2 5 3 6 2 3 3" xfId="25458" xr:uid="{C3BE7C7A-CE12-49C9-82B2-6DC8B797DF80}"/>
    <cellStyle name="Comma 2 5 3 6 2 4" xfId="11047" xr:uid="{00000000-0005-0000-0000-00000D1B0000}"/>
    <cellStyle name="Comma 2 5 3 6 2 4 2" xfId="30261" xr:uid="{A37DC64B-7D7D-42EE-A6B9-2DEDE61C3343}"/>
    <cellStyle name="Comma 2 5 3 6 2 5" xfId="20654" xr:uid="{51242043-3A61-475F-B9A6-3C1565B2C851}"/>
    <cellStyle name="Comma 2 5 3 6 3" xfId="2237" xr:uid="{00000000-0005-0000-0000-00000E1B0000}"/>
    <cellStyle name="Comma 2 5 3 6 3 2" xfId="4642" xr:uid="{00000000-0005-0000-0000-00000F1B0000}"/>
    <cellStyle name="Comma 2 5 3 6 3 2 2" xfId="9445" xr:uid="{00000000-0005-0000-0000-0000101B0000}"/>
    <cellStyle name="Comma 2 5 3 6 3 2 2 2" xfId="19052" xr:uid="{00000000-0005-0000-0000-0000111B0000}"/>
    <cellStyle name="Comma 2 5 3 6 3 2 2 2 2" xfId="38266" xr:uid="{DF41ED9E-272F-4C13-9CBF-0AF06B9EBEDD}"/>
    <cellStyle name="Comma 2 5 3 6 3 2 2 3" xfId="28659" xr:uid="{9C554A31-1A93-4059-96D6-579762DB5114}"/>
    <cellStyle name="Comma 2 5 3 6 3 2 3" xfId="14249" xr:uid="{00000000-0005-0000-0000-0000121B0000}"/>
    <cellStyle name="Comma 2 5 3 6 3 2 3 2" xfId="33463" xr:uid="{05C5F4BD-4D0A-4F0B-81A2-6240DBFCE47D}"/>
    <cellStyle name="Comma 2 5 3 6 3 2 4" xfId="23856" xr:uid="{B130E818-A9C9-4190-B6AD-B6309AC3EF7F}"/>
    <cellStyle name="Comma 2 5 3 6 3 3" xfId="7044" xr:uid="{00000000-0005-0000-0000-0000131B0000}"/>
    <cellStyle name="Comma 2 5 3 6 3 3 2" xfId="16651" xr:uid="{00000000-0005-0000-0000-0000141B0000}"/>
    <cellStyle name="Comma 2 5 3 6 3 3 2 2" xfId="35865" xr:uid="{00111201-FAE5-4771-98E6-B001454416B6}"/>
    <cellStyle name="Comma 2 5 3 6 3 3 3" xfId="26258" xr:uid="{BC8D8824-6FA1-4B1F-A398-8360DD4CADA7}"/>
    <cellStyle name="Comma 2 5 3 6 3 4" xfId="11847" xr:uid="{00000000-0005-0000-0000-0000151B0000}"/>
    <cellStyle name="Comma 2 5 3 6 3 4 2" xfId="31061" xr:uid="{0FE5DA06-3032-4664-9CE0-25D8D34B4B98}"/>
    <cellStyle name="Comma 2 5 3 6 3 5" xfId="21454" xr:uid="{6F937A56-9A4F-4DF6-B46D-52E3B6DF3E99}"/>
    <cellStyle name="Comma 2 5 3 6 4" xfId="3042" xr:uid="{00000000-0005-0000-0000-0000161B0000}"/>
    <cellStyle name="Comma 2 5 3 6 4 2" xfId="7845" xr:uid="{00000000-0005-0000-0000-0000171B0000}"/>
    <cellStyle name="Comma 2 5 3 6 4 2 2" xfId="17452" xr:uid="{00000000-0005-0000-0000-0000181B0000}"/>
    <cellStyle name="Comma 2 5 3 6 4 2 2 2" xfId="36666" xr:uid="{FC66CA34-E8CB-4569-BCE0-72FE237EADAE}"/>
    <cellStyle name="Comma 2 5 3 6 4 2 3" xfId="27059" xr:uid="{F4AA1FF4-F44B-416A-A3B3-6681CA9A5784}"/>
    <cellStyle name="Comma 2 5 3 6 4 3" xfId="12649" xr:uid="{00000000-0005-0000-0000-0000191B0000}"/>
    <cellStyle name="Comma 2 5 3 6 4 3 2" xfId="31863" xr:uid="{8982400F-4DD8-4BAB-A7AF-A042C2C39B25}"/>
    <cellStyle name="Comma 2 5 3 6 4 4" xfId="22256" xr:uid="{F3952BC3-DB91-41D6-A1DE-8987701198A6}"/>
    <cellStyle name="Comma 2 5 3 6 5" xfId="5444" xr:uid="{00000000-0005-0000-0000-00001A1B0000}"/>
    <cellStyle name="Comma 2 5 3 6 5 2" xfId="15051" xr:uid="{00000000-0005-0000-0000-00001B1B0000}"/>
    <cellStyle name="Comma 2 5 3 6 5 2 2" xfId="34265" xr:uid="{61970C6B-9B7C-4FB2-9382-27FF75172F05}"/>
    <cellStyle name="Comma 2 5 3 6 5 3" xfId="24658" xr:uid="{893B1ABE-52F4-41D9-A953-E55A590E2C54}"/>
    <cellStyle name="Comma 2 5 3 6 6" xfId="10247" xr:uid="{00000000-0005-0000-0000-00001C1B0000}"/>
    <cellStyle name="Comma 2 5 3 6 6 2" xfId="29461" xr:uid="{09A57051-F999-4FF9-9BF8-4F09A497DBF3}"/>
    <cellStyle name="Comma 2 5 3 6 7" xfId="19854" xr:uid="{E4814229-EB31-4CE2-93EB-D617E0D04C71}"/>
    <cellStyle name="Comma 2 5 3 7" xfId="837" xr:uid="{00000000-0005-0000-0000-00001D1B0000}"/>
    <cellStyle name="Comma 2 5 3 7 2" xfId="3242" xr:uid="{00000000-0005-0000-0000-00001E1B0000}"/>
    <cellStyle name="Comma 2 5 3 7 2 2" xfId="8045" xr:uid="{00000000-0005-0000-0000-00001F1B0000}"/>
    <cellStyle name="Comma 2 5 3 7 2 2 2" xfId="17652" xr:uid="{00000000-0005-0000-0000-0000201B0000}"/>
    <cellStyle name="Comma 2 5 3 7 2 2 2 2" xfId="36866" xr:uid="{FBA4B5C6-C4A5-4340-AC4C-6F7FB62ECE9A}"/>
    <cellStyle name="Comma 2 5 3 7 2 2 3" xfId="27259" xr:uid="{E847E9B6-B9CC-47E3-B559-78925A6AC087}"/>
    <cellStyle name="Comma 2 5 3 7 2 3" xfId="12849" xr:uid="{00000000-0005-0000-0000-0000211B0000}"/>
    <cellStyle name="Comma 2 5 3 7 2 3 2" xfId="32063" xr:uid="{6B8D3CAD-863B-49A2-9B4D-C10C01CCCB81}"/>
    <cellStyle name="Comma 2 5 3 7 2 4" xfId="22456" xr:uid="{5D94C496-8356-45C3-BF95-3171067DE21E}"/>
    <cellStyle name="Comma 2 5 3 7 3" xfId="5644" xr:uid="{00000000-0005-0000-0000-0000221B0000}"/>
    <cellStyle name="Comma 2 5 3 7 3 2" xfId="15251" xr:uid="{00000000-0005-0000-0000-0000231B0000}"/>
    <cellStyle name="Comma 2 5 3 7 3 2 2" xfId="34465" xr:uid="{09106DB6-FB1B-4FB3-9E1A-CE8B12AAF169}"/>
    <cellStyle name="Comma 2 5 3 7 3 3" xfId="24858" xr:uid="{55AA3456-75C1-473F-BC91-8DE5E93EB782}"/>
    <cellStyle name="Comma 2 5 3 7 4" xfId="10447" xr:uid="{00000000-0005-0000-0000-0000241B0000}"/>
    <cellStyle name="Comma 2 5 3 7 4 2" xfId="29661" xr:uid="{C94025BA-591B-400C-87A7-111F82FFBCA5}"/>
    <cellStyle name="Comma 2 5 3 7 5" xfId="20054" xr:uid="{BE718B64-0AEF-40B8-A236-0DB5985BCAF2}"/>
    <cellStyle name="Comma 2 5 3 8" xfId="1637" xr:uid="{00000000-0005-0000-0000-0000251B0000}"/>
    <cellStyle name="Comma 2 5 3 8 2" xfId="4042" xr:uid="{00000000-0005-0000-0000-0000261B0000}"/>
    <cellStyle name="Comma 2 5 3 8 2 2" xfId="8845" xr:uid="{00000000-0005-0000-0000-0000271B0000}"/>
    <cellStyle name="Comma 2 5 3 8 2 2 2" xfId="18452" xr:uid="{00000000-0005-0000-0000-0000281B0000}"/>
    <cellStyle name="Comma 2 5 3 8 2 2 2 2" xfId="37666" xr:uid="{08183A3C-C404-498E-BDCC-BB29CCB52866}"/>
    <cellStyle name="Comma 2 5 3 8 2 2 3" xfId="28059" xr:uid="{A76E98B9-AA4C-4914-A52A-CF4672C8A4C5}"/>
    <cellStyle name="Comma 2 5 3 8 2 3" xfId="13649" xr:uid="{00000000-0005-0000-0000-0000291B0000}"/>
    <cellStyle name="Comma 2 5 3 8 2 3 2" xfId="32863" xr:uid="{B5553774-2E0B-4844-9C70-D19212F537BB}"/>
    <cellStyle name="Comma 2 5 3 8 2 4" xfId="23256" xr:uid="{D218FAFD-6D03-43AB-A78F-7969B7902A61}"/>
    <cellStyle name="Comma 2 5 3 8 3" xfId="6444" xr:uid="{00000000-0005-0000-0000-00002A1B0000}"/>
    <cellStyle name="Comma 2 5 3 8 3 2" xfId="16051" xr:uid="{00000000-0005-0000-0000-00002B1B0000}"/>
    <cellStyle name="Comma 2 5 3 8 3 2 2" xfId="35265" xr:uid="{0A3C3840-A9D7-42C7-8EC2-E87132ACAB78}"/>
    <cellStyle name="Comma 2 5 3 8 3 3" xfId="25658" xr:uid="{AF4E6D34-6F5C-4500-9495-653B90451839}"/>
    <cellStyle name="Comma 2 5 3 8 4" xfId="11247" xr:uid="{00000000-0005-0000-0000-00002C1B0000}"/>
    <cellStyle name="Comma 2 5 3 8 4 2" xfId="30461" xr:uid="{C97FA927-DB97-477B-B526-F764B0D76A74}"/>
    <cellStyle name="Comma 2 5 3 8 5" xfId="20854" xr:uid="{DFAE467E-A5C0-43BB-A472-BA10FF2D7BF6}"/>
    <cellStyle name="Comma 2 5 3 9" xfId="2442" xr:uid="{00000000-0005-0000-0000-00002D1B0000}"/>
    <cellStyle name="Comma 2 5 3 9 2" xfId="7245" xr:uid="{00000000-0005-0000-0000-00002E1B0000}"/>
    <cellStyle name="Comma 2 5 3 9 2 2" xfId="16852" xr:uid="{00000000-0005-0000-0000-00002F1B0000}"/>
    <cellStyle name="Comma 2 5 3 9 2 2 2" xfId="36066" xr:uid="{7222339F-C379-40FC-B762-3657C7ECD751}"/>
    <cellStyle name="Comma 2 5 3 9 2 3" xfId="26459" xr:uid="{D7581079-563D-4D9D-8FB9-7DA1C84E4000}"/>
    <cellStyle name="Comma 2 5 3 9 3" xfId="12049" xr:uid="{00000000-0005-0000-0000-0000301B0000}"/>
    <cellStyle name="Comma 2 5 3 9 3 2" xfId="31263" xr:uid="{C6DAD292-0355-477A-BA68-C9DF997BC46D}"/>
    <cellStyle name="Comma 2 5 3 9 4" xfId="21656" xr:uid="{4DBFA782-F0A6-484D-A56B-5A79B275AC33}"/>
    <cellStyle name="Comma 2 5 4" xfId="45" xr:uid="{00000000-0005-0000-0000-0000311B0000}"/>
    <cellStyle name="Comma 2 5 4 10" xfId="4854" xr:uid="{00000000-0005-0000-0000-0000321B0000}"/>
    <cellStyle name="Comma 2 5 4 10 2" xfId="14461" xr:uid="{00000000-0005-0000-0000-0000331B0000}"/>
    <cellStyle name="Comma 2 5 4 10 2 2" xfId="33675" xr:uid="{BD78B148-5F8B-48B5-8FF6-28AFB5326039}"/>
    <cellStyle name="Comma 2 5 4 10 3" xfId="24068" xr:uid="{CFC2BC5E-3D7D-4224-8D15-5F95EA19E42B}"/>
    <cellStyle name="Comma 2 5 4 11" xfId="9657" xr:uid="{00000000-0005-0000-0000-0000341B0000}"/>
    <cellStyle name="Comma 2 5 4 11 2" xfId="28871" xr:uid="{8D4402AB-CA03-4FCE-A0DE-CECE8EA30561}"/>
    <cellStyle name="Comma 2 5 4 12" xfId="19264" xr:uid="{3E117296-F183-4071-A425-69946720E7B2}"/>
    <cellStyle name="Comma 2 5 4 2" xfId="96" xr:uid="{00000000-0005-0000-0000-0000351B0000}"/>
    <cellStyle name="Comma 2 5 4 2 10" xfId="9707" xr:uid="{00000000-0005-0000-0000-0000361B0000}"/>
    <cellStyle name="Comma 2 5 4 2 10 2" xfId="28921" xr:uid="{EEE01EFC-A52E-4402-8240-357963798FC1}"/>
    <cellStyle name="Comma 2 5 4 2 11" xfId="19314" xr:uid="{81D1F658-9891-4BA0-815A-E85B8DC497A2}"/>
    <cellStyle name="Comma 2 5 4 2 2" xfId="196" xr:uid="{00000000-0005-0000-0000-0000371B0000}"/>
    <cellStyle name="Comma 2 5 4 2 2 10" xfId="19414" xr:uid="{33800815-F965-4E4D-AAA8-D9A8CC9C8405}"/>
    <cellStyle name="Comma 2 5 4 2 2 2" xfId="396" xr:uid="{00000000-0005-0000-0000-0000381B0000}"/>
    <cellStyle name="Comma 2 5 4 2 2 2 2" xfId="1197" xr:uid="{00000000-0005-0000-0000-0000391B0000}"/>
    <cellStyle name="Comma 2 5 4 2 2 2 2 2" xfId="3602" xr:uid="{00000000-0005-0000-0000-00003A1B0000}"/>
    <cellStyle name="Comma 2 5 4 2 2 2 2 2 2" xfId="8405" xr:uid="{00000000-0005-0000-0000-00003B1B0000}"/>
    <cellStyle name="Comma 2 5 4 2 2 2 2 2 2 2" xfId="18012" xr:uid="{00000000-0005-0000-0000-00003C1B0000}"/>
    <cellStyle name="Comma 2 5 4 2 2 2 2 2 2 2 2" xfId="37226" xr:uid="{4EA32B28-BB49-4E3C-B4C4-E359B4E501A4}"/>
    <cellStyle name="Comma 2 5 4 2 2 2 2 2 2 3" xfId="27619" xr:uid="{79B48492-E0D9-4A3B-BAC4-D34F32B4229B}"/>
    <cellStyle name="Comma 2 5 4 2 2 2 2 2 3" xfId="13209" xr:uid="{00000000-0005-0000-0000-00003D1B0000}"/>
    <cellStyle name="Comma 2 5 4 2 2 2 2 2 3 2" xfId="32423" xr:uid="{34CFD239-C969-4586-BE20-BE78FEF074ED}"/>
    <cellStyle name="Comma 2 5 4 2 2 2 2 2 4" xfId="22816" xr:uid="{F5FA64E4-9244-4E59-9591-EE92F84BF9D8}"/>
    <cellStyle name="Comma 2 5 4 2 2 2 2 3" xfId="6004" xr:uid="{00000000-0005-0000-0000-00003E1B0000}"/>
    <cellStyle name="Comma 2 5 4 2 2 2 2 3 2" xfId="15611" xr:uid="{00000000-0005-0000-0000-00003F1B0000}"/>
    <cellStyle name="Comma 2 5 4 2 2 2 2 3 2 2" xfId="34825" xr:uid="{CF8301CA-26E1-4F92-9680-5356D8A62238}"/>
    <cellStyle name="Comma 2 5 4 2 2 2 2 3 3" xfId="25218" xr:uid="{70FCEA99-4FAB-4D8D-9C37-FD938B10D291}"/>
    <cellStyle name="Comma 2 5 4 2 2 2 2 4" xfId="10807" xr:uid="{00000000-0005-0000-0000-0000401B0000}"/>
    <cellStyle name="Comma 2 5 4 2 2 2 2 4 2" xfId="30021" xr:uid="{455E587C-759F-44F8-AE3A-1091BCC2AF7E}"/>
    <cellStyle name="Comma 2 5 4 2 2 2 2 5" xfId="20414" xr:uid="{50B4EAD7-4707-4603-AEA3-F6ABCF86458C}"/>
    <cellStyle name="Comma 2 5 4 2 2 2 3" xfId="1997" xr:uid="{00000000-0005-0000-0000-0000411B0000}"/>
    <cellStyle name="Comma 2 5 4 2 2 2 3 2" xfId="4402" xr:uid="{00000000-0005-0000-0000-0000421B0000}"/>
    <cellStyle name="Comma 2 5 4 2 2 2 3 2 2" xfId="9205" xr:uid="{00000000-0005-0000-0000-0000431B0000}"/>
    <cellStyle name="Comma 2 5 4 2 2 2 3 2 2 2" xfId="18812" xr:uid="{00000000-0005-0000-0000-0000441B0000}"/>
    <cellStyle name="Comma 2 5 4 2 2 2 3 2 2 2 2" xfId="38026" xr:uid="{36FE01FA-A948-4196-B377-A5C1EF4A355C}"/>
    <cellStyle name="Comma 2 5 4 2 2 2 3 2 2 3" xfId="28419" xr:uid="{217DBB5C-639B-4EF1-8CFA-02819960830C}"/>
    <cellStyle name="Comma 2 5 4 2 2 2 3 2 3" xfId="14009" xr:uid="{00000000-0005-0000-0000-0000451B0000}"/>
    <cellStyle name="Comma 2 5 4 2 2 2 3 2 3 2" xfId="33223" xr:uid="{85EE8BC2-2B8C-49B3-9B7F-F2790AEF5A29}"/>
    <cellStyle name="Comma 2 5 4 2 2 2 3 2 4" xfId="23616" xr:uid="{A38ABA81-56FC-4A72-B816-9C1129645E87}"/>
    <cellStyle name="Comma 2 5 4 2 2 2 3 3" xfId="6804" xr:uid="{00000000-0005-0000-0000-0000461B0000}"/>
    <cellStyle name="Comma 2 5 4 2 2 2 3 3 2" xfId="16411" xr:uid="{00000000-0005-0000-0000-0000471B0000}"/>
    <cellStyle name="Comma 2 5 4 2 2 2 3 3 2 2" xfId="35625" xr:uid="{662DD8CB-4C8B-4BDE-846D-B4AAB7A41DBE}"/>
    <cellStyle name="Comma 2 5 4 2 2 2 3 3 3" xfId="26018" xr:uid="{A872A3DD-F7E3-470E-A626-8AF5912FEBF1}"/>
    <cellStyle name="Comma 2 5 4 2 2 2 3 4" xfId="11607" xr:uid="{00000000-0005-0000-0000-0000481B0000}"/>
    <cellStyle name="Comma 2 5 4 2 2 2 3 4 2" xfId="30821" xr:uid="{99D85FC3-37C1-4D20-80E6-98854E5DC5A9}"/>
    <cellStyle name="Comma 2 5 4 2 2 2 3 5" xfId="21214" xr:uid="{47AA05DD-6C2C-4B31-8A91-BDE05DD53AB2}"/>
    <cellStyle name="Comma 2 5 4 2 2 2 4" xfId="2802" xr:uid="{00000000-0005-0000-0000-0000491B0000}"/>
    <cellStyle name="Comma 2 5 4 2 2 2 4 2" xfId="7605" xr:uid="{00000000-0005-0000-0000-00004A1B0000}"/>
    <cellStyle name="Comma 2 5 4 2 2 2 4 2 2" xfId="17212" xr:uid="{00000000-0005-0000-0000-00004B1B0000}"/>
    <cellStyle name="Comma 2 5 4 2 2 2 4 2 2 2" xfId="36426" xr:uid="{92A5E1A4-3FAA-4597-A57D-271C777A7CF5}"/>
    <cellStyle name="Comma 2 5 4 2 2 2 4 2 3" xfId="26819" xr:uid="{CB42C077-3073-4B5E-A227-5A0B85D03B72}"/>
    <cellStyle name="Comma 2 5 4 2 2 2 4 3" xfId="12409" xr:uid="{00000000-0005-0000-0000-00004C1B0000}"/>
    <cellStyle name="Comma 2 5 4 2 2 2 4 3 2" xfId="31623" xr:uid="{744D0B83-E5FA-40CE-A0CB-C70D0C9266EB}"/>
    <cellStyle name="Comma 2 5 4 2 2 2 4 4" xfId="22016" xr:uid="{3A3E8DFD-3C34-4D3A-9648-142E0AB317E6}"/>
    <cellStyle name="Comma 2 5 4 2 2 2 5" xfId="5204" xr:uid="{00000000-0005-0000-0000-00004D1B0000}"/>
    <cellStyle name="Comma 2 5 4 2 2 2 5 2" xfId="14811" xr:uid="{00000000-0005-0000-0000-00004E1B0000}"/>
    <cellStyle name="Comma 2 5 4 2 2 2 5 2 2" xfId="34025" xr:uid="{290B6D4E-8B0B-4AC4-AD03-88CFA234680E}"/>
    <cellStyle name="Comma 2 5 4 2 2 2 5 3" xfId="24418" xr:uid="{424D9DAD-B6A4-45B4-9582-88B881FD5C3C}"/>
    <cellStyle name="Comma 2 5 4 2 2 2 6" xfId="10007" xr:uid="{00000000-0005-0000-0000-00004F1B0000}"/>
    <cellStyle name="Comma 2 5 4 2 2 2 6 2" xfId="29221" xr:uid="{6E6D41F5-4B8D-46C7-A7E1-AB9D65A618DE}"/>
    <cellStyle name="Comma 2 5 4 2 2 2 7" xfId="19614" xr:uid="{700DE74D-CBA8-4979-A6DD-59A0B8D2CFD1}"/>
    <cellStyle name="Comma 2 5 4 2 2 3" xfId="596" xr:uid="{00000000-0005-0000-0000-0000501B0000}"/>
    <cellStyle name="Comma 2 5 4 2 2 3 2" xfId="1397" xr:uid="{00000000-0005-0000-0000-0000511B0000}"/>
    <cellStyle name="Comma 2 5 4 2 2 3 2 2" xfId="3802" xr:uid="{00000000-0005-0000-0000-0000521B0000}"/>
    <cellStyle name="Comma 2 5 4 2 2 3 2 2 2" xfId="8605" xr:uid="{00000000-0005-0000-0000-0000531B0000}"/>
    <cellStyle name="Comma 2 5 4 2 2 3 2 2 2 2" xfId="18212" xr:uid="{00000000-0005-0000-0000-0000541B0000}"/>
    <cellStyle name="Comma 2 5 4 2 2 3 2 2 2 2 2" xfId="37426" xr:uid="{6BC5CEC9-43AD-475B-9177-C6F1BE972B63}"/>
    <cellStyle name="Comma 2 5 4 2 2 3 2 2 2 3" xfId="27819" xr:uid="{E3136258-D6E2-4DEE-9C11-6A41F44BC2A7}"/>
    <cellStyle name="Comma 2 5 4 2 2 3 2 2 3" xfId="13409" xr:uid="{00000000-0005-0000-0000-0000551B0000}"/>
    <cellStyle name="Comma 2 5 4 2 2 3 2 2 3 2" xfId="32623" xr:uid="{B801D6D9-A6FD-4D63-937B-D77CE1ADD721}"/>
    <cellStyle name="Comma 2 5 4 2 2 3 2 2 4" xfId="23016" xr:uid="{62EE467A-5D44-47A5-85EC-B7C246A1AC4D}"/>
    <cellStyle name="Comma 2 5 4 2 2 3 2 3" xfId="6204" xr:uid="{00000000-0005-0000-0000-0000561B0000}"/>
    <cellStyle name="Comma 2 5 4 2 2 3 2 3 2" xfId="15811" xr:uid="{00000000-0005-0000-0000-0000571B0000}"/>
    <cellStyle name="Comma 2 5 4 2 2 3 2 3 2 2" xfId="35025" xr:uid="{AB43C349-45B7-4F04-B6E3-86B64FB8E3FC}"/>
    <cellStyle name="Comma 2 5 4 2 2 3 2 3 3" xfId="25418" xr:uid="{C718BC4E-8CCB-41DC-BB5A-E6AEF2A2442C}"/>
    <cellStyle name="Comma 2 5 4 2 2 3 2 4" xfId="11007" xr:uid="{00000000-0005-0000-0000-0000581B0000}"/>
    <cellStyle name="Comma 2 5 4 2 2 3 2 4 2" xfId="30221" xr:uid="{445F3297-AF16-4DFC-8895-5DBB4AA987E7}"/>
    <cellStyle name="Comma 2 5 4 2 2 3 2 5" xfId="20614" xr:uid="{1E5020BD-6A5F-46BA-BB91-B7334C8218F1}"/>
    <cellStyle name="Comma 2 5 4 2 2 3 3" xfId="2197" xr:uid="{00000000-0005-0000-0000-0000591B0000}"/>
    <cellStyle name="Comma 2 5 4 2 2 3 3 2" xfId="4602" xr:uid="{00000000-0005-0000-0000-00005A1B0000}"/>
    <cellStyle name="Comma 2 5 4 2 2 3 3 2 2" xfId="9405" xr:uid="{00000000-0005-0000-0000-00005B1B0000}"/>
    <cellStyle name="Comma 2 5 4 2 2 3 3 2 2 2" xfId="19012" xr:uid="{00000000-0005-0000-0000-00005C1B0000}"/>
    <cellStyle name="Comma 2 5 4 2 2 3 3 2 2 2 2" xfId="38226" xr:uid="{55A30FF4-9580-4B74-86A1-A403BEA57AFA}"/>
    <cellStyle name="Comma 2 5 4 2 2 3 3 2 2 3" xfId="28619" xr:uid="{51447724-FF64-4450-80BF-CB835F427F79}"/>
    <cellStyle name="Comma 2 5 4 2 2 3 3 2 3" xfId="14209" xr:uid="{00000000-0005-0000-0000-00005D1B0000}"/>
    <cellStyle name="Comma 2 5 4 2 2 3 3 2 3 2" xfId="33423" xr:uid="{61CC06F2-3894-44EA-860D-9A46ACB78183}"/>
    <cellStyle name="Comma 2 5 4 2 2 3 3 2 4" xfId="23816" xr:uid="{D4DF7826-64DB-43E2-9EA8-39081D06B3FF}"/>
    <cellStyle name="Comma 2 5 4 2 2 3 3 3" xfId="7004" xr:uid="{00000000-0005-0000-0000-00005E1B0000}"/>
    <cellStyle name="Comma 2 5 4 2 2 3 3 3 2" xfId="16611" xr:uid="{00000000-0005-0000-0000-00005F1B0000}"/>
    <cellStyle name="Comma 2 5 4 2 2 3 3 3 2 2" xfId="35825" xr:uid="{16EBFF40-D308-4DD4-8431-803C8D1ACF6B}"/>
    <cellStyle name="Comma 2 5 4 2 2 3 3 3 3" xfId="26218" xr:uid="{0EBA2E37-818C-47FA-96A9-A504A15CF1D8}"/>
    <cellStyle name="Comma 2 5 4 2 2 3 3 4" xfId="11807" xr:uid="{00000000-0005-0000-0000-0000601B0000}"/>
    <cellStyle name="Comma 2 5 4 2 2 3 3 4 2" xfId="31021" xr:uid="{A46065BF-9CCC-4C00-A708-2690175735C1}"/>
    <cellStyle name="Comma 2 5 4 2 2 3 3 5" xfId="21414" xr:uid="{D460D2A2-B47E-411E-A04B-A9FA62DC8EAC}"/>
    <cellStyle name="Comma 2 5 4 2 2 3 4" xfId="3002" xr:uid="{00000000-0005-0000-0000-0000611B0000}"/>
    <cellStyle name="Comma 2 5 4 2 2 3 4 2" xfId="7805" xr:uid="{00000000-0005-0000-0000-0000621B0000}"/>
    <cellStyle name="Comma 2 5 4 2 2 3 4 2 2" xfId="17412" xr:uid="{00000000-0005-0000-0000-0000631B0000}"/>
    <cellStyle name="Comma 2 5 4 2 2 3 4 2 2 2" xfId="36626" xr:uid="{E2012964-AA84-4AFB-8D92-F03777519CC4}"/>
    <cellStyle name="Comma 2 5 4 2 2 3 4 2 3" xfId="27019" xr:uid="{361B35DB-1C8F-4478-9DD3-B37B2AE1E2AB}"/>
    <cellStyle name="Comma 2 5 4 2 2 3 4 3" xfId="12609" xr:uid="{00000000-0005-0000-0000-0000641B0000}"/>
    <cellStyle name="Comma 2 5 4 2 2 3 4 3 2" xfId="31823" xr:uid="{2A697EDA-326A-41C7-B321-F3AE9C4F76C0}"/>
    <cellStyle name="Comma 2 5 4 2 2 3 4 4" xfId="22216" xr:uid="{6E151E9B-8AB7-447C-BBDC-C6A922EE89A6}"/>
    <cellStyle name="Comma 2 5 4 2 2 3 5" xfId="5404" xr:uid="{00000000-0005-0000-0000-0000651B0000}"/>
    <cellStyle name="Comma 2 5 4 2 2 3 5 2" xfId="15011" xr:uid="{00000000-0005-0000-0000-0000661B0000}"/>
    <cellStyle name="Comma 2 5 4 2 2 3 5 2 2" xfId="34225" xr:uid="{9226EF26-A921-4529-80C6-D3813FFA2F5E}"/>
    <cellStyle name="Comma 2 5 4 2 2 3 5 3" xfId="24618" xr:uid="{59F221D2-D9E1-45CB-93E8-CFCAEB0D4A97}"/>
    <cellStyle name="Comma 2 5 4 2 2 3 6" xfId="10207" xr:uid="{00000000-0005-0000-0000-0000671B0000}"/>
    <cellStyle name="Comma 2 5 4 2 2 3 6 2" xfId="29421" xr:uid="{15B8BD16-B5B0-47C4-93C8-AC1E7489A79C}"/>
    <cellStyle name="Comma 2 5 4 2 2 3 7" xfId="19814" xr:uid="{A8533807-5B1F-4192-93AA-CEE0F5DDEA1C}"/>
    <cellStyle name="Comma 2 5 4 2 2 4" xfId="796" xr:uid="{00000000-0005-0000-0000-0000681B0000}"/>
    <cellStyle name="Comma 2 5 4 2 2 4 2" xfId="1597" xr:uid="{00000000-0005-0000-0000-0000691B0000}"/>
    <cellStyle name="Comma 2 5 4 2 2 4 2 2" xfId="4002" xr:uid="{00000000-0005-0000-0000-00006A1B0000}"/>
    <cellStyle name="Comma 2 5 4 2 2 4 2 2 2" xfId="8805" xr:uid="{00000000-0005-0000-0000-00006B1B0000}"/>
    <cellStyle name="Comma 2 5 4 2 2 4 2 2 2 2" xfId="18412" xr:uid="{00000000-0005-0000-0000-00006C1B0000}"/>
    <cellStyle name="Comma 2 5 4 2 2 4 2 2 2 2 2" xfId="37626" xr:uid="{BAAF654D-1306-440B-9692-9230A32C59DF}"/>
    <cellStyle name="Comma 2 5 4 2 2 4 2 2 2 3" xfId="28019" xr:uid="{17738CDE-E4AE-442A-B017-03DCCEDA5ACF}"/>
    <cellStyle name="Comma 2 5 4 2 2 4 2 2 3" xfId="13609" xr:uid="{00000000-0005-0000-0000-00006D1B0000}"/>
    <cellStyle name="Comma 2 5 4 2 2 4 2 2 3 2" xfId="32823" xr:uid="{54643E77-E353-48C9-A8D3-719A108A88AF}"/>
    <cellStyle name="Comma 2 5 4 2 2 4 2 2 4" xfId="23216" xr:uid="{CD2AF4E3-74F0-4900-8AF7-9C4F3ADE710F}"/>
    <cellStyle name="Comma 2 5 4 2 2 4 2 3" xfId="6404" xr:uid="{00000000-0005-0000-0000-00006E1B0000}"/>
    <cellStyle name="Comma 2 5 4 2 2 4 2 3 2" xfId="16011" xr:uid="{00000000-0005-0000-0000-00006F1B0000}"/>
    <cellStyle name="Comma 2 5 4 2 2 4 2 3 2 2" xfId="35225" xr:uid="{85F41A78-A8F4-4497-B233-792DC987444B}"/>
    <cellStyle name="Comma 2 5 4 2 2 4 2 3 3" xfId="25618" xr:uid="{2C911CFF-4F8C-486C-B833-FAC87393E55F}"/>
    <cellStyle name="Comma 2 5 4 2 2 4 2 4" xfId="11207" xr:uid="{00000000-0005-0000-0000-0000701B0000}"/>
    <cellStyle name="Comma 2 5 4 2 2 4 2 4 2" xfId="30421" xr:uid="{3EE3F51E-057E-4FE4-9967-306E54254072}"/>
    <cellStyle name="Comma 2 5 4 2 2 4 2 5" xfId="20814" xr:uid="{134CB6D2-B7C2-45B8-B5BE-9D0C12DA668B}"/>
    <cellStyle name="Comma 2 5 4 2 2 4 3" xfId="2397" xr:uid="{00000000-0005-0000-0000-0000711B0000}"/>
    <cellStyle name="Comma 2 5 4 2 2 4 3 2" xfId="4802" xr:uid="{00000000-0005-0000-0000-0000721B0000}"/>
    <cellStyle name="Comma 2 5 4 2 2 4 3 2 2" xfId="9605" xr:uid="{00000000-0005-0000-0000-0000731B0000}"/>
    <cellStyle name="Comma 2 5 4 2 2 4 3 2 2 2" xfId="19212" xr:uid="{00000000-0005-0000-0000-0000741B0000}"/>
    <cellStyle name="Comma 2 5 4 2 2 4 3 2 2 2 2" xfId="38426" xr:uid="{03A15123-1EA3-46BA-8469-2589BEA41A59}"/>
    <cellStyle name="Comma 2 5 4 2 2 4 3 2 2 3" xfId="28819" xr:uid="{974E0118-AD1C-4DAE-9DB9-035C232FE4A4}"/>
    <cellStyle name="Comma 2 5 4 2 2 4 3 2 3" xfId="14409" xr:uid="{00000000-0005-0000-0000-0000751B0000}"/>
    <cellStyle name="Comma 2 5 4 2 2 4 3 2 3 2" xfId="33623" xr:uid="{CFB02730-EFB0-4953-BD3C-E9EC03A8AE76}"/>
    <cellStyle name="Comma 2 5 4 2 2 4 3 2 4" xfId="24016" xr:uid="{00FE4E4D-A6F9-4408-8C32-FA876F3A96CF}"/>
    <cellStyle name="Comma 2 5 4 2 2 4 3 3" xfId="7204" xr:uid="{00000000-0005-0000-0000-0000761B0000}"/>
    <cellStyle name="Comma 2 5 4 2 2 4 3 3 2" xfId="16811" xr:uid="{00000000-0005-0000-0000-0000771B0000}"/>
    <cellStyle name="Comma 2 5 4 2 2 4 3 3 2 2" xfId="36025" xr:uid="{D7801B74-8AAA-43AA-B69E-397BB76BB482}"/>
    <cellStyle name="Comma 2 5 4 2 2 4 3 3 3" xfId="26418" xr:uid="{A7926509-D6C3-4E90-92D8-2AF786F20057}"/>
    <cellStyle name="Comma 2 5 4 2 2 4 3 4" xfId="12007" xr:uid="{00000000-0005-0000-0000-0000781B0000}"/>
    <cellStyle name="Comma 2 5 4 2 2 4 3 4 2" xfId="31221" xr:uid="{2F2A3719-78B0-4693-9024-D5B62759348E}"/>
    <cellStyle name="Comma 2 5 4 2 2 4 3 5" xfId="21614" xr:uid="{DB06772D-5991-4FBE-B183-313C82AC7855}"/>
    <cellStyle name="Comma 2 5 4 2 2 4 4" xfId="3202" xr:uid="{00000000-0005-0000-0000-0000791B0000}"/>
    <cellStyle name="Comma 2 5 4 2 2 4 4 2" xfId="8005" xr:uid="{00000000-0005-0000-0000-00007A1B0000}"/>
    <cellStyle name="Comma 2 5 4 2 2 4 4 2 2" xfId="17612" xr:uid="{00000000-0005-0000-0000-00007B1B0000}"/>
    <cellStyle name="Comma 2 5 4 2 2 4 4 2 2 2" xfId="36826" xr:uid="{F4C6D7C3-9EA6-4ED3-82F8-C7E7058EEDE8}"/>
    <cellStyle name="Comma 2 5 4 2 2 4 4 2 3" xfId="27219" xr:uid="{1D7D4717-FC6F-4106-8F89-4936F994BFAE}"/>
    <cellStyle name="Comma 2 5 4 2 2 4 4 3" xfId="12809" xr:uid="{00000000-0005-0000-0000-00007C1B0000}"/>
    <cellStyle name="Comma 2 5 4 2 2 4 4 3 2" xfId="32023" xr:uid="{FDDD5014-E47F-4A00-8131-F0E7786E386F}"/>
    <cellStyle name="Comma 2 5 4 2 2 4 4 4" xfId="22416" xr:uid="{4A7E8B9C-CCF7-4CD3-93D2-E8A4F8CED5BE}"/>
    <cellStyle name="Comma 2 5 4 2 2 4 5" xfId="5604" xr:uid="{00000000-0005-0000-0000-00007D1B0000}"/>
    <cellStyle name="Comma 2 5 4 2 2 4 5 2" xfId="15211" xr:uid="{00000000-0005-0000-0000-00007E1B0000}"/>
    <cellStyle name="Comma 2 5 4 2 2 4 5 2 2" xfId="34425" xr:uid="{DC37CD05-90D3-43CC-BF63-8128AFB23710}"/>
    <cellStyle name="Comma 2 5 4 2 2 4 5 3" xfId="24818" xr:uid="{4657F5A1-3CD2-4CBD-B43C-BD603127E727}"/>
    <cellStyle name="Comma 2 5 4 2 2 4 6" xfId="10407" xr:uid="{00000000-0005-0000-0000-00007F1B0000}"/>
    <cellStyle name="Comma 2 5 4 2 2 4 6 2" xfId="29621" xr:uid="{690845CE-8FA9-47D5-A3DC-A3763843A1CE}"/>
    <cellStyle name="Comma 2 5 4 2 2 4 7" xfId="20014" xr:uid="{4471556B-F547-4EDC-8040-CB7683935096}"/>
    <cellStyle name="Comma 2 5 4 2 2 5" xfId="997" xr:uid="{00000000-0005-0000-0000-0000801B0000}"/>
    <cellStyle name="Comma 2 5 4 2 2 5 2" xfId="3402" xr:uid="{00000000-0005-0000-0000-0000811B0000}"/>
    <cellStyle name="Comma 2 5 4 2 2 5 2 2" xfId="8205" xr:uid="{00000000-0005-0000-0000-0000821B0000}"/>
    <cellStyle name="Comma 2 5 4 2 2 5 2 2 2" xfId="17812" xr:uid="{00000000-0005-0000-0000-0000831B0000}"/>
    <cellStyle name="Comma 2 5 4 2 2 5 2 2 2 2" xfId="37026" xr:uid="{22FA58E3-C1B1-4F7F-AB29-CC49ED113CE2}"/>
    <cellStyle name="Comma 2 5 4 2 2 5 2 2 3" xfId="27419" xr:uid="{B5B74E90-AF9E-4898-B31C-2C0EAEC527D6}"/>
    <cellStyle name="Comma 2 5 4 2 2 5 2 3" xfId="13009" xr:uid="{00000000-0005-0000-0000-0000841B0000}"/>
    <cellStyle name="Comma 2 5 4 2 2 5 2 3 2" xfId="32223" xr:uid="{DFDB0041-78DD-40E7-A84D-F7306D06171B}"/>
    <cellStyle name="Comma 2 5 4 2 2 5 2 4" xfId="22616" xr:uid="{84C95E48-A3A3-4C76-8EAF-B7C5B2986E34}"/>
    <cellStyle name="Comma 2 5 4 2 2 5 3" xfId="5804" xr:uid="{00000000-0005-0000-0000-0000851B0000}"/>
    <cellStyle name="Comma 2 5 4 2 2 5 3 2" xfId="15411" xr:uid="{00000000-0005-0000-0000-0000861B0000}"/>
    <cellStyle name="Comma 2 5 4 2 2 5 3 2 2" xfId="34625" xr:uid="{5E5F7BDE-4BD9-4E25-B1D6-5D150E5CFB9F}"/>
    <cellStyle name="Comma 2 5 4 2 2 5 3 3" xfId="25018" xr:uid="{23BEAEA0-FE50-48B1-BAD5-3135D4462D09}"/>
    <cellStyle name="Comma 2 5 4 2 2 5 4" xfId="10607" xr:uid="{00000000-0005-0000-0000-0000871B0000}"/>
    <cellStyle name="Comma 2 5 4 2 2 5 4 2" xfId="29821" xr:uid="{BF63CCED-16DB-4484-BBE0-B96CA03570A8}"/>
    <cellStyle name="Comma 2 5 4 2 2 5 5" xfId="20214" xr:uid="{766E6AD4-B9D4-4DAD-8F04-7CA7577A42AE}"/>
    <cellStyle name="Comma 2 5 4 2 2 6" xfId="1797" xr:uid="{00000000-0005-0000-0000-0000881B0000}"/>
    <cellStyle name="Comma 2 5 4 2 2 6 2" xfId="4202" xr:uid="{00000000-0005-0000-0000-0000891B0000}"/>
    <cellStyle name="Comma 2 5 4 2 2 6 2 2" xfId="9005" xr:uid="{00000000-0005-0000-0000-00008A1B0000}"/>
    <cellStyle name="Comma 2 5 4 2 2 6 2 2 2" xfId="18612" xr:uid="{00000000-0005-0000-0000-00008B1B0000}"/>
    <cellStyle name="Comma 2 5 4 2 2 6 2 2 2 2" xfId="37826" xr:uid="{80A7F079-E392-46C6-B23B-78288DF0F8F7}"/>
    <cellStyle name="Comma 2 5 4 2 2 6 2 2 3" xfId="28219" xr:uid="{709D747F-F681-4EA7-9FC8-80E0E3346AD5}"/>
    <cellStyle name="Comma 2 5 4 2 2 6 2 3" xfId="13809" xr:uid="{00000000-0005-0000-0000-00008C1B0000}"/>
    <cellStyle name="Comma 2 5 4 2 2 6 2 3 2" xfId="33023" xr:uid="{06865A31-6304-4772-9548-2710FAE3C9D2}"/>
    <cellStyle name="Comma 2 5 4 2 2 6 2 4" xfId="23416" xr:uid="{1BECD1CD-01EE-47C5-B0EB-6E61D23952B1}"/>
    <cellStyle name="Comma 2 5 4 2 2 6 3" xfId="6604" xr:uid="{00000000-0005-0000-0000-00008D1B0000}"/>
    <cellStyle name="Comma 2 5 4 2 2 6 3 2" xfId="16211" xr:uid="{00000000-0005-0000-0000-00008E1B0000}"/>
    <cellStyle name="Comma 2 5 4 2 2 6 3 2 2" xfId="35425" xr:uid="{803D7174-CBFB-4306-AD3B-2255E1BC1482}"/>
    <cellStyle name="Comma 2 5 4 2 2 6 3 3" xfId="25818" xr:uid="{663EE031-3D1E-4D8A-830D-166B6D66F0C5}"/>
    <cellStyle name="Comma 2 5 4 2 2 6 4" xfId="11407" xr:uid="{00000000-0005-0000-0000-00008F1B0000}"/>
    <cellStyle name="Comma 2 5 4 2 2 6 4 2" xfId="30621" xr:uid="{85101670-B3E0-48CA-B38C-9DC9A78E7878}"/>
    <cellStyle name="Comma 2 5 4 2 2 6 5" xfId="21014" xr:uid="{74A2A4E0-9386-42D2-8381-B027356AA5BF}"/>
    <cellStyle name="Comma 2 5 4 2 2 7" xfId="2602" xr:uid="{00000000-0005-0000-0000-0000901B0000}"/>
    <cellStyle name="Comma 2 5 4 2 2 7 2" xfId="7405" xr:uid="{00000000-0005-0000-0000-0000911B0000}"/>
    <cellStyle name="Comma 2 5 4 2 2 7 2 2" xfId="17012" xr:uid="{00000000-0005-0000-0000-0000921B0000}"/>
    <cellStyle name="Comma 2 5 4 2 2 7 2 2 2" xfId="36226" xr:uid="{A48F77E8-5B48-46C0-9435-52A77FE017E8}"/>
    <cellStyle name="Comma 2 5 4 2 2 7 2 3" xfId="26619" xr:uid="{175DBFB7-110D-4662-8B21-FBA00CCC8A25}"/>
    <cellStyle name="Comma 2 5 4 2 2 7 3" xfId="12209" xr:uid="{00000000-0005-0000-0000-0000931B0000}"/>
    <cellStyle name="Comma 2 5 4 2 2 7 3 2" xfId="31423" xr:uid="{85ED01A9-D028-4E90-B9F9-E13801C72120}"/>
    <cellStyle name="Comma 2 5 4 2 2 7 4" xfId="21816" xr:uid="{4FFD63DD-5146-4706-ACD8-20961DAC872D}"/>
    <cellStyle name="Comma 2 5 4 2 2 8" xfId="5004" xr:uid="{00000000-0005-0000-0000-0000941B0000}"/>
    <cellStyle name="Comma 2 5 4 2 2 8 2" xfId="14611" xr:uid="{00000000-0005-0000-0000-0000951B0000}"/>
    <cellStyle name="Comma 2 5 4 2 2 8 2 2" xfId="33825" xr:uid="{9A5A3F77-7236-4782-A147-78DECFC10E89}"/>
    <cellStyle name="Comma 2 5 4 2 2 8 3" xfId="24218" xr:uid="{2876CD25-7271-42C6-B328-B40AEDE6776B}"/>
    <cellStyle name="Comma 2 5 4 2 2 9" xfId="9807" xr:uid="{00000000-0005-0000-0000-0000961B0000}"/>
    <cellStyle name="Comma 2 5 4 2 2 9 2" xfId="29021" xr:uid="{0B592956-AB36-43CD-8737-CF42250076BB}"/>
    <cellStyle name="Comma 2 5 4 2 3" xfId="296" xr:uid="{00000000-0005-0000-0000-0000971B0000}"/>
    <cellStyle name="Comma 2 5 4 2 3 2" xfId="1097" xr:uid="{00000000-0005-0000-0000-0000981B0000}"/>
    <cellStyle name="Comma 2 5 4 2 3 2 2" xfId="3502" xr:uid="{00000000-0005-0000-0000-0000991B0000}"/>
    <cellStyle name="Comma 2 5 4 2 3 2 2 2" xfId="8305" xr:uid="{00000000-0005-0000-0000-00009A1B0000}"/>
    <cellStyle name="Comma 2 5 4 2 3 2 2 2 2" xfId="17912" xr:uid="{00000000-0005-0000-0000-00009B1B0000}"/>
    <cellStyle name="Comma 2 5 4 2 3 2 2 2 2 2" xfId="37126" xr:uid="{F51A50E8-C957-40F2-A44D-1A8B7EC37BDD}"/>
    <cellStyle name="Comma 2 5 4 2 3 2 2 2 3" xfId="27519" xr:uid="{0FA79107-FB21-4E6C-B99D-FDA38C2DB1AF}"/>
    <cellStyle name="Comma 2 5 4 2 3 2 2 3" xfId="13109" xr:uid="{00000000-0005-0000-0000-00009C1B0000}"/>
    <cellStyle name="Comma 2 5 4 2 3 2 2 3 2" xfId="32323" xr:uid="{D5B3DE08-7861-4FA2-A688-6DBDACF755A4}"/>
    <cellStyle name="Comma 2 5 4 2 3 2 2 4" xfId="22716" xr:uid="{38E08D7C-62F3-45CA-A460-FBAAE5CD776A}"/>
    <cellStyle name="Comma 2 5 4 2 3 2 3" xfId="5904" xr:uid="{00000000-0005-0000-0000-00009D1B0000}"/>
    <cellStyle name="Comma 2 5 4 2 3 2 3 2" xfId="15511" xr:uid="{00000000-0005-0000-0000-00009E1B0000}"/>
    <cellStyle name="Comma 2 5 4 2 3 2 3 2 2" xfId="34725" xr:uid="{F7F848A0-C0B0-42C3-9919-72AB171E9586}"/>
    <cellStyle name="Comma 2 5 4 2 3 2 3 3" xfId="25118" xr:uid="{DB70B776-F9BE-43A9-A445-A0B5F1B7D53A}"/>
    <cellStyle name="Comma 2 5 4 2 3 2 4" xfId="10707" xr:uid="{00000000-0005-0000-0000-00009F1B0000}"/>
    <cellStyle name="Comma 2 5 4 2 3 2 4 2" xfId="29921" xr:uid="{A99184B3-B574-420A-9404-BD6BF20CD1F2}"/>
    <cellStyle name="Comma 2 5 4 2 3 2 5" xfId="20314" xr:uid="{DB1F0D4C-C146-4F5F-BF9F-56F0E36DA5AE}"/>
    <cellStyle name="Comma 2 5 4 2 3 3" xfId="1897" xr:uid="{00000000-0005-0000-0000-0000A01B0000}"/>
    <cellStyle name="Comma 2 5 4 2 3 3 2" xfId="4302" xr:uid="{00000000-0005-0000-0000-0000A11B0000}"/>
    <cellStyle name="Comma 2 5 4 2 3 3 2 2" xfId="9105" xr:uid="{00000000-0005-0000-0000-0000A21B0000}"/>
    <cellStyle name="Comma 2 5 4 2 3 3 2 2 2" xfId="18712" xr:uid="{00000000-0005-0000-0000-0000A31B0000}"/>
    <cellStyle name="Comma 2 5 4 2 3 3 2 2 2 2" xfId="37926" xr:uid="{69C344D1-7CB2-47FD-A707-D9375D75E426}"/>
    <cellStyle name="Comma 2 5 4 2 3 3 2 2 3" xfId="28319" xr:uid="{7C74E023-F834-4D96-B0A3-F3475B5004AB}"/>
    <cellStyle name="Comma 2 5 4 2 3 3 2 3" xfId="13909" xr:uid="{00000000-0005-0000-0000-0000A41B0000}"/>
    <cellStyle name="Comma 2 5 4 2 3 3 2 3 2" xfId="33123" xr:uid="{74DAA107-5591-45C2-90DB-EB4218CE8068}"/>
    <cellStyle name="Comma 2 5 4 2 3 3 2 4" xfId="23516" xr:uid="{E6468A91-07BA-4D38-97DF-DC11991F943E}"/>
    <cellStyle name="Comma 2 5 4 2 3 3 3" xfId="6704" xr:uid="{00000000-0005-0000-0000-0000A51B0000}"/>
    <cellStyle name="Comma 2 5 4 2 3 3 3 2" xfId="16311" xr:uid="{00000000-0005-0000-0000-0000A61B0000}"/>
    <cellStyle name="Comma 2 5 4 2 3 3 3 2 2" xfId="35525" xr:uid="{693A1869-B317-454C-BE12-8BC14BE5FCFE}"/>
    <cellStyle name="Comma 2 5 4 2 3 3 3 3" xfId="25918" xr:uid="{AC987CE6-4856-4E3C-9600-73131FE7F6A9}"/>
    <cellStyle name="Comma 2 5 4 2 3 3 4" xfId="11507" xr:uid="{00000000-0005-0000-0000-0000A71B0000}"/>
    <cellStyle name="Comma 2 5 4 2 3 3 4 2" xfId="30721" xr:uid="{865D788C-9ED4-4404-B9AA-C477BA629E70}"/>
    <cellStyle name="Comma 2 5 4 2 3 3 5" xfId="21114" xr:uid="{790683B4-4844-4B91-969B-CFE8B72C48A7}"/>
    <cellStyle name="Comma 2 5 4 2 3 4" xfId="2702" xr:uid="{00000000-0005-0000-0000-0000A81B0000}"/>
    <cellStyle name="Comma 2 5 4 2 3 4 2" xfId="7505" xr:uid="{00000000-0005-0000-0000-0000A91B0000}"/>
    <cellStyle name="Comma 2 5 4 2 3 4 2 2" xfId="17112" xr:uid="{00000000-0005-0000-0000-0000AA1B0000}"/>
    <cellStyle name="Comma 2 5 4 2 3 4 2 2 2" xfId="36326" xr:uid="{A1AEACA1-4ADF-4BFF-BFBF-D4481D984E09}"/>
    <cellStyle name="Comma 2 5 4 2 3 4 2 3" xfId="26719" xr:uid="{7C05090A-578E-4068-821E-8C47E1D5EACD}"/>
    <cellStyle name="Comma 2 5 4 2 3 4 3" xfId="12309" xr:uid="{00000000-0005-0000-0000-0000AB1B0000}"/>
    <cellStyle name="Comma 2 5 4 2 3 4 3 2" xfId="31523" xr:uid="{67F71D0A-1E96-4817-A013-212EAF5C746B}"/>
    <cellStyle name="Comma 2 5 4 2 3 4 4" xfId="21916" xr:uid="{4D96F26A-9020-4410-88E6-84062DF1838C}"/>
    <cellStyle name="Comma 2 5 4 2 3 5" xfId="5104" xr:uid="{00000000-0005-0000-0000-0000AC1B0000}"/>
    <cellStyle name="Comma 2 5 4 2 3 5 2" xfId="14711" xr:uid="{00000000-0005-0000-0000-0000AD1B0000}"/>
    <cellStyle name="Comma 2 5 4 2 3 5 2 2" xfId="33925" xr:uid="{95FACE4A-4270-4A01-9E42-2EA10A7C3452}"/>
    <cellStyle name="Comma 2 5 4 2 3 5 3" xfId="24318" xr:uid="{17DDB62D-E0BD-4139-9785-6E127EEE2500}"/>
    <cellStyle name="Comma 2 5 4 2 3 6" xfId="9907" xr:uid="{00000000-0005-0000-0000-0000AE1B0000}"/>
    <cellStyle name="Comma 2 5 4 2 3 6 2" xfId="29121" xr:uid="{3827E31B-4994-4D1C-B99A-3EB2AE445760}"/>
    <cellStyle name="Comma 2 5 4 2 3 7" xfId="19514" xr:uid="{5CBFD59A-CE3B-43BE-8CA0-E8B47A211E91}"/>
    <cellStyle name="Comma 2 5 4 2 4" xfId="496" xr:uid="{00000000-0005-0000-0000-0000AF1B0000}"/>
    <cellStyle name="Comma 2 5 4 2 4 2" xfId="1297" xr:uid="{00000000-0005-0000-0000-0000B01B0000}"/>
    <cellStyle name="Comma 2 5 4 2 4 2 2" xfId="3702" xr:uid="{00000000-0005-0000-0000-0000B11B0000}"/>
    <cellStyle name="Comma 2 5 4 2 4 2 2 2" xfId="8505" xr:uid="{00000000-0005-0000-0000-0000B21B0000}"/>
    <cellStyle name="Comma 2 5 4 2 4 2 2 2 2" xfId="18112" xr:uid="{00000000-0005-0000-0000-0000B31B0000}"/>
    <cellStyle name="Comma 2 5 4 2 4 2 2 2 2 2" xfId="37326" xr:uid="{4C874AB6-AD49-4808-ADC4-7CFFD03E521F}"/>
    <cellStyle name="Comma 2 5 4 2 4 2 2 2 3" xfId="27719" xr:uid="{E6BB40AC-6331-4CBD-84A5-C82A512BC16A}"/>
    <cellStyle name="Comma 2 5 4 2 4 2 2 3" xfId="13309" xr:uid="{00000000-0005-0000-0000-0000B41B0000}"/>
    <cellStyle name="Comma 2 5 4 2 4 2 2 3 2" xfId="32523" xr:uid="{7AB61D42-C4C8-4DD8-B01C-C1251C997174}"/>
    <cellStyle name="Comma 2 5 4 2 4 2 2 4" xfId="22916" xr:uid="{D42A5676-11CA-446B-9C1D-6CF213CBBC5A}"/>
    <cellStyle name="Comma 2 5 4 2 4 2 3" xfId="6104" xr:uid="{00000000-0005-0000-0000-0000B51B0000}"/>
    <cellStyle name="Comma 2 5 4 2 4 2 3 2" xfId="15711" xr:uid="{00000000-0005-0000-0000-0000B61B0000}"/>
    <cellStyle name="Comma 2 5 4 2 4 2 3 2 2" xfId="34925" xr:uid="{B5272397-347A-4A42-95E4-6BC6B7668989}"/>
    <cellStyle name="Comma 2 5 4 2 4 2 3 3" xfId="25318" xr:uid="{79F902A6-C0D5-4542-86F6-4631DD5AD573}"/>
    <cellStyle name="Comma 2 5 4 2 4 2 4" xfId="10907" xr:uid="{00000000-0005-0000-0000-0000B71B0000}"/>
    <cellStyle name="Comma 2 5 4 2 4 2 4 2" xfId="30121" xr:uid="{4DA0780F-B820-492C-BCF6-DD72C35CFF5D}"/>
    <cellStyle name="Comma 2 5 4 2 4 2 5" xfId="20514" xr:uid="{66FA5335-34D2-4C26-BBE1-214139F7CA91}"/>
    <cellStyle name="Comma 2 5 4 2 4 3" xfId="2097" xr:uid="{00000000-0005-0000-0000-0000B81B0000}"/>
    <cellStyle name="Comma 2 5 4 2 4 3 2" xfId="4502" xr:uid="{00000000-0005-0000-0000-0000B91B0000}"/>
    <cellStyle name="Comma 2 5 4 2 4 3 2 2" xfId="9305" xr:uid="{00000000-0005-0000-0000-0000BA1B0000}"/>
    <cellStyle name="Comma 2 5 4 2 4 3 2 2 2" xfId="18912" xr:uid="{00000000-0005-0000-0000-0000BB1B0000}"/>
    <cellStyle name="Comma 2 5 4 2 4 3 2 2 2 2" xfId="38126" xr:uid="{B14140B8-15F0-4F45-8847-83F0A8FF8F1A}"/>
    <cellStyle name="Comma 2 5 4 2 4 3 2 2 3" xfId="28519" xr:uid="{362E2AEC-DE8E-40D1-8F6B-B76F7FAA7328}"/>
    <cellStyle name="Comma 2 5 4 2 4 3 2 3" xfId="14109" xr:uid="{00000000-0005-0000-0000-0000BC1B0000}"/>
    <cellStyle name="Comma 2 5 4 2 4 3 2 3 2" xfId="33323" xr:uid="{5106B253-27B2-4204-92A8-96C683E3D935}"/>
    <cellStyle name="Comma 2 5 4 2 4 3 2 4" xfId="23716" xr:uid="{7BE4DC3D-C466-4631-AB39-D8F0F124962C}"/>
    <cellStyle name="Comma 2 5 4 2 4 3 3" xfId="6904" xr:uid="{00000000-0005-0000-0000-0000BD1B0000}"/>
    <cellStyle name="Comma 2 5 4 2 4 3 3 2" xfId="16511" xr:uid="{00000000-0005-0000-0000-0000BE1B0000}"/>
    <cellStyle name="Comma 2 5 4 2 4 3 3 2 2" xfId="35725" xr:uid="{0E19B83F-27BB-4D65-86D8-3CA60FBB6F80}"/>
    <cellStyle name="Comma 2 5 4 2 4 3 3 3" xfId="26118" xr:uid="{E654BF74-3EB8-4BB7-8C22-E24482963D82}"/>
    <cellStyle name="Comma 2 5 4 2 4 3 4" xfId="11707" xr:uid="{00000000-0005-0000-0000-0000BF1B0000}"/>
    <cellStyle name="Comma 2 5 4 2 4 3 4 2" xfId="30921" xr:uid="{A82AC154-BC95-43B4-A5B7-31D1E22C1D35}"/>
    <cellStyle name="Comma 2 5 4 2 4 3 5" xfId="21314" xr:uid="{A8AF2745-4B47-4F48-AC52-13DC4027C2E1}"/>
    <cellStyle name="Comma 2 5 4 2 4 4" xfId="2902" xr:uid="{00000000-0005-0000-0000-0000C01B0000}"/>
    <cellStyle name="Comma 2 5 4 2 4 4 2" xfId="7705" xr:uid="{00000000-0005-0000-0000-0000C11B0000}"/>
    <cellStyle name="Comma 2 5 4 2 4 4 2 2" xfId="17312" xr:uid="{00000000-0005-0000-0000-0000C21B0000}"/>
    <cellStyle name="Comma 2 5 4 2 4 4 2 2 2" xfId="36526" xr:uid="{DC4372B3-F916-4A13-A791-FE48686B309A}"/>
    <cellStyle name="Comma 2 5 4 2 4 4 2 3" xfId="26919" xr:uid="{38E34746-08E4-4907-A1B7-7A7774DD8D15}"/>
    <cellStyle name="Comma 2 5 4 2 4 4 3" xfId="12509" xr:uid="{00000000-0005-0000-0000-0000C31B0000}"/>
    <cellStyle name="Comma 2 5 4 2 4 4 3 2" xfId="31723" xr:uid="{42EF8F5F-7BB9-404F-9E57-1824F8541F86}"/>
    <cellStyle name="Comma 2 5 4 2 4 4 4" xfId="22116" xr:uid="{310C4AF1-5147-4FD3-A4ED-2861A99BBF26}"/>
    <cellStyle name="Comma 2 5 4 2 4 5" xfId="5304" xr:uid="{00000000-0005-0000-0000-0000C41B0000}"/>
    <cellStyle name="Comma 2 5 4 2 4 5 2" xfId="14911" xr:uid="{00000000-0005-0000-0000-0000C51B0000}"/>
    <cellStyle name="Comma 2 5 4 2 4 5 2 2" xfId="34125" xr:uid="{9E869DE0-D93F-4F3A-950E-9384DCE22918}"/>
    <cellStyle name="Comma 2 5 4 2 4 5 3" xfId="24518" xr:uid="{4CDD0624-8A39-400A-9E9E-F07D3F0634E8}"/>
    <cellStyle name="Comma 2 5 4 2 4 6" xfId="10107" xr:uid="{00000000-0005-0000-0000-0000C61B0000}"/>
    <cellStyle name="Comma 2 5 4 2 4 6 2" xfId="29321" xr:uid="{AFF784FB-1D08-4656-866F-A6474D36C356}"/>
    <cellStyle name="Comma 2 5 4 2 4 7" xfId="19714" xr:uid="{BA798DA5-F733-4336-8DA1-95BC70D573DB}"/>
    <cellStyle name="Comma 2 5 4 2 5" xfId="696" xr:uid="{00000000-0005-0000-0000-0000C71B0000}"/>
    <cellStyle name="Comma 2 5 4 2 5 2" xfId="1497" xr:uid="{00000000-0005-0000-0000-0000C81B0000}"/>
    <cellStyle name="Comma 2 5 4 2 5 2 2" xfId="3902" xr:uid="{00000000-0005-0000-0000-0000C91B0000}"/>
    <cellStyle name="Comma 2 5 4 2 5 2 2 2" xfId="8705" xr:uid="{00000000-0005-0000-0000-0000CA1B0000}"/>
    <cellStyle name="Comma 2 5 4 2 5 2 2 2 2" xfId="18312" xr:uid="{00000000-0005-0000-0000-0000CB1B0000}"/>
    <cellStyle name="Comma 2 5 4 2 5 2 2 2 2 2" xfId="37526" xr:uid="{B0365E5E-DF5F-4FF1-ACD6-CB6F4F5FEFE1}"/>
    <cellStyle name="Comma 2 5 4 2 5 2 2 2 3" xfId="27919" xr:uid="{AD76B703-9560-48E8-8365-FA3A3E50D521}"/>
    <cellStyle name="Comma 2 5 4 2 5 2 2 3" xfId="13509" xr:uid="{00000000-0005-0000-0000-0000CC1B0000}"/>
    <cellStyle name="Comma 2 5 4 2 5 2 2 3 2" xfId="32723" xr:uid="{BDDAC67A-3740-40B1-9A6C-8B4EF8F48819}"/>
    <cellStyle name="Comma 2 5 4 2 5 2 2 4" xfId="23116" xr:uid="{91502C6C-213F-4A20-8474-ABE46486151B}"/>
    <cellStyle name="Comma 2 5 4 2 5 2 3" xfId="6304" xr:uid="{00000000-0005-0000-0000-0000CD1B0000}"/>
    <cellStyle name="Comma 2 5 4 2 5 2 3 2" xfId="15911" xr:uid="{00000000-0005-0000-0000-0000CE1B0000}"/>
    <cellStyle name="Comma 2 5 4 2 5 2 3 2 2" xfId="35125" xr:uid="{526DC7FC-1C92-4B0D-8787-C14494C791DE}"/>
    <cellStyle name="Comma 2 5 4 2 5 2 3 3" xfId="25518" xr:uid="{48EFAB90-A936-4596-8506-65B6BF011660}"/>
    <cellStyle name="Comma 2 5 4 2 5 2 4" xfId="11107" xr:uid="{00000000-0005-0000-0000-0000CF1B0000}"/>
    <cellStyle name="Comma 2 5 4 2 5 2 4 2" xfId="30321" xr:uid="{BFDD2A5A-8C80-4DA6-8893-FBABA831A21F}"/>
    <cellStyle name="Comma 2 5 4 2 5 2 5" xfId="20714" xr:uid="{425C4B73-6DD7-4AEE-9252-FB740B6D9C8D}"/>
    <cellStyle name="Comma 2 5 4 2 5 3" xfId="2297" xr:uid="{00000000-0005-0000-0000-0000D01B0000}"/>
    <cellStyle name="Comma 2 5 4 2 5 3 2" xfId="4702" xr:uid="{00000000-0005-0000-0000-0000D11B0000}"/>
    <cellStyle name="Comma 2 5 4 2 5 3 2 2" xfId="9505" xr:uid="{00000000-0005-0000-0000-0000D21B0000}"/>
    <cellStyle name="Comma 2 5 4 2 5 3 2 2 2" xfId="19112" xr:uid="{00000000-0005-0000-0000-0000D31B0000}"/>
    <cellStyle name="Comma 2 5 4 2 5 3 2 2 2 2" xfId="38326" xr:uid="{00A89DD7-C249-4B21-8DEE-ECACFD755A88}"/>
    <cellStyle name="Comma 2 5 4 2 5 3 2 2 3" xfId="28719" xr:uid="{7F731954-5A8A-46A3-B7DD-0ECFB0396F18}"/>
    <cellStyle name="Comma 2 5 4 2 5 3 2 3" xfId="14309" xr:uid="{00000000-0005-0000-0000-0000D41B0000}"/>
    <cellStyle name="Comma 2 5 4 2 5 3 2 3 2" xfId="33523" xr:uid="{3D4DB448-A535-41B8-AC51-3390F3619D0E}"/>
    <cellStyle name="Comma 2 5 4 2 5 3 2 4" xfId="23916" xr:uid="{EC2ED822-9AB0-4923-9213-A5F50580534C}"/>
    <cellStyle name="Comma 2 5 4 2 5 3 3" xfId="7104" xr:uid="{00000000-0005-0000-0000-0000D51B0000}"/>
    <cellStyle name="Comma 2 5 4 2 5 3 3 2" xfId="16711" xr:uid="{00000000-0005-0000-0000-0000D61B0000}"/>
    <cellStyle name="Comma 2 5 4 2 5 3 3 2 2" xfId="35925" xr:uid="{0DD768CB-F4F8-48E6-91F3-A7A3775E7596}"/>
    <cellStyle name="Comma 2 5 4 2 5 3 3 3" xfId="26318" xr:uid="{883C44F5-3114-47D1-8EE2-BB111195D672}"/>
    <cellStyle name="Comma 2 5 4 2 5 3 4" xfId="11907" xr:uid="{00000000-0005-0000-0000-0000D71B0000}"/>
    <cellStyle name="Comma 2 5 4 2 5 3 4 2" xfId="31121" xr:uid="{7666D17B-ABAD-487F-9537-0C3B8A651A24}"/>
    <cellStyle name="Comma 2 5 4 2 5 3 5" xfId="21514" xr:uid="{454B2AF1-0802-41E0-A154-34CC8A19308C}"/>
    <cellStyle name="Comma 2 5 4 2 5 4" xfId="3102" xr:uid="{00000000-0005-0000-0000-0000D81B0000}"/>
    <cellStyle name="Comma 2 5 4 2 5 4 2" xfId="7905" xr:uid="{00000000-0005-0000-0000-0000D91B0000}"/>
    <cellStyle name="Comma 2 5 4 2 5 4 2 2" xfId="17512" xr:uid="{00000000-0005-0000-0000-0000DA1B0000}"/>
    <cellStyle name="Comma 2 5 4 2 5 4 2 2 2" xfId="36726" xr:uid="{B5F0C159-2EC7-430B-BD59-67801B4D5492}"/>
    <cellStyle name="Comma 2 5 4 2 5 4 2 3" xfId="27119" xr:uid="{60AD58EC-F20B-4774-A66E-E8B26EC3D7EC}"/>
    <cellStyle name="Comma 2 5 4 2 5 4 3" xfId="12709" xr:uid="{00000000-0005-0000-0000-0000DB1B0000}"/>
    <cellStyle name="Comma 2 5 4 2 5 4 3 2" xfId="31923" xr:uid="{3CABA1A7-783A-41F8-AC43-D641BD4B640E}"/>
    <cellStyle name="Comma 2 5 4 2 5 4 4" xfId="22316" xr:uid="{F9894931-3E24-48CA-9858-1863CBE91E60}"/>
    <cellStyle name="Comma 2 5 4 2 5 5" xfId="5504" xr:uid="{00000000-0005-0000-0000-0000DC1B0000}"/>
    <cellStyle name="Comma 2 5 4 2 5 5 2" xfId="15111" xr:uid="{00000000-0005-0000-0000-0000DD1B0000}"/>
    <cellStyle name="Comma 2 5 4 2 5 5 2 2" xfId="34325" xr:uid="{8708A671-959B-43EE-B346-E5C25E85ABF6}"/>
    <cellStyle name="Comma 2 5 4 2 5 5 3" xfId="24718" xr:uid="{6886BEA5-8525-4571-AB55-DF12D91DADD7}"/>
    <cellStyle name="Comma 2 5 4 2 5 6" xfId="10307" xr:uid="{00000000-0005-0000-0000-0000DE1B0000}"/>
    <cellStyle name="Comma 2 5 4 2 5 6 2" xfId="29521" xr:uid="{9BC05F29-98CE-4C5A-8CF4-EF4709B882D0}"/>
    <cellStyle name="Comma 2 5 4 2 5 7" xfId="19914" xr:uid="{4D5FDAE2-A0B1-4584-8DAF-9BE89358EC8D}"/>
    <cellStyle name="Comma 2 5 4 2 6" xfId="897" xr:uid="{00000000-0005-0000-0000-0000DF1B0000}"/>
    <cellStyle name="Comma 2 5 4 2 6 2" xfId="3302" xr:uid="{00000000-0005-0000-0000-0000E01B0000}"/>
    <cellStyle name="Comma 2 5 4 2 6 2 2" xfId="8105" xr:uid="{00000000-0005-0000-0000-0000E11B0000}"/>
    <cellStyle name="Comma 2 5 4 2 6 2 2 2" xfId="17712" xr:uid="{00000000-0005-0000-0000-0000E21B0000}"/>
    <cellStyle name="Comma 2 5 4 2 6 2 2 2 2" xfId="36926" xr:uid="{7B2AE3C8-F2DC-4E71-9429-4A286338B8E5}"/>
    <cellStyle name="Comma 2 5 4 2 6 2 2 3" xfId="27319" xr:uid="{5EBCDEEB-2A6C-45B7-8B45-D00B96932626}"/>
    <cellStyle name="Comma 2 5 4 2 6 2 3" xfId="12909" xr:uid="{00000000-0005-0000-0000-0000E31B0000}"/>
    <cellStyle name="Comma 2 5 4 2 6 2 3 2" xfId="32123" xr:uid="{37DF369A-3BA7-46C9-89C1-6CC40D7B165F}"/>
    <cellStyle name="Comma 2 5 4 2 6 2 4" xfId="22516" xr:uid="{A7B4EAC5-FD62-4F1B-9BF2-1777194006E6}"/>
    <cellStyle name="Comma 2 5 4 2 6 3" xfId="5704" xr:uid="{00000000-0005-0000-0000-0000E41B0000}"/>
    <cellStyle name="Comma 2 5 4 2 6 3 2" xfId="15311" xr:uid="{00000000-0005-0000-0000-0000E51B0000}"/>
    <cellStyle name="Comma 2 5 4 2 6 3 2 2" xfId="34525" xr:uid="{31F887C9-B106-47B2-BD8E-8C847ECBFAE6}"/>
    <cellStyle name="Comma 2 5 4 2 6 3 3" xfId="24918" xr:uid="{782C5406-FF87-4466-A201-D3ED2A2D6340}"/>
    <cellStyle name="Comma 2 5 4 2 6 4" xfId="10507" xr:uid="{00000000-0005-0000-0000-0000E61B0000}"/>
    <cellStyle name="Comma 2 5 4 2 6 4 2" xfId="29721" xr:uid="{6D0E80D4-2481-41F3-B8B3-4AAAAE8B708D}"/>
    <cellStyle name="Comma 2 5 4 2 6 5" xfId="20114" xr:uid="{19DEA73A-4258-4C1B-83FC-34DCA7963865}"/>
    <cellStyle name="Comma 2 5 4 2 7" xfId="1697" xr:uid="{00000000-0005-0000-0000-0000E71B0000}"/>
    <cellStyle name="Comma 2 5 4 2 7 2" xfId="4102" xr:uid="{00000000-0005-0000-0000-0000E81B0000}"/>
    <cellStyle name="Comma 2 5 4 2 7 2 2" xfId="8905" xr:uid="{00000000-0005-0000-0000-0000E91B0000}"/>
    <cellStyle name="Comma 2 5 4 2 7 2 2 2" xfId="18512" xr:uid="{00000000-0005-0000-0000-0000EA1B0000}"/>
    <cellStyle name="Comma 2 5 4 2 7 2 2 2 2" xfId="37726" xr:uid="{2352769F-BD25-4DA4-80BC-978AE527205F}"/>
    <cellStyle name="Comma 2 5 4 2 7 2 2 3" xfId="28119" xr:uid="{312073B1-6E57-472C-81F9-A1FEA30E92D9}"/>
    <cellStyle name="Comma 2 5 4 2 7 2 3" xfId="13709" xr:uid="{00000000-0005-0000-0000-0000EB1B0000}"/>
    <cellStyle name="Comma 2 5 4 2 7 2 3 2" xfId="32923" xr:uid="{3C6AF682-58ED-463A-A937-54D1CE401893}"/>
    <cellStyle name="Comma 2 5 4 2 7 2 4" xfId="23316" xr:uid="{5B60E099-81F1-4C6A-BB39-26E1161F4EE7}"/>
    <cellStyle name="Comma 2 5 4 2 7 3" xfId="6504" xr:uid="{00000000-0005-0000-0000-0000EC1B0000}"/>
    <cellStyle name="Comma 2 5 4 2 7 3 2" xfId="16111" xr:uid="{00000000-0005-0000-0000-0000ED1B0000}"/>
    <cellStyle name="Comma 2 5 4 2 7 3 2 2" xfId="35325" xr:uid="{AEF2B281-AC35-47FD-B7AC-22D5DEC53077}"/>
    <cellStyle name="Comma 2 5 4 2 7 3 3" xfId="25718" xr:uid="{8202DB5A-2F9D-486D-8D8C-466DCAA94909}"/>
    <cellStyle name="Comma 2 5 4 2 7 4" xfId="11307" xr:uid="{00000000-0005-0000-0000-0000EE1B0000}"/>
    <cellStyle name="Comma 2 5 4 2 7 4 2" xfId="30521" xr:uid="{038811BC-1B63-46CC-BA8E-B4A68614CB63}"/>
    <cellStyle name="Comma 2 5 4 2 7 5" xfId="20914" xr:uid="{0E301F29-670A-4D0C-A398-A88875B33F35}"/>
    <cellStyle name="Comma 2 5 4 2 8" xfId="2502" xr:uid="{00000000-0005-0000-0000-0000EF1B0000}"/>
    <cellStyle name="Comma 2 5 4 2 8 2" xfId="7305" xr:uid="{00000000-0005-0000-0000-0000F01B0000}"/>
    <cellStyle name="Comma 2 5 4 2 8 2 2" xfId="16912" xr:uid="{00000000-0005-0000-0000-0000F11B0000}"/>
    <cellStyle name="Comma 2 5 4 2 8 2 2 2" xfId="36126" xr:uid="{780C9A3F-898E-4665-BEDD-ADBF023893BB}"/>
    <cellStyle name="Comma 2 5 4 2 8 2 3" xfId="26519" xr:uid="{D0FAE0AA-A0C6-4121-8B7D-7A0A9CA077BF}"/>
    <cellStyle name="Comma 2 5 4 2 8 3" xfId="12109" xr:uid="{00000000-0005-0000-0000-0000F21B0000}"/>
    <cellStyle name="Comma 2 5 4 2 8 3 2" xfId="31323" xr:uid="{1894BB12-EB82-43A8-A797-E2D5BB175C27}"/>
    <cellStyle name="Comma 2 5 4 2 8 4" xfId="21716" xr:uid="{4DE7A625-D7C7-44BE-9453-22B44EA8560E}"/>
    <cellStyle name="Comma 2 5 4 2 9" xfId="4904" xr:uid="{00000000-0005-0000-0000-0000F31B0000}"/>
    <cellStyle name="Comma 2 5 4 2 9 2" xfId="14511" xr:uid="{00000000-0005-0000-0000-0000F41B0000}"/>
    <cellStyle name="Comma 2 5 4 2 9 2 2" xfId="33725" xr:uid="{7228E2F2-9C8C-4A3F-AA95-02B951CEEE5F}"/>
    <cellStyle name="Comma 2 5 4 2 9 3" xfId="24118" xr:uid="{196067E4-3CCD-4E0F-9BC6-AD66E22ABDFF}"/>
    <cellStyle name="Comma 2 5 4 3" xfId="146" xr:uid="{00000000-0005-0000-0000-0000F51B0000}"/>
    <cellStyle name="Comma 2 5 4 3 10" xfId="19364" xr:uid="{5FA8BD2F-F337-47A4-89EC-266C04D9A2CC}"/>
    <cellStyle name="Comma 2 5 4 3 2" xfId="346" xr:uid="{00000000-0005-0000-0000-0000F61B0000}"/>
    <cellStyle name="Comma 2 5 4 3 2 2" xfId="1147" xr:uid="{00000000-0005-0000-0000-0000F71B0000}"/>
    <cellStyle name="Comma 2 5 4 3 2 2 2" xfId="3552" xr:uid="{00000000-0005-0000-0000-0000F81B0000}"/>
    <cellStyle name="Comma 2 5 4 3 2 2 2 2" xfId="8355" xr:uid="{00000000-0005-0000-0000-0000F91B0000}"/>
    <cellStyle name="Comma 2 5 4 3 2 2 2 2 2" xfId="17962" xr:uid="{00000000-0005-0000-0000-0000FA1B0000}"/>
    <cellStyle name="Comma 2 5 4 3 2 2 2 2 2 2" xfId="37176" xr:uid="{E822C62F-73D7-495B-87ED-C91440509342}"/>
    <cellStyle name="Comma 2 5 4 3 2 2 2 2 3" xfId="27569" xr:uid="{C98D8F0A-D4E8-46FB-977D-FDD9D7E9438A}"/>
    <cellStyle name="Comma 2 5 4 3 2 2 2 3" xfId="13159" xr:uid="{00000000-0005-0000-0000-0000FB1B0000}"/>
    <cellStyle name="Comma 2 5 4 3 2 2 2 3 2" xfId="32373" xr:uid="{6FF75426-7ECF-4BFC-B1AA-D2D53C43CB3C}"/>
    <cellStyle name="Comma 2 5 4 3 2 2 2 4" xfId="22766" xr:uid="{6385248D-E5ED-4161-B0A8-61F65DA51D61}"/>
    <cellStyle name="Comma 2 5 4 3 2 2 3" xfId="5954" xr:uid="{00000000-0005-0000-0000-0000FC1B0000}"/>
    <cellStyle name="Comma 2 5 4 3 2 2 3 2" xfId="15561" xr:uid="{00000000-0005-0000-0000-0000FD1B0000}"/>
    <cellStyle name="Comma 2 5 4 3 2 2 3 2 2" xfId="34775" xr:uid="{92F95FF8-8643-4F9E-894B-874984B19DD6}"/>
    <cellStyle name="Comma 2 5 4 3 2 2 3 3" xfId="25168" xr:uid="{BF81F325-6A16-46C8-8ADF-5E6D07C7734F}"/>
    <cellStyle name="Comma 2 5 4 3 2 2 4" xfId="10757" xr:uid="{00000000-0005-0000-0000-0000FE1B0000}"/>
    <cellStyle name="Comma 2 5 4 3 2 2 4 2" xfId="29971" xr:uid="{30DB6E85-B06C-476B-A96C-EF58E8368251}"/>
    <cellStyle name="Comma 2 5 4 3 2 2 5" xfId="20364" xr:uid="{179442B6-9F95-47A6-8F8F-55E1081FC568}"/>
    <cellStyle name="Comma 2 5 4 3 2 3" xfId="1947" xr:uid="{00000000-0005-0000-0000-0000FF1B0000}"/>
    <cellStyle name="Comma 2 5 4 3 2 3 2" xfId="4352" xr:uid="{00000000-0005-0000-0000-0000001C0000}"/>
    <cellStyle name="Comma 2 5 4 3 2 3 2 2" xfId="9155" xr:uid="{00000000-0005-0000-0000-0000011C0000}"/>
    <cellStyle name="Comma 2 5 4 3 2 3 2 2 2" xfId="18762" xr:uid="{00000000-0005-0000-0000-0000021C0000}"/>
    <cellStyle name="Comma 2 5 4 3 2 3 2 2 2 2" xfId="37976" xr:uid="{994F2F34-2B98-4B68-8E3A-137D84E2697D}"/>
    <cellStyle name="Comma 2 5 4 3 2 3 2 2 3" xfId="28369" xr:uid="{F3DAB105-18F1-4897-84AD-5ECBD98CD56D}"/>
    <cellStyle name="Comma 2 5 4 3 2 3 2 3" xfId="13959" xr:uid="{00000000-0005-0000-0000-0000031C0000}"/>
    <cellStyle name="Comma 2 5 4 3 2 3 2 3 2" xfId="33173" xr:uid="{4E982B43-68DA-4A87-A34A-6544067121D0}"/>
    <cellStyle name="Comma 2 5 4 3 2 3 2 4" xfId="23566" xr:uid="{20088BDF-2797-413B-BB68-C86B2196BB6D}"/>
    <cellStyle name="Comma 2 5 4 3 2 3 3" xfId="6754" xr:uid="{00000000-0005-0000-0000-0000041C0000}"/>
    <cellStyle name="Comma 2 5 4 3 2 3 3 2" xfId="16361" xr:uid="{00000000-0005-0000-0000-0000051C0000}"/>
    <cellStyle name="Comma 2 5 4 3 2 3 3 2 2" xfId="35575" xr:uid="{EF69E688-B66D-425B-8CAC-B1F4F4EB9FC1}"/>
    <cellStyle name="Comma 2 5 4 3 2 3 3 3" xfId="25968" xr:uid="{72AE88FB-EB80-41CC-B15C-192EF428C56B}"/>
    <cellStyle name="Comma 2 5 4 3 2 3 4" xfId="11557" xr:uid="{00000000-0005-0000-0000-0000061C0000}"/>
    <cellStyle name="Comma 2 5 4 3 2 3 4 2" xfId="30771" xr:uid="{9B11A9AE-4824-433C-815B-D564782AD3E0}"/>
    <cellStyle name="Comma 2 5 4 3 2 3 5" xfId="21164" xr:uid="{E1A65A09-624C-4CD7-8132-16D619668FAE}"/>
    <cellStyle name="Comma 2 5 4 3 2 4" xfId="2752" xr:uid="{00000000-0005-0000-0000-0000071C0000}"/>
    <cellStyle name="Comma 2 5 4 3 2 4 2" xfId="7555" xr:uid="{00000000-0005-0000-0000-0000081C0000}"/>
    <cellStyle name="Comma 2 5 4 3 2 4 2 2" xfId="17162" xr:uid="{00000000-0005-0000-0000-0000091C0000}"/>
    <cellStyle name="Comma 2 5 4 3 2 4 2 2 2" xfId="36376" xr:uid="{082A350C-AEBB-4538-86E9-3F3094A9DA9E}"/>
    <cellStyle name="Comma 2 5 4 3 2 4 2 3" xfId="26769" xr:uid="{12680E30-4D7F-49E4-8EE1-B8D5C1A072F3}"/>
    <cellStyle name="Comma 2 5 4 3 2 4 3" xfId="12359" xr:uid="{00000000-0005-0000-0000-00000A1C0000}"/>
    <cellStyle name="Comma 2 5 4 3 2 4 3 2" xfId="31573" xr:uid="{C93AFF27-AC8B-4996-B0FF-3AD961B685F6}"/>
    <cellStyle name="Comma 2 5 4 3 2 4 4" xfId="21966" xr:uid="{48BC3354-A076-4A0C-B166-E77C08A31524}"/>
    <cellStyle name="Comma 2 5 4 3 2 5" xfId="5154" xr:uid="{00000000-0005-0000-0000-00000B1C0000}"/>
    <cellStyle name="Comma 2 5 4 3 2 5 2" xfId="14761" xr:uid="{00000000-0005-0000-0000-00000C1C0000}"/>
    <cellStyle name="Comma 2 5 4 3 2 5 2 2" xfId="33975" xr:uid="{7AA54113-2F96-4965-8171-1431F97B56B7}"/>
    <cellStyle name="Comma 2 5 4 3 2 5 3" xfId="24368" xr:uid="{C4B543F7-5CA1-4ADD-9758-90411A4ABE2F}"/>
    <cellStyle name="Comma 2 5 4 3 2 6" xfId="9957" xr:uid="{00000000-0005-0000-0000-00000D1C0000}"/>
    <cellStyle name="Comma 2 5 4 3 2 6 2" xfId="29171" xr:uid="{3475F529-6316-485C-B337-12F6F906D33F}"/>
    <cellStyle name="Comma 2 5 4 3 2 7" xfId="19564" xr:uid="{190CD6D4-CF95-4BA1-B3D6-EA55BEB93D11}"/>
    <cellStyle name="Comma 2 5 4 3 3" xfId="546" xr:uid="{00000000-0005-0000-0000-00000E1C0000}"/>
    <cellStyle name="Comma 2 5 4 3 3 2" xfId="1347" xr:uid="{00000000-0005-0000-0000-00000F1C0000}"/>
    <cellStyle name="Comma 2 5 4 3 3 2 2" xfId="3752" xr:uid="{00000000-0005-0000-0000-0000101C0000}"/>
    <cellStyle name="Comma 2 5 4 3 3 2 2 2" xfId="8555" xr:uid="{00000000-0005-0000-0000-0000111C0000}"/>
    <cellStyle name="Comma 2 5 4 3 3 2 2 2 2" xfId="18162" xr:uid="{00000000-0005-0000-0000-0000121C0000}"/>
    <cellStyle name="Comma 2 5 4 3 3 2 2 2 2 2" xfId="37376" xr:uid="{61136D12-8718-481F-A94D-9E5E906A3706}"/>
    <cellStyle name="Comma 2 5 4 3 3 2 2 2 3" xfId="27769" xr:uid="{7049C849-2088-48A0-A5D6-B9A23A861D37}"/>
    <cellStyle name="Comma 2 5 4 3 3 2 2 3" xfId="13359" xr:uid="{00000000-0005-0000-0000-0000131C0000}"/>
    <cellStyle name="Comma 2 5 4 3 3 2 2 3 2" xfId="32573" xr:uid="{494294C6-95AD-4FE1-B50A-640DB7978E68}"/>
    <cellStyle name="Comma 2 5 4 3 3 2 2 4" xfId="22966" xr:uid="{4A83343E-B00B-4598-A359-1F47CBDC7DF8}"/>
    <cellStyle name="Comma 2 5 4 3 3 2 3" xfId="6154" xr:uid="{00000000-0005-0000-0000-0000141C0000}"/>
    <cellStyle name="Comma 2 5 4 3 3 2 3 2" xfId="15761" xr:uid="{00000000-0005-0000-0000-0000151C0000}"/>
    <cellStyle name="Comma 2 5 4 3 3 2 3 2 2" xfId="34975" xr:uid="{237FD593-0260-458D-A624-563161FE2D2F}"/>
    <cellStyle name="Comma 2 5 4 3 3 2 3 3" xfId="25368" xr:uid="{28512CB5-654D-4A5D-ADC6-A935CE9D94A3}"/>
    <cellStyle name="Comma 2 5 4 3 3 2 4" xfId="10957" xr:uid="{00000000-0005-0000-0000-0000161C0000}"/>
    <cellStyle name="Comma 2 5 4 3 3 2 4 2" xfId="30171" xr:uid="{7765BEA4-F653-4C40-9E89-DEA09A277681}"/>
    <cellStyle name="Comma 2 5 4 3 3 2 5" xfId="20564" xr:uid="{AC74DDC5-D97C-41A9-9315-1ED0E72A6A77}"/>
    <cellStyle name="Comma 2 5 4 3 3 3" xfId="2147" xr:uid="{00000000-0005-0000-0000-0000171C0000}"/>
    <cellStyle name="Comma 2 5 4 3 3 3 2" xfId="4552" xr:uid="{00000000-0005-0000-0000-0000181C0000}"/>
    <cellStyle name="Comma 2 5 4 3 3 3 2 2" xfId="9355" xr:uid="{00000000-0005-0000-0000-0000191C0000}"/>
    <cellStyle name="Comma 2 5 4 3 3 3 2 2 2" xfId="18962" xr:uid="{00000000-0005-0000-0000-00001A1C0000}"/>
    <cellStyle name="Comma 2 5 4 3 3 3 2 2 2 2" xfId="38176" xr:uid="{B490DD2C-8AA8-4519-8706-E2D452893DAD}"/>
    <cellStyle name="Comma 2 5 4 3 3 3 2 2 3" xfId="28569" xr:uid="{2C05242C-C064-4830-9941-6FE2A47DF209}"/>
    <cellStyle name="Comma 2 5 4 3 3 3 2 3" xfId="14159" xr:uid="{00000000-0005-0000-0000-00001B1C0000}"/>
    <cellStyle name="Comma 2 5 4 3 3 3 2 3 2" xfId="33373" xr:uid="{D52BFFF6-95AB-4935-B2E6-463014285F71}"/>
    <cellStyle name="Comma 2 5 4 3 3 3 2 4" xfId="23766" xr:uid="{007FA531-6BFF-4675-A984-24BF798D64A7}"/>
    <cellStyle name="Comma 2 5 4 3 3 3 3" xfId="6954" xr:uid="{00000000-0005-0000-0000-00001C1C0000}"/>
    <cellStyle name="Comma 2 5 4 3 3 3 3 2" xfId="16561" xr:uid="{00000000-0005-0000-0000-00001D1C0000}"/>
    <cellStyle name="Comma 2 5 4 3 3 3 3 2 2" xfId="35775" xr:uid="{375D64D6-32FA-407A-9442-C1AAEA4FE4E9}"/>
    <cellStyle name="Comma 2 5 4 3 3 3 3 3" xfId="26168" xr:uid="{72A6A125-F961-4F17-A4F8-C39572005212}"/>
    <cellStyle name="Comma 2 5 4 3 3 3 4" xfId="11757" xr:uid="{00000000-0005-0000-0000-00001E1C0000}"/>
    <cellStyle name="Comma 2 5 4 3 3 3 4 2" xfId="30971" xr:uid="{9783DBAD-59AE-432A-89D9-C48C00455202}"/>
    <cellStyle name="Comma 2 5 4 3 3 3 5" xfId="21364" xr:uid="{38BBE68F-87C8-4022-9A5E-7B1A5D7CA9A6}"/>
    <cellStyle name="Comma 2 5 4 3 3 4" xfId="2952" xr:uid="{00000000-0005-0000-0000-00001F1C0000}"/>
    <cellStyle name="Comma 2 5 4 3 3 4 2" xfId="7755" xr:uid="{00000000-0005-0000-0000-0000201C0000}"/>
    <cellStyle name="Comma 2 5 4 3 3 4 2 2" xfId="17362" xr:uid="{00000000-0005-0000-0000-0000211C0000}"/>
    <cellStyle name="Comma 2 5 4 3 3 4 2 2 2" xfId="36576" xr:uid="{024D6D17-CC77-455A-BF25-7869C2682949}"/>
    <cellStyle name="Comma 2 5 4 3 3 4 2 3" xfId="26969" xr:uid="{D29EB1C0-2C25-45A3-BF95-10EA2D3177C7}"/>
    <cellStyle name="Comma 2 5 4 3 3 4 3" xfId="12559" xr:uid="{00000000-0005-0000-0000-0000221C0000}"/>
    <cellStyle name="Comma 2 5 4 3 3 4 3 2" xfId="31773" xr:uid="{409DD58A-86E5-4B88-BD48-CC755D4AF85E}"/>
    <cellStyle name="Comma 2 5 4 3 3 4 4" xfId="22166" xr:uid="{217184A7-74F3-4746-B159-EC1091DEC910}"/>
    <cellStyle name="Comma 2 5 4 3 3 5" xfId="5354" xr:uid="{00000000-0005-0000-0000-0000231C0000}"/>
    <cellStyle name="Comma 2 5 4 3 3 5 2" xfId="14961" xr:uid="{00000000-0005-0000-0000-0000241C0000}"/>
    <cellStyle name="Comma 2 5 4 3 3 5 2 2" xfId="34175" xr:uid="{C4203262-AB31-4667-B0EA-B4FB281CDA97}"/>
    <cellStyle name="Comma 2 5 4 3 3 5 3" xfId="24568" xr:uid="{0923ABC6-F0DF-48F5-A0D9-D6E2FC77A9CB}"/>
    <cellStyle name="Comma 2 5 4 3 3 6" xfId="10157" xr:uid="{00000000-0005-0000-0000-0000251C0000}"/>
    <cellStyle name="Comma 2 5 4 3 3 6 2" xfId="29371" xr:uid="{325A8F84-3933-46F3-A313-58092389A659}"/>
    <cellStyle name="Comma 2 5 4 3 3 7" xfId="19764" xr:uid="{CED60E14-1C84-4923-819F-B2DE7F711829}"/>
    <cellStyle name="Comma 2 5 4 3 4" xfId="746" xr:uid="{00000000-0005-0000-0000-0000261C0000}"/>
    <cellStyle name="Comma 2 5 4 3 4 2" xfId="1547" xr:uid="{00000000-0005-0000-0000-0000271C0000}"/>
    <cellStyle name="Comma 2 5 4 3 4 2 2" xfId="3952" xr:uid="{00000000-0005-0000-0000-0000281C0000}"/>
    <cellStyle name="Comma 2 5 4 3 4 2 2 2" xfId="8755" xr:uid="{00000000-0005-0000-0000-0000291C0000}"/>
    <cellStyle name="Comma 2 5 4 3 4 2 2 2 2" xfId="18362" xr:uid="{00000000-0005-0000-0000-00002A1C0000}"/>
    <cellStyle name="Comma 2 5 4 3 4 2 2 2 2 2" xfId="37576" xr:uid="{651A3EC3-8878-43A0-A02A-3AD30449332E}"/>
    <cellStyle name="Comma 2 5 4 3 4 2 2 2 3" xfId="27969" xr:uid="{755B0A6A-4ABC-4D71-8A6E-9787D89595A2}"/>
    <cellStyle name="Comma 2 5 4 3 4 2 2 3" xfId="13559" xr:uid="{00000000-0005-0000-0000-00002B1C0000}"/>
    <cellStyle name="Comma 2 5 4 3 4 2 2 3 2" xfId="32773" xr:uid="{B5B2823E-C5D6-4C29-993E-ED187FC0C184}"/>
    <cellStyle name="Comma 2 5 4 3 4 2 2 4" xfId="23166" xr:uid="{80652E93-530D-4461-A73F-A76B723FB9C4}"/>
    <cellStyle name="Comma 2 5 4 3 4 2 3" xfId="6354" xr:uid="{00000000-0005-0000-0000-00002C1C0000}"/>
    <cellStyle name="Comma 2 5 4 3 4 2 3 2" xfId="15961" xr:uid="{00000000-0005-0000-0000-00002D1C0000}"/>
    <cellStyle name="Comma 2 5 4 3 4 2 3 2 2" xfId="35175" xr:uid="{026BFE5F-E494-4271-9374-5EE8CB5683C8}"/>
    <cellStyle name="Comma 2 5 4 3 4 2 3 3" xfId="25568" xr:uid="{D3DABCFC-2572-4542-AA8B-3FB384979158}"/>
    <cellStyle name="Comma 2 5 4 3 4 2 4" xfId="11157" xr:uid="{00000000-0005-0000-0000-00002E1C0000}"/>
    <cellStyle name="Comma 2 5 4 3 4 2 4 2" xfId="30371" xr:uid="{CCF7E7DA-D7A6-4DB3-BDE5-7DE4BD9AB69E}"/>
    <cellStyle name="Comma 2 5 4 3 4 2 5" xfId="20764" xr:uid="{9928CE97-5994-4048-8D2D-EE9E55A80B9E}"/>
    <cellStyle name="Comma 2 5 4 3 4 3" xfId="2347" xr:uid="{00000000-0005-0000-0000-00002F1C0000}"/>
    <cellStyle name="Comma 2 5 4 3 4 3 2" xfId="4752" xr:uid="{00000000-0005-0000-0000-0000301C0000}"/>
    <cellStyle name="Comma 2 5 4 3 4 3 2 2" xfId="9555" xr:uid="{00000000-0005-0000-0000-0000311C0000}"/>
    <cellStyle name="Comma 2 5 4 3 4 3 2 2 2" xfId="19162" xr:uid="{00000000-0005-0000-0000-0000321C0000}"/>
    <cellStyle name="Comma 2 5 4 3 4 3 2 2 2 2" xfId="38376" xr:uid="{9DA628BD-5FFF-4D33-BE03-B5F5ED329529}"/>
    <cellStyle name="Comma 2 5 4 3 4 3 2 2 3" xfId="28769" xr:uid="{04499817-D63C-403B-92C7-3237F62478BF}"/>
    <cellStyle name="Comma 2 5 4 3 4 3 2 3" xfId="14359" xr:uid="{00000000-0005-0000-0000-0000331C0000}"/>
    <cellStyle name="Comma 2 5 4 3 4 3 2 3 2" xfId="33573" xr:uid="{03BA51DE-1D7B-4DF7-B260-0307D84B3D63}"/>
    <cellStyle name="Comma 2 5 4 3 4 3 2 4" xfId="23966" xr:uid="{90A4861A-C7E2-4688-8AB1-576A32A11B79}"/>
    <cellStyle name="Comma 2 5 4 3 4 3 3" xfId="7154" xr:uid="{00000000-0005-0000-0000-0000341C0000}"/>
    <cellStyle name="Comma 2 5 4 3 4 3 3 2" xfId="16761" xr:uid="{00000000-0005-0000-0000-0000351C0000}"/>
    <cellStyle name="Comma 2 5 4 3 4 3 3 2 2" xfId="35975" xr:uid="{3A3E8DD0-046A-495E-A9D7-A4F5B8B1CD9C}"/>
    <cellStyle name="Comma 2 5 4 3 4 3 3 3" xfId="26368" xr:uid="{60E02EB6-35B3-4227-BAED-A22ACCA05482}"/>
    <cellStyle name="Comma 2 5 4 3 4 3 4" xfId="11957" xr:uid="{00000000-0005-0000-0000-0000361C0000}"/>
    <cellStyle name="Comma 2 5 4 3 4 3 4 2" xfId="31171" xr:uid="{55219ED9-A5E9-471E-836B-A11C2F49AC1F}"/>
    <cellStyle name="Comma 2 5 4 3 4 3 5" xfId="21564" xr:uid="{D57D07DC-08D7-4C03-B642-BCDDCB847B5C}"/>
    <cellStyle name="Comma 2 5 4 3 4 4" xfId="3152" xr:uid="{00000000-0005-0000-0000-0000371C0000}"/>
    <cellStyle name="Comma 2 5 4 3 4 4 2" xfId="7955" xr:uid="{00000000-0005-0000-0000-0000381C0000}"/>
    <cellStyle name="Comma 2 5 4 3 4 4 2 2" xfId="17562" xr:uid="{00000000-0005-0000-0000-0000391C0000}"/>
    <cellStyle name="Comma 2 5 4 3 4 4 2 2 2" xfId="36776" xr:uid="{B89F3086-2540-4288-B30C-AA413C573049}"/>
    <cellStyle name="Comma 2 5 4 3 4 4 2 3" xfId="27169" xr:uid="{3E7CFDFC-DC25-49B0-BDF9-62E49E67612A}"/>
    <cellStyle name="Comma 2 5 4 3 4 4 3" xfId="12759" xr:uid="{00000000-0005-0000-0000-00003A1C0000}"/>
    <cellStyle name="Comma 2 5 4 3 4 4 3 2" xfId="31973" xr:uid="{8F40569A-4B54-4AE4-9847-BAE100F222BA}"/>
    <cellStyle name="Comma 2 5 4 3 4 4 4" xfId="22366" xr:uid="{DD149228-8A5C-4D0E-ADDB-F507BDF7FE23}"/>
    <cellStyle name="Comma 2 5 4 3 4 5" xfId="5554" xr:uid="{00000000-0005-0000-0000-00003B1C0000}"/>
    <cellStyle name="Comma 2 5 4 3 4 5 2" xfId="15161" xr:uid="{00000000-0005-0000-0000-00003C1C0000}"/>
    <cellStyle name="Comma 2 5 4 3 4 5 2 2" xfId="34375" xr:uid="{71F97C16-E9D7-463B-BAAA-4223188BDEA4}"/>
    <cellStyle name="Comma 2 5 4 3 4 5 3" xfId="24768" xr:uid="{80845444-034F-4763-BBBA-4EA9B3AC3E08}"/>
    <cellStyle name="Comma 2 5 4 3 4 6" xfId="10357" xr:uid="{00000000-0005-0000-0000-00003D1C0000}"/>
    <cellStyle name="Comma 2 5 4 3 4 6 2" xfId="29571" xr:uid="{9DFB28AC-721D-4FF1-B3F3-E0B7567AA9E5}"/>
    <cellStyle name="Comma 2 5 4 3 4 7" xfId="19964" xr:uid="{3076B653-C36E-47D6-813F-D3F75BCF5EAB}"/>
    <cellStyle name="Comma 2 5 4 3 5" xfId="947" xr:uid="{00000000-0005-0000-0000-00003E1C0000}"/>
    <cellStyle name="Comma 2 5 4 3 5 2" xfId="3352" xr:uid="{00000000-0005-0000-0000-00003F1C0000}"/>
    <cellStyle name="Comma 2 5 4 3 5 2 2" xfId="8155" xr:uid="{00000000-0005-0000-0000-0000401C0000}"/>
    <cellStyle name="Comma 2 5 4 3 5 2 2 2" xfId="17762" xr:uid="{00000000-0005-0000-0000-0000411C0000}"/>
    <cellStyle name="Comma 2 5 4 3 5 2 2 2 2" xfId="36976" xr:uid="{62571E12-9B9B-48A8-B349-9861266E96C3}"/>
    <cellStyle name="Comma 2 5 4 3 5 2 2 3" xfId="27369" xr:uid="{D76507C8-BF2E-4390-B2FF-090FB64CE291}"/>
    <cellStyle name="Comma 2 5 4 3 5 2 3" xfId="12959" xr:uid="{00000000-0005-0000-0000-0000421C0000}"/>
    <cellStyle name="Comma 2 5 4 3 5 2 3 2" xfId="32173" xr:uid="{1FCD99B6-B460-4D04-B4B7-F715553A8DF1}"/>
    <cellStyle name="Comma 2 5 4 3 5 2 4" xfId="22566" xr:uid="{EEAFF2E8-5F0B-4EC6-85AE-1077800AC6CC}"/>
    <cellStyle name="Comma 2 5 4 3 5 3" xfId="5754" xr:uid="{00000000-0005-0000-0000-0000431C0000}"/>
    <cellStyle name="Comma 2 5 4 3 5 3 2" xfId="15361" xr:uid="{00000000-0005-0000-0000-0000441C0000}"/>
    <cellStyle name="Comma 2 5 4 3 5 3 2 2" xfId="34575" xr:uid="{DCA0470E-2F3A-42E9-8C2D-54081408DFCC}"/>
    <cellStyle name="Comma 2 5 4 3 5 3 3" xfId="24968" xr:uid="{908E0E41-F988-4BA7-9E9E-E2097BB7E4E6}"/>
    <cellStyle name="Comma 2 5 4 3 5 4" xfId="10557" xr:uid="{00000000-0005-0000-0000-0000451C0000}"/>
    <cellStyle name="Comma 2 5 4 3 5 4 2" xfId="29771" xr:uid="{932A7E86-456E-4E1D-A6D7-355B78958FAE}"/>
    <cellStyle name="Comma 2 5 4 3 5 5" xfId="20164" xr:uid="{B747C374-18F4-44CE-8B8C-FD3B489B1AA1}"/>
    <cellStyle name="Comma 2 5 4 3 6" xfId="1747" xr:uid="{00000000-0005-0000-0000-0000461C0000}"/>
    <cellStyle name="Comma 2 5 4 3 6 2" xfId="4152" xr:uid="{00000000-0005-0000-0000-0000471C0000}"/>
    <cellStyle name="Comma 2 5 4 3 6 2 2" xfId="8955" xr:uid="{00000000-0005-0000-0000-0000481C0000}"/>
    <cellStyle name="Comma 2 5 4 3 6 2 2 2" xfId="18562" xr:uid="{00000000-0005-0000-0000-0000491C0000}"/>
    <cellStyle name="Comma 2 5 4 3 6 2 2 2 2" xfId="37776" xr:uid="{DDC9C400-DBBD-4402-8EB9-1A2D6A6264A3}"/>
    <cellStyle name="Comma 2 5 4 3 6 2 2 3" xfId="28169" xr:uid="{E2893544-D958-44A0-A41D-F007B68F6445}"/>
    <cellStyle name="Comma 2 5 4 3 6 2 3" xfId="13759" xr:uid="{00000000-0005-0000-0000-00004A1C0000}"/>
    <cellStyle name="Comma 2 5 4 3 6 2 3 2" xfId="32973" xr:uid="{27B327B3-A9D0-4E77-AFFC-0D873ED27DD9}"/>
    <cellStyle name="Comma 2 5 4 3 6 2 4" xfId="23366" xr:uid="{BF43E81E-B327-4AB9-BA53-EF434D329EF5}"/>
    <cellStyle name="Comma 2 5 4 3 6 3" xfId="6554" xr:uid="{00000000-0005-0000-0000-00004B1C0000}"/>
    <cellStyle name="Comma 2 5 4 3 6 3 2" xfId="16161" xr:uid="{00000000-0005-0000-0000-00004C1C0000}"/>
    <cellStyle name="Comma 2 5 4 3 6 3 2 2" xfId="35375" xr:uid="{4D7AF047-2D96-4F10-9678-74917D954A5E}"/>
    <cellStyle name="Comma 2 5 4 3 6 3 3" xfId="25768" xr:uid="{664E715F-6F4E-459F-BC43-36A5E41E4E75}"/>
    <cellStyle name="Comma 2 5 4 3 6 4" xfId="11357" xr:uid="{00000000-0005-0000-0000-00004D1C0000}"/>
    <cellStyle name="Comma 2 5 4 3 6 4 2" xfId="30571" xr:uid="{116C676B-5345-49D4-BB4C-C76D9FAD2C71}"/>
    <cellStyle name="Comma 2 5 4 3 6 5" xfId="20964" xr:uid="{194D8581-EF94-48AF-A617-8D70D90622BE}"/>
    <cellStyle name="Comma 2 5 4 3 7" xfId="2552" xr:uid="{00000000-0005-0000-0000-00004E1C0000}"/>
    <cellStyle name="Comma 2 5 4 3 7 2" xfId="7355" xr:uid="{00000000-0005-0000-0000-00004F1C0000}"/>
    <cellStyle name="Comma 2 5 4 3 7 2 2" xfId="16962" xr:uid="{00000000-0005-0000-0000-0000501C0000}"/>
    <cellStyle name="Comma 2 5 4 3 7 2 2 2" xfId="36176" xr:uid="{BD94D467-60B7-46E6-AAE8-2E655C4D6A6B}"/>
    <cellStyle name="Comma 2 5 4 3 7 2 3" xfId="26569" xr:uid="{E60BC2C0-B187-4F3D-B1CC-0A335ECB76AB}"/>
    <cellStyle name="Comma 2 5 4 3 7 3" xfId="12159" xr:uid="{00000000-0005-0000-0000-0000511C0000}"/>
    <cellStyle name="Comma 2 5 4 3 7 3 2" xfId="31373" xr:uid="{95650893-7A7E-4478-9213-C876EDFCE3B8}"/>
    <cellStyle name="Comma 2 5 4 3 7 4" xfId="21766" xr:uid="{AE6765A2-8283-4B1F-9F92-E70CECB8C13C}"/>
    <cellStyle name="Comma 2 5 4 3 8" xfId="4954" xr:uid="{00000000-0005-0000-0000-0000521C0000}"/>
    <cellStyle name="Comma 2 5 4 3 8 2" xfId="14561" xr:uid="{00000000-0005-0000-0000-0000531C0000}"/>
    <cellStyle name="Comma 2 5 4 3 8 2 2" xfId="33775" xr:uid="{A86986B5-268C-4BF9-A39B-F52CB12DD143}"/>
    <cellStyle name="Comma 2 5 4 3 8 3" xfId="24168" xr:uid="{36837C7F-FC18-4FC2-9251-22143B3C7F60}"/>
    <cellStyle name="Comma 2 5 4 3 9" xfId="9757" xr:uid="{00000000-0005-0000-0000-0000541C0000}"/>
    <cellStyle name="Comma 2 5 4 3 9 2" xfId="28971" xr:uid="{72E16C99-965A-4AE3-A379-9A1389725A2B}"/>
    <cellStyle name="Comma 2 5 4 4" xfId="246" xr:uid="{00000000-0005-0000-0000-0000551C0000}"/>
    <cellStyle name="Comma 2 5 4 4 2" xfId="1047" xr:uid="{00000000-0005-0000-0000-0000561C0000}"/>
    <cellStyle name="Comma 2 5 4 4 2 2" xfId="3452" xr:uid="{00000000-0005-0000-0000-0000571C0000}"/>
    <cellStyle name="Comma 2 5 4 4 2 2 2" xfId="8255" xr:uid="{00000000-0005-0000-0000-0000581C0000}"/>
    <cellStyle name="Comma 2 5 4 4 2 2 2 2" xfId="17862" xr:uid="{00000000-0005-0000-0000-0000591C0000}"/>
    <cellStyle name="Comma 2 5 4 4 2 2 2 2 2" xfId="37076" xr:uid="{6104AB81-ADAE-4CF9-9A44-BC60A294AE76}"/>
    <cellStyle name="Comma 2 5 4 4 2 2 2 3" xfId="27469" xr:uid="{3D894A66-1304-47AD-89A5-1878EA99C97E}"/>
    <cellStyle name="Comma 2 5 4 4 2 2 3" xfId="13059" xr:uid="{00000000-0005-0000-0000-00005A1C0000}"/>
    <cellStyle name="Comma 2 5 4 4 2 2 3 2" xfId="32273" xr:uid="{8683D1AF-AC47-4674-8A44-E609A1D467D1}"/>
    <cellStyle name="Comma 2 5 4 4 2 2 4" xfId="22666" xr:uid="{EA37FF70-F950-4464-8543-8E183BD39E74}"/>
    <cellStyle name="Comma 2 5 4 4 2 3" xfId="5854" xr:uid="{00000000-0005-0000-0000-00005B1C0000}"/>
    <cellStyle name="Comma 2 5 4 4 2 3 2" xfId="15461" xr:uid="{00000000-0005-0000-0000-00005C1C0000}"/>
    <cellStyle name="Comma 2 5 4 4 2 3 2 2" xfId="34675" xr:uid="{C5939F2F-3F1E-4EB7-960E-8EDFCF642C02}"/>
    <cellStyle name="Comma 2 5 4 4 2 3 3" xfId="25068" xr:uid="{D829A0EB-96F3-4BF2-89C1-191AAC5184C8}"/>
    <cellStyle name="Comma 2 5 4 4 2 4" xfId="10657" xr:uid="{00000000-0005-0000-0000-00005D1C0000}"/>
    <cellStyle name="Comma 2 5 4 4 2 4 2" xfId="29871" xr:uid="{895F9961-82B4-4A85-A529-5081839029D3}"/>
    <cellStyle name="Comma 2 5 4 4 2 5" xfId="20264" xr:uid="{25A1437A-2C37-4502-9F02-AD85531649BD}"/>
    <cellStyle name="Comma 2 5 4 4 3" xfId="1847" xr:uid="{00000000-0005-0000-0000-00005E1C0000}"/>
    <cellStyle name="Comma 2 5 4 4 3 2" xfId="4252" xr:uid="{00000000-0005-0000-0000-00005F1C0000}"/>
    <cellStyle name="Comma 2 5 4 4 3 2 2" xfId="9055" xr:uid="{00000000-0005-0000-0000-0000601C0000}"/>
    <cellStyle name="Comma 2 5 4 4 3 2 2 2" xfId="18662" xr:uid="{00000000-0005-0000-0000-0000611C0000}"/>
    <cellStyle name="Comma 2 5 4 4 3 2 2 2 2" xfId="37876" xr:uid="{28B2136A-C0EC-43DC-9BD5-A3E8DB4923A4}"/>
    <cellStyle name="Comma 2 5 4 4 3 2 2 3" xfId="28269" xr:uid="{47B7F00D-642B-4B53-9F77-4C7E8E03AB22}"/>
    <cellStyle name="Comma 2 5 4 4 3 2 3" xfId="13859" xr:uid="{00000000-0005-0000-0000-0000621C0000}"/>
    <cellStyle name="Comma 2 5 4 4 3 2 3 2" xfId="33073" xr:uid="{62784D81-02E4-4253-832E-5D2674386CBC}"/>
    <cellStyle name="Comma 2 5 4 4 3 2 4" xfId="23466" xr:uid="{3A7991E2-A19C-40D9-8EEF-2CD5565FD3A0}"/>
    <cellStyle name="Comma 2 5 4 4 3 3" xfId="6654" xr:uid="{00000000-0005-0000-0000-0000631C0000}"/>
    <cellStyle name="Comma 2 5 4 4 3 3 2" xfId="16261" xr:uid="{00000000-0005-0000-0000-0000641C0000}"/>
    <cellStyle name="Comma 2 5 4 4 3 3 2 2" xfId="35475" xr:uid="{328A0DBB-8F97-43D1-B34E-2B57ECC99BC8}"/>
    <cellStyle name="Comma 2 5 4 4 3 3 3" xfId="25868" xr:uid="{3FFD1A9F-80F4-4654-9E7D-58F969520765}"/>
    <cellStyle name="Comma 2 5 4 4 3 4" xfId="11457" xr:uid="{00000000-0005-0000-0000-0000651C0000}"/>
    <cellStyle name="Comma 2 5 4 4 3 4 2" xfId="30671" xr:uid="{41CECDB2-050D-49D5-938C-D3239DA201A0}"/>
    <cellStyle name="Comma 2 5 4 4 3 5" xfId="21064" xr:uid="{9D668E98-A6E0-4136-A151-1EED598D75F6}"/>
    <cellStyle name="Comma 2 5 4 4 4" xfId="2652" xr:uid="{00000000-0005-0000-0000-0000661C0000}"/>
    <cellStyle name="Comma 2 5 4 4 4 2" xfId="7455" xr:uid="{00000000-0005-0000-0000-0000671C0000}"/>
    <cellStyle name="Comma 2 5 4 4 4 2 2" xfId="17062" xr:uid="{00000000-0005-0000-0000-0000681C0000}"/>
    <cellStyle name="Comma 2 5 4 4 4 2 2 2" xfId="36276" xr:uid="{25F7E689-47E8-473B-A905-72867DC22550}"/>
    <cellStyle name="Comma 2 5 4 4 4 2 3" xfId="26669" xr:uid="{7441C9BC-958B-45DF-B972-E6786707FF1B}"/>
    <cellStyle name="Comma 2 5 4 4 4 3" xfId="12259" xr:uid="{00000000-0005-0000-0000-0000691C0000}"/>
    <cellStyle name="Comma 2 5 4 4 4 3 2" xfId="31473" xr:uid="{0806BF3E-2BB7-482C-B794-90766570E2DA}"/>
    <cellStyle name="Comma 2 5 4 4 4 4" xfId="21866" xr:uid="{0400D5AB-9A89-4E23-A312-F34F32B0DD7A}"/>
    <cellStyle name="Comma 2 5 4 4 5" xfId="5054" xr:uid="{00000000-0005-0000-0000-00006A1C0000}"/>
    <cellStyle name="Comma 2 5 4 4 5 2" xfId="14661" xr:uid="{00000000-0005-0000-0000-00006B1C0000}"/>
    <cellStyle name="Comma 2 5 4 4 5 2 2" xfId="33875" xr:uid="{CFAAC3E7-31F2-4A27-8D7C-325F695E6F4B}"/>
    <cellStyle name="Comma 2 5 4 4 5 3" xfId="24268" xr:uid="{1F9B422C-E832-460A-AD7A-59391E090CCC}"/>
    <cellStyle name="Comma 2 5 4 4 6" xfId="9857" xr:uid="{00000000-0005-0000-0000-00006C1C0000}"/>
    <cellStyle name="Comma 2 5 4 4 6 2" xfId="29071" xr:uid="{5CAB57B3-A6D4-4CC2-AA8D-3C410504438A}"/>
    <cellStyle name="Comma 2 5 4 4 7" xfId="19464" xr:uid="{2D032E7A-BA44-4585-B5F2-78D619684E9F}"/>
    <cellStyle name="Comma 2 5 4 5" xfId="446" xr:uid="{00000000-0005-0000-0000-00006D1C0000}"/>
    <cellStyle name="Comma 2 5 4 5 2" xfId="1247" xr:uid="{00000000-0005-0000-0000-00006E1C0000}"/>
    <cellStyle name="Comma 2 5 4 5 2 2" xfId="3652" xr:uid="{00000000-0005-0000-0000-00006F1C0000}"/>
    <cellStyle name="Comma 2 5 4 5 2 2 2" xfId="8455" xr:uid="{00000000-0005-0000-0000-0000701C0000}"/>
    <cellStyle name="Comma 2 5 4 5 2 2 2 2" xfId="18062" xr:uid="{00000000-0005-0000-0000-0000711C0000}"/>
    <cellStyle name="Comma 2 5 4 5 2 2 2 2 2" xfId="37276" xr:uid="{64D5F85E-16B3-48A9-BD97-35D1FF9F7C18}"/>
    <cellStyle name="Comma 2 5 4 5 2 2 2 3" xfId="27669" xr:uid="{65564867-DE1B-4AE2-830D-4B4D21DB3483}"/>
    <cellStyle name="Comma 2 5 4 5 2 2 3" xfId="13259" xr:uid="{00000000-0005-0000-0000-0000721C0000}"/>
    <cellStyle name="Comma 2 5 4 5 2 2 3 2" xfId="32473" xr:uid="{73D71CBF-07A8-41F1-856C-1132BE7F5590}"/>
    <cellStyle name="Comma 2 5 4 5 2 2 4" xfId="22866" xr:uid="{3D00309C-69E4-48B3-87A2-FDEA997D4B28}"/>
    <cellStyle name="Comma 2 5 4 5 2 3" xfId="6054" xr:uid="{00000000-0005-0000-0000-0000731C0000}"/>
    <cellStyle name="Comma 2 5 4 5 2 3 2" xfId="15661" xr:uid="{00000000-0005-0000-0000-0000741C0000}"/>
    <cellStyle name="Comma 2 5 4 5 2 3 2 2" xfId="34875" xr:uid="{6391F5DF-C817-4A6C-B923-4979611680D3}"/>
    <cellStyle name="Comma 2 5 4 5 2 3 3" xfId="25268" xr:uid="{D9E13D77-868F-4C41-8D19-4CF1EBED9795}"/>
    <cellStyle name="Comma 2 5 4 5 2 4" xfId="10857" xr:uid="{00000000-0005-0000-0000-0000751C0000}"/>
    <cellStyle name="Comma 2 5 4 5 2 4 2" xfId="30071" xr:uid="{DAD5529E-6F4E-4A98-88EA-DAC35D55DBE9}"/>
    <cellStyle name="Comma 2 5 4 5 2 5" xfId="20464" xr:uid="{53DD32A7-0110-47BA-81E5-9C78A19392AB}"/>
    <cellStyle name="Comma 2 5 4 5 3" xfId="2047" xr:uid="{00000000-0005-0000-0000-0000761C0000}"/>
    <cellStyle name="Comma 2 5 4 5 3 2" xfId="4452" xr:uid="{00000000-0005-0000-0000-0000771C0000}"/>
    <cellStyle name="Comma 2 5 4 5 3 2 2" xfId="9255" xr:uid="{00000000-0005-0000-0000-0000781C0000}"/>
    <cellStyle name="Comma 2 5 4 5 3 2 2 2" xfId="18862" xr:uid="{00000000-0005-0000-0000-0000791C0000}"/>
    <cellStyle name="Comma 2 5 4 5 3 2 2 2 2" xfId="38076" xr:uid="{F912A130-DAB3-4973-997C-0EE409F3DFB2}"/>
    <cellStyle name="Comma 2 5 4 5 3 2 2 3" xfId="28469" xr:uid="{41DE766F-4762-4DA4-8499-ADD90660EA51}"/>
    <cellStyle name="Comma 2 5 4 5 3 2 3" xfId="14059" xr:uid="{00000000-0005-0000-0000-00007A1C0000}"/>
    <cellStyle name="Comma 2 5 4 5 3 2 3 2" xfId="33273" xr:uid="{C122EEA0-A437-413B-B0EA-0CD9AD562DB1}"/>
    <cellStyle name="Comma 2 5 4 5 3 2 4" xfId="23666" xr:uid="{7E372582-4935-404A-AFBB-F1F0221FE8FD}"/>
    <cellStyle name="Comma 2 5 4 5 3 3" xfId="6854" xr:uid="{00000000-0005-0000-0000-00007B1C0000}"/>
    <cellStyle name="Comma 2 5 4 5 3 3 2" xfId="16461" xr:uid="{00000000-0005-0000-0000-00007C1C0000}"/>
    <cellStyle name="Comma 2 5 4 5 3 3 2 2" xfId="35675" xr:uid="{AAD34709-3E09-4339-B17B-D755816C85EB}"/>
    <cellStyle name="Comma 2 5 4 5 3 3 3" xfId="26068" xr:uid="{D02CDC3C-352A-46DC-A857-FBC0A96A4F33}"/>
    <cellStyle name="Comma 2 5 4 5 3 4" xfId="11657" xr:uid="{00000000-0005-0000-0000-00007D1C0000}"/>
    <cellStyle name="Comma 2 5 4 5 3 4 2" xfId="30871" xr:uid="{227260BE-2567-4DE1-AADD-B0007EF4D7E7}"/>
    <cellStyle name="Comma 2 5 4 5 3 5" xfId="21264" xr:uid="{402B5F10-1772-45CC-8FFB-742FFA3206C2}"/>
    <cellStyle name="Comma 2 5 4 5 4" xfId="2852" xr:uid="{00000000-0005-0000-0000-00007E1C0000}"/>
    <cellStyle name="Comma 2 5 4 5 4 2" xfId="7655" xr:uid="{00000000-0005-0000-0000-00007F1C0000}"/>
    <cellStyle name="Comma 2 5 4 5 4 2 2" xfId="17262" xr:uid="{00000000-0005-0000-0000-0000801C0000}"/>
    <cellStyle name="Comma 2 5 4 5 4 2 2 2" xfId="36476" xr:uid="{B8FAFF88-5912-48FC-BC96-F4B136B2991A}"/>
    <cellStyle name="Comma 2 5 4 5 4 2 3" xfId="26869" xr:uid="{54358037-4D59-4A95-9725-A50E9A6209D9}"/>
    <cellStyle name="Comma 2 5 4 5 4 3" xfId="12459" xr:uid="{00000000-0005-0000-0000-0000811C0000}"/>
    <cellStyle name="Comma 2 5 4 5 4 3 2" xfId="31673" xr:uid="{E37C5130-8546-45C7-9618-6D5EFB4F1377}"/>
    <cellStyle name="Comma 2 5 4 5 4 4" xfId="22066" xr:uid="{C4B19002-DCFA-4800-B817-4EC3B391A098}"/>
    <cellStyle name="Comma 2 5 4 5 5" xfId="5254" xr:uid="{00000000-0005-0000-0000-0000821C0000}"/>
    <cellStyle name="Comma 2 5 4 5 5 2" xfId="14861" xr:uid="{00000000-0005-0000-0000-0000831C0000}"/>
    <cellStyle name="Comma 2 5 4 5 5 2 2" xfId="34075" xr:uid="{297662C5-E98D-4E80-ABC2-DC08894CD18B}"/>
    <cellStyle name="Comma 2 5 4 5 5 3" xfId="24468" xr:uid="{ABDAC28B-60E7-446C-8066-0B82D0138DD8}"/>
    <cellStyle name="Comma 2 5 4 5 6" xfId="10057" xr:uid="{00000000-0005-0000-0000-0000841C0000}"/>
    <cellStyle name="Comma 2 5 4 5 6 2" xfId="29271" xr:uid="{7221D7B2-7037-41FE-8B05-72A52C79DAA0}"/>
    <cellStyle name="Comma 2 5 4 5 7" xfId="19664" xr:uid="{011FD424-2B13-4D77-B2A2-352B686D0B2D}"/>
    <cellStyle name="Comma 2 5 4 6" xfId="646" xr:uid="{00000000-0005-0000-0000-0000851C0000}"/>
    <cellStyle name="Comma 2 5 4 6 2" xfId="1447" xr:uid="{00000000-0005-0000-0000-0000861C0000}"/>
    <cellStyle name="Comma 2 5 4 6 2 2" xfId="3852" xr:uid="{00000000-0005-0000-0000-0000871C0000}"/>
    <cellStyle name="Comma 2 5 4 6 2 2 2" xfId="8655" xr:uid="{00000000-0005-0000-0000-0000881C0000}"/>
    <cellStyle name="Comma 2 5 4 6 2 2 2 2" xfId="18262" xr:uid="{00000000-0005-0000-0000-0000891C0000}"/>
    <cellStyle name="Comma 2 5 4 6 2 2 2 2 2" xfId="37476" xr:uid="{16FF719A-571E-4D0A-BCDC-AC97155084C5}"/>
    <cellStyle name="Comma 2 5 4 6 2 2 2 3" xfId="27869" xr:uid="{3381E059-8681-45E7-9654-8166D4D79C1A}"/>
    <cellStyle name="Comma 2 5 4 6 2 2 3" xfId="13459" xr:uid="{00000000-0005-0000-0000-00008A1C0000}"/>
    <cellStyle name="Comma 2 5 4 6 2 2 3 2" xfId="32673" xr:uid="{7BACBED2-2284-41A3-8F51-36D6E7F58E9F}"/>
    <cellStyle name="Comma 2 5 4 6 2 2 4" xfId="23066" xr:uid="{D482C440-F53E-4D77-AF13-81425697DDA5}"/>
    <cellStyle name="Comma 2 5 4 6 2 3" xfId="6254" xr:uid="{00000000-0005-0000-0000-00008B1C0000}"/>
    <cellStyle name="Comma 2 5 4 6 2 3 2" xfId="15861" xr:uid="{00000000-0005-0000-0000-00008C1C0000}"/>
    <cellStyle name="Comma 2 5 4 6 2 3 2 2" xfId="35075" xr:uid="{510AA212-EB22-49E5-B527-B7F403C6359E}"/>
    <cellStyle name="Comma 2 5 4 6 2 3 3" xfId="25468" xr:uid="{4C7E9206-984D-45AF-BB57-6B0BB8AA9FDA}"/>
    <cellStyle name="Comma 2 5 4 6 2 4" xfId="11057" xr:uid="{00000000-0005-0000-0000-00008D1C0000}"/>
    <cellStyle name="Comma 2 5 4 6 2 4 2" xfId="30271" xr:uid="{02120F56-1F0C-4CF3-ADA1-A0DCAEF3421D}"/>
    <cellStyle name="Comma 2 5 4 6 2 5" xfId="20664" xr:uid="{4F60D753-DF10-43BB-A1D0-8C1450A85214}"/>
    <cellStyle name="Comma 2 5 4 6 3" xfId="2247" xr:uid="{00000000-0005-0000-0000-00008E1C0000}"/>
    <cellStyle name="Comma 2 5 4 6 3 2" xfId="4652" xr:uid="{00000000-0005-0000-0000-00008F1C0000}"/>
    <cellStyle name="Comma 2 5 4 6 3 2 2" xfId="9455" xr:uid="{00000000-0005-0000-0000-0000901C0000}"/>
    <cellStyle name="Comma 2 5 4 6 3 2 2 2" xfId="19062" xr:uid="{00000000-0005-0000-0000-0000911C0000}"/>
    <cellStyle name="Comma 2 5 4 6 3 2 2 2 2" xfId="38276" xr:uid="{AEB948D4-448F-42CC-9F2B-86759A7AC0CB}"/>
    <cellStyle name="Comma 2 5 4 6 3 2 2 3" xfId="28669" xr:uid="{AA3BE957-48DD-4246-9D2F-8AA8F37AD63C}"/>
    <cellStyle name="Comma 2 5 4 6 3 2 3" xfId="14259" xr:uid="{00000000-0005-0000-0000-0000921C0000}"/>
    <cellStyle name="Comma 2 5 4 6 3 2 3 2" xfId="33473" xr:uid="{A4B99E15-60B4-4525-A17D-4F78BBF8182F}"/>
    <cellStyle name="Comma 2 5 4 6 3 2 4" xfId="23866" xr:uid="{9049B83E-7B3C-43CF-B97D-719AD972F76F}"/>
    <cellStyle name="Comma 2 5 4 6 3 3" xfId="7054" xr:uid="{00000000-0005-0000-0000-0000931C0000}"/>
    <cellStyle name="Comma 2 5 4 6 3 3 2" xfId="16661" xr:uid="{00000000-0005-0000-0000-0000941C0000}"/>
    <cellStyle name="Comma 2 5 4 6 3 3 2 2" xfId="35875" xr:uid="{BD56E1DB-20C4-4D24-888A-4E397B5D4D09}"/>
    <cellStyle name="Comma 2 5 4 6 3 3 3" xfId="26268" xr:uid="{C15C4D01-484E-45FE-94A5-DCD5600F3230}"/>
    <cellStyle name="Comma 2 5 4 6 3 4" xfId="11857" xr:uid="{00000000-0005-0000-0000-0000951C0000}"/>
    <cellStyle name="Comma 2 5 4 6 3 4 2" xfId="31071" xr:uid="{0B733DC6-2B56-4A9E-AE59-A3BC50D06DA1}"/>
    <cellStyle name="Comma 2 5 4 6 3 5" xfId="21464" xr:uid="{32E1D836-1E85-4164-978F-400D9A381782}"/>
    <cellStyle name="Comma 2 5 4 6 4" xfId="3052" xr:uid="{00000000-0005-0000-0000-0000961C0000}"/>
    <cellStyle name="Comma 2 5 4 6 4 2" xfId="7855" xr:uid="{00000000-0005-0000-0000-0000971C0000}"/>
    <cellStyle name="Comma 2 5 4 6 4 2 2" xfId="17462" xr:uid="{00000000-0005-0000-0000-0000981C0000}"/>
    <cellStyle name="Comma 2 5 4 6 4 2 2 2" xfId="36676" xr:uid="{A480D150-0E9C-4CA3-AD23-8103A816A2A8}"/>
    <cellStyle name="Comma 2 5 4 6 4 2 3" xfId="27069" xr:uid="{FBE23354-6802-42B1-96CF-A886AACC59E0}"/>
    <cellStyle name="Comma 2 5 4 6 4 3" xfId="12659" xr:uid="{00000000-0005-0000-0000-0000991C0000}"/>
    <cellStyle name="Comma 2 5 4 6 4 3 2" xfId="31873" xr:uid="{D477440D-922B-486D-892E-50DB634C2100}"/>
    <cellStyle name="Comma 2 5 4 6 4 4" xfId="22266" xr:uid="{201BE4F0-B31E-4E57-8184-A080546E8548}"/>
    <cellStyle name="Comma 2 5 4 6 5" xfId="5454" xr:uid="{00000000-0005-0000-0000-00009A1C0000}"/>
    <cellStyle name="Comma 2 5 4 6 5 2" xfId="15061" xr:uid="{00000000-0005-0000-0000-00009B1C0000}"/>
    <cellStyle name="Comma 2 5 4 6 5 2 2" xfId="34275" xr:uid="{B2B8AB1D-CB68-4A39-8D52-B7C87A34CA03}"/>
    <cellStyle name="Comma 2 5 4 6 5 3" xfId="24668" xr:uid="{3F7D0E33-F39F-4110-862B-2FC88475445A}"/>
    <cellStyle name="Comma 2 5 4 6 6" xfId="10257" xr:uid="{00000000-0005-0000-0000-00009C1C0000}"/>
    <cellStyle name="Comma 2 5 4 6 6 2" xfId="29471" xr:uid="{5BDF0AAD-91C3-404D-B364-304E393AF82A}"/>
    <cellStyle name="Comma 2 5 4 6 7" xfId="19864" xr:uid="{FC6F2E46-BE9D-45FD-A634-74A534CA4CFA}"/>
    <cellStyle name="Comma 2 5 4 7" xfId="847" xr:uid="{00000000-0005-0000-0000-00009D1C0000}"/>
    <cellStyle name="Comma 2 5 4 7 2" xfId="3252" xr:uid="{00000000-0005-0000-0000-00009E1C0000}"/>
    <cellStyle name="Comma 2 5 4 7 2 2" xfId="8055" xr:uid="{00000000-0005-0000-0000-00009F1C0000}"/>
    <cellStyle name="Comma 2 5 4 7 2 2 2" xfId="17662" xr:uid="{00000000-0005-0000-0000-0000A01C0000}"/>
    <cellStyle name="Comma 2 5 4 7 2 2 2 2" xfId="36876" xr:uid="{525B3B30-22D9-4C30-A425-C67F8A383BB5}"/>
    <cellStyle name="Comma 2 5 4 7 2 2 3" xfId="27269" xr:uid="{02E59DBF-C730-4C8B-8781-24CF5BD09092}"/>
    <cellStyle name="Comma 2 5 4 7 2 3" xfId="12859" xr:uid="{00000000-0005-0000-0000-0000A11C0000}"/>
    <cellStyle name="Comma 2 5 4 7 2 3 2" xfId="32073" xr:uid="{AAD7A9E4-5ACC-42DA-84D2-FF36994353C6}"/>
    <cellStyle name="Comma 2 5 4 7 2 4" xfId="22466" xr:uid="{D5C9EE07-429F-436B-A110-2E0DD60A1F1B}"/>
    <cellStyle name="Comma 2 5 4 7 3" xfId="5654" xr:uid="{00000000-0005-0000-0000-0000A21C0000}"/>
    <cellStyle name="Comma 2 5 4 7 3 2" xfId="15261" xr:uid="{00000000-0005-0000-0000-0000A31C0000}"/>
    <cellStyle name="Comma 2 5 4 7 3 2 2" xfId="34475" xr:uid="{BE517AA2-431A-4362-96B9-33509C643E45}"/>
    <cellStyle name="Comma 2 5 4 7 3 3" xfId="24868" xr:uid="{83AF5E34-DFDC-4FF6-90F4-82C089A81637}"/>
    <cellStyle name="Comma 2 5 4 7 4" xfId="10457" xr:uid="{00000000-0005-0000-0000-0000A41C0000}"/>
    <cellStyle name="Comma 2 5 4 7 4 2" xfId="29671" xr:uid="{C9F6E0C4-6426-4C1D-BA14-6524429B5005}"/>
    <cellStyle name="Comma 2 5 4 7 5" xfId="20064" xr:uid="{1F5C87DC-FD1C-422E-B9B7-E7D556CD14FB}"/>
    <cellStyle name="Comma 2 5 4 8" xfId="1647" xr:uid="{00000000-0005-0000-0000-0000A51C0000}"/>
    <cellStyle name="Comma 2 5 4 8 2" xfId="4052" xr:uid="{00000000-0005-0000-0000-0000A61C0000}"/>
    <cellStyle name="Comma 2 5 4 8 2 2" xfId="8855" xr:uid="{00000000-0005-0000-0000-0000A71C0000}"/>
    <cellStyle name="Comma 2 5 4 8 2 2 2" xfId="18462" xr:uid="{00000000-0005-0000-0000-0000A81C0000}"/>
    <cellStyle name="Comma 2 5 4 8 2 2 2 2" xfId="37676" xr:uid="{2C16044C-760F-4AB2-B8DC-123E18832B19}"/>
    <cellStyle name="Comma 2 5 4 8 2 2 3" xfId="28069" xr:uid="{8AE6EC41-F581-49C9-BC2D-B0C367681AAD}"/>
    <cellStyle name="Comma 2 5 4 8 2 3" xfId="13659" xr:uid="{00000000-0005-0000-0000-0000A91C0000}"/>
    <cellStyle name="Comma 2 5 4 8 2 3 2" xfId="32873" xr:uid="{7278C207-4579-4EB4-911D-D407D20F89DB}"/>
    <cellStyle name="Comma 2 5 4 8 2 4" xfId="23266" xr:uid="{73C516F7-A4EF-4F8B-86B5-23488CF0E42C}"/>
    <cellStyle name="Comma 2 5 4 8 3" xfId="6454" xr:uid="{00000000-0005-0000-0000-0000AA1C0000}"/>
    <cellStyle name="Comma 2 5 4 8 3 2" xfId="16061" xr:uid="{00000000-0005-0000-0000-0000AB1C0000}"/>
    <cellStyle name="Comma 2 5 4 8 3 2 2" xfId="35275" xr:uid="{AECB48D6-6D73-4474-9E37-4D536338DFD2}"/>
    <cellStyle name="Comma 2 5 4 8 3 3" xfId="25668" xr:uid="{D245B16C-1525-4FD8-88D9-B6229E971676}"/>
    <cellStyle name="Comma 2 5 4 8 4" xfId="11257" xr:uid="{00000000-0005-0000-0000-0000AC1C0000}"/>
    <cellStyle name="Comma 2 5 4 8 4 2" xfId="30471" xr:uid="{E3D27A6D-B96C-4EEB-85DB-76758A161E02}"/>
    <cellStyle name="Comma 2 5 4 8 5" xfId="20864" xr:uid="{F1AC9DB3-5FD4-4691-904F-396E611A9F1F}"/>
    <cellStyle name="Comma 2 5 4 9" xfId="2452" xr:uid="{00000000-0005-0000-0000-0000AD1C0000}"/>
    <cellStyle name="Comma 2 5 4 9 2" xfId="7255" xr:uid="{00000000-0005-0000-0000-0000AE1C0000}"/>
    <cellStyle name="Comma 2 5 4 9 2 2" xfId="16862" xr:uid="{00000000-0005-0000-0000-0000AF1C0000}"/>
    <cellStyle name="Comma 2 5 4 9 2 2 2" xfId="36076" xr:uid="{561F36CC-179B-42D1-B48D-B148B1967E4E}"/>
    <cellStyle name="Comma 2 5 4 9 2 3" xfId="26469" xr:uid="{B9141B05-0CBF-4CFE-BD22-566AF1CE9E83}"/>
    <cellStyle name="Comma 2 5 4 9 3" xfId="12059" xr:uid="{00000000-0005-0000-0000-0000B01C0000}"/>
    <cellStyle name="Comma 2 5 4 9 3 2" xfId="31273" xr:uid="{A330766F-56E6-4C5A-AAF5-9F3B02CF628E}"/>
    <cellStyle name="Comma 2 5 4 9 4" xfId="21666" xr:uid="{9E839CE2-018B-46B4-8C8E-691BE06D5638}"/>
    <cellStyle name="Comma 2 5 5" xfId="55" xr:uid="{00000000-0005-0000-0000-0000B11C0000}"/>
    <cellStyle name="Comma 2 5 5 10" xfId="4864" xr:uid="{00000000-0005-0000-0000-0000B21C0000}"/>
    <cellStyle name="Comma 2 5 5 10 2" xfId="14471" xr:uid="{00000000-0005-0000-0000-0000B31C0000}"/>
    <cellStyle name="Comma 2 5 5 10 2 2" xfId="33685" xr:uid="{1574CD91-9977-48F5-80A2-EE375A7723CE}"/>
    <cellStyle name="Comma 2 5 5 10 3" xfId="24078" xr:uid="{FF0F629A-9C6B-4DF4-974A-392C454A1AF3}"/>
    <cellStyle name="Comma 2 5 5 11" xfId="9667" xr:uid="{00000000-0005-0000-0000-0000B41C0000}"/>
    <cellStyle name="Comma 2 5 5 11 2" xfId="28881" xr:uid="{164A1FCD-F38E-492C-8E4C-77CB3B815484}"/>
    <cellStyle name="Comma 2 5 5 12" xfId="19274" xr:uid="{747CAFCF-3B0F-414E-BC12-B1F5103E3F9D}"/>
    <cellStyle name="Comma 2 5 5 2" xfId="106" xr:uid="{00000000-0005-0000-0000-0000B51C0000}"/>
    <cellStyle name="Comma 2 5 5 2 10" xfId="9717" xr:uid="{00000000-0005-0000-0000-0000B61C0000}"/>
    <cellStyle name="Comma 2 5 5 2 10 2" xfId="28931" xr:uid="{E7823D59-ABCB-45EB-9010-4DA55701479A}"/>
    <cellStyle name="Comma 2 5 5 2 11" xfId="19324" xr:uid="{88670999-7BC2-490B-83E3-3900F24AC39C}"/>
    <cellStyle name="Comma 2 5 5 2 2" xfId="206" xr:uid="{00000000-0005-0000-0000-0000B71C0000}"/>
    <cellStyle name="Comma 2 5 5 2 2 10" xfId="19424" xr:uid="{0809B09E-6E2A-430D-94E1-2A6482F215B4}"/>
    <cellStyle name="Comma 2 5 5 2 2 2" xfId="406" xr:uid="{00000000-0005-0000-0000-0000B81C0000}"/>
    <cellStyle name="Comma 2 5 5 2 2 2 2" xfId="1207" xr:uid="{00000000-0005-0000-0000-0000B91C0000}"/>
    <cellStyle name="Comma 2 5 5 2 2 2 2 2" xfId="3612" xr:uid="{00000000-0005-0000-0000-0000BA1C0000}"/>
    <cellStyle name="Comma 2 5 5 2 2 2 2 2 2" xfId="8415" xr:uid="{00000000-0005-0000-0000-0000BB1C0000}"/>
    <cellStyle name="Comma 2 5 5 2 2 2 2 2 2 2" xfId="18022" xr:uid="{00000000-0005-0000-0000-0000BC1C0000}"/>
    <cellStyle name="Comma 2 5 5 2 2 2 2 2 2 2 2" xfId="37236" xr:uid="{2A69A3DB-B570-40F2-A840-E821C954E327}"/>
    <cellStyle name="Comma 2 5 5 2 2 2 2 2 2 3" xfId="27629" xr:uid="{802402CC-F383-4125-8F41-E0B05E0DC2B4}"/>
    <cellStyle name="Comma 2 5 5 2 2 2 2 2 3" xfId="13219" xr:uid="{00000000-0005-0000-0000-0000BD1C0000}"/>
    <cellStyle name="Comma 2 5 5 2 2 2 2 2 3 2" xfId="32433" xr:uid="{D6DEBCFC-C330-4319-9B33-BE8FD55B1825}"/>
    <cellStyle name="Comma 2 5 5 2 2 2 2 2 4" xfId="22826" xr:uid="{60226CE4-8535-460A-8C07-EE8000769095}"/>
    <cellStyle name="Comma 2 5 5 2 2 2 2 3" xfId="6014" xr:uid="{00000000-0005-0000-0000-0000BE1C0000}"/>
    <cellStyle name="Comma 2 5 5 2 2 2 2 3 2" xfId="15621" xr:uid="{00000000-0005-0000-0000-0000BF1C0000}"/>
    <cellStyle name="Comma 2 5 5 2 2 2 2 3 2 2" xfId="34835" xr:uid="{31EA0C54-FCE9-4212-9C1E-6B1CC53E0148}"/>
    <cellStyle name="Comma 2 5 5 2 2 2 2 3 3" xfId="25228" xr:uid="{FF2FC8D6-8186-4E3F-9491-6A63DE6B2A11}"/>
    <cellStyle name="Comma 2 5 5 2 2 2 2 4" xfId="10817" xr:uid="{00000000-0005-0000-0000-0000C01C0000}"/>
    <cellStyle name="Comma 2 5 5 2 2 2 2 4 2" xfId="30031" xr:uid="{82C67991-BC34-4BC1-8CBA-003D6282CD4D}"/>
    <cellStyle name="Comma 2 5 5 2 2 2 2 5" xfId="20424" xr:uid="{1ED4E968-9613-4B28-BB93-B5E2E4648DE0}"/>
    <cellStyle name="Comma 2 5 5 2 2 2 3" xfId="2007" xr:uid="{00000000-0005-0000-0000-0000C11C0000}"/>
    <cellStyle name="Comma 2 5 5 2 2 2 3 2" xfId="4412" xr:uid="{00000000-0005-0000-0000-0000C21C0000}"/>
    <cellStyle name="Comma 2 5 5 2 2 2 3 2 2" xfId="9215" xr:uid="{00000000-0005-0000-0000-0000C31C0000}"/>
    <cellStyle name="Comma 2 5 5 2 2 2 3 2 2 2" xfId="18822" xr:uid="{00000000-0005-0000-0000-0000C41C0000}"/>
    <cellStyle name="Comma 2 5 5 2 2 2 3 2 2 2 2" xfId="38036" xr:uid="{41C0C419-CDBF-411E-B53E-DEBB3F238702}"/>
    <cellStyle name="Comma 2 5 5 2 2 2 3 2 2 3" xfId="28429" xr:uid="{FD08D2D3-A244-44CD-AAB0-CAA4A3FEC366}"/>
    <cellStyle name="Comma 2 5 5 2 2 2 3 2 3" xfId="14019" xr:uid="{00000000-0005-0000-0000-0000C51C0000}"/>
    <cellStyle name="Comma 2 5 5 2 2 2 3 2 3 2" xfId="33233" xr:uid="{DDB3782B-6FD8-4E1F-B0AF-2E0CDFD76D2A}"/>
    <cellStyle name="Comma 2 5 5 2 2 2 3 2 4" xfId="23626" xr:uid="{C1564DD1-FCC4-4103-AA61-147A2CC652DF}"/>
    <cellStyle name="Comma 2 5 5 2 2 2 3 3" xfId="6814" xr:uid="{00000000-0005-0000-0000-0000C61C0000}"/>
    <cellStyle name="Comma 2 5 5 2 2 2 3 3 2" xfId="16421" xr:uid="{00000000-0005-0000-0000-0000C71C0000}"/>
    <cellStyle name="Comma 2 5 5 2 2 2 3 3 2 2" xfId="35635" xr:uid="{27B4B5A8-6B40-424C-97AB-D2A3DCBA17DD}"/>
    <cellStyle name="Comma 2 5 5 2 2 2 3 3 3" xfId="26028" xr:uid="{EFE8AEAC-BA5A-4E63-BE4D-02671F7984A1}"/>
    <cellStyle name="Comma 2 5 5 2 2 2 3 4" xfId="11617" xr:uid="{00000000-0005-0000-0000-0000C81C0000}"/>
    <cellStyle name="Comma 2 5 5 2 2 2 3 4 2" xfId="30831" xr:uid="{747C754A-9486-415E-9C3E-66E7C1436E28}"/>
    <cellStyle name="Comma 2 5 5 2 2 2 3 5" xfId="21224" xr:uid="{E3D09031-E6BC-4554-98F6-0327817676CC}"/>
    <cellStyle name="Comma 2 5 5 2 2 2 4" xfId="2812" xr:uid="{00000000-0005-0000-0000-0000C91C0000}"/>
    <cellStyle name="Comma 2 5 5 2 2 2 4 2" xfId="7615" xr:uid="{00000000-0005-0000-0000-0000CA1C0000}"/>
    <cellStyle name="Comma 2 5 5 2 2 2 4 2 2" xfId="17222" xr:uid="{00000000-0005-0000-0000-0000CB1C0000}"/>
    <cellStyle name="Comma 2 5 5 2 2 2 4 2 2 2" xfId="36436" xr:uid="{7000D100-5F34-4223-BDBA-D99EF160402A}"/>
    <cellStyle name="Comma 2 5 5 2 2 2 4 2 3" xfId="26829" xr:uid="{822C9A93-7671-4190-B911-FBB3A9B6DAFC}"/>
    <cellStyle name="Comma 2 5 5 2 2 2 4 3" xfId="12419" xr:uid="{00000000-0005-0000-0000-0000CC1C0000}"/>
    <cellStyle name="Comma 2 5 5 2 2 2 4 3 2" xfId="31633" xr:uid="{C0857C42-354A-4F3E-9D88-4E5A05143ACD}"/>
    <cellStyle name="Comma 2 5 5 2 2 2 4 4" xfId="22026" xr:uid="{F3B1FD41-D41E-4A8B-B1EB-CACC0C7F8A80}"/>
    <cellStyle name="Comma 2 5 5 2 2 2 5" xfId="5214" xr:uid="{00000000-0005-0000-0000-0000CD1C0000}"/>
    <cellStyle name="Comma 2 5 5 2 2 2 5 2" xfId="14821" xr:uid="{00000000-0005-0000-0000-0000CE1C0000}"/>
    <cellStyle name="Comma 2 5 5 2 2 2 5 2 2" xfId="34035" xr:uid="{F8C97A11-D00B-4399-AEEF-A129534A614F}"/>
    <cellStyle name="Comma 2 5 5 2 2 2 5 3" xfId="24428" xr:uid="{BD6C757E-8551-4CF1-ABD6-5CD4DA3771FF}"/>
    <cellStyle name="Comma 2 5 5 2 2 2 6" xfId="10017" xr:uid="{00000000-0005-0000-0000-0000CF1C0000}"/>
    <cellStyle name="Comma 2 5 5 2 2 2 6 2" xfId="29231" xr:uid="{8D04D0AA-C2C7-46B7-8103-BF296D822981}"/>
    <cellStyle name="Comma 2 5 5 2 2 2 7" xfId="19624" xr:uid="{D752BDF0-254B-4026-A800-8497A43F8F5D}"/>
    <cellStyle name="Comma 2 5 5 2 2 3" xfId="606" xr:uid="{00000000-0005-0000-0000-0000D01C0000}"/>
    <cellStyle name="Comma 2 5 5 2 2 3 2" xfId="1407" xr:uid="{00000000-0005-0000-0000-0000D11C0000}"/>
    <cellStyle name="Comma 2 5 5 2 2 3 2 2" xfId="3812" xr:uid="{00000000-0005-0000-0000-0000D21C0000}"/>
    <cellStyle name="Comma 2 5 5 2 2 3 2 2 2" xfId="8615" xr:uid="{00000000-0005-0000-0000-0000D31C0000}"/>
    <cellStyle name="Comma 2 5 5 2 2 3 2 2 2 2" xfId="18222" xr:uid="{00000000-0005-0000-0000-0000D41C0000}"/>
    <cellStyle name="Comma 2 5 5 2 2 3 2 2 2 2 2" xfId="37436" xr:uid="{08830AD8-57F5-4F3E-AE24-ECF314144586}"/>
    <cellStyle name="Comma 2 5 5 2 2 3 2 2 2 3" xfId="27829" xr:uid="{A656B27D-879A-480D-A85C-A2761857ADB5}"/>
    <cellStyle name="Comma 2 5 5 2 2 3 2 2 3" xfId="13419" xr:uid="{00000000-0005-0000-0000-0000D51C0000}"/>
    <cellStyle name="Comma 2 5 5 2 2 3 2 2 3 2" xfId="32633" xr:uid="{2FA41151-5B95-459E-AA42-F15BE9CB9E0B}"/>
    <cellStyle name="Comma 2 5 5 2 2 3 2 2 4" xfId="23026" xr:uid="{B5B2E4F1-BD27-4473-8B82-CEEA4E3FF470}"/>
    <cellStyle name="Comma 2 5 5 2 2 3 2 3" xfId="6214" xr:uid="{00000000-0005-0000-0000-0000D61C0000}"/>
    <cellStyle name="Comma 2 5 5 2 2 3 2 3 2" xfId="15821" xr:uid="{00000000-0005-0000-0000-0000D71C0000}"/>
    <cellStyle name="Comma 2 5 5 2 2 3 2 3 2 2" xfId="35035" xr:uid="{3502FDD1-14D7-4DEF-8AF3-56AA9346E03F}"/>
    <cellStyle name="Comma 2 5 5 2 2 3 2 3 3" xfId="25428" xr:uid="{518EAEDA-83BE-4C7B-9B5E-0323B3D8F072}"/>
    <cellStyle name="Comma 2 5 5 2 2 3 2 4" xfId="11017" xr:uid="{00000000-0005-0000-0000-0000D81C0000}"/>
    <cellStyle name="Comma 2 5 5 2 2 3 2 4 2" xfId="30231" xr:uid="{F94410C5-F6C9-41A2-AE87-5775A08A3E00}"/>
    <cellStyle name="Comma 2 5 5 2 2 3 2 5" xfId="20624" xr:uid="{2441E34A-D83A-4AE3-A0E8-3E1F3727ABBA}"/>
    <cellStyle name="Comma 2 5 5 2 2 3 3" xfId="2207" xr:uid="{00000000-0005-0000-0000-0000D91C0000}"/>
    <cellStyle name="Comma 2 5 5 2 2 3 3 2" xfId="4612" xr:uid="{00000000-0005-0000-0000-0000DA1C0000}"/>
    <cellStyle name="Comma 2 5 5 2 2 3 3 2 2" xfId="9415" xr:uid="{00000000-0005-0000-0000-0000DB1C0000}"/>
    <cellStyle name="Comma 2 5 5 2 2 3 3 2 2 2" xfId="19022" xr:uid="{00000000-0005-0000-0000-0000DC1C0000}"/>
    <cellStyle name="Comma 2 5 5 2 2 3 3 2 2 2 2" xfId="38236" xr:uid="{D6EC998A-F510-4661-9C37-45C940BF0076}"/>
    <cellStyle name="Comma 2 5 5 2 2 3 3 2 2 3" xfId="28629" xr:uid="{2E12D2C7-5E17-4511-A546-46BFCE136071}"/>
    <cellStyle name="Comma 2 5 5 2 2 3 3 2 3" xfId="14219" xr:uid="{00000000-0005-0000-0000-0000DD1C0000}"/>
    <cellStyle name="Comma 2 5 5 2 2 3 3 2 3 2" xfId="33433" xr:uid="{42C9C437-BF6F-4AB9-B03E-1E8B54C42FDA}"/>
    <cellStyle name="Comma 2 5 5 2 2 3 3 2 4" xfId="23826" xr:uid="{08903726-0085-48DA-BAF3-05B43C487A31}"/>
    <cellStyle name="Comma 2 5 5 2 2 3 3 3" xfId="7014" xr:uid="{00000000-0005-0000-0000-0000DE1C0000}"/>
    <cellStyle name="Comma 2 5 5 2 2 3 3 3 2" xfId="16621" xr:uid="{00000000-0005-0000-0000-0000DF1C0000}"/>
    <cellStyle name="Comma 2 5 5 2 2 3 3 3 2 2" xfId="35835" xr:uid="{575EFCFB-7DCF-47A3-8D71-57231B4058E5}"/>
    <cellStyle name="Comma 2 5 5 2 2 3 3 3 3" xfId="26228" xr:uid="{7F7CAEEF-915B-43C2-BD39-82365DBE04AD}"/>
    <cellStyle name="Comma 2 5 5 2 2 3 3 4" xfId="11817" xr:uid="{00000000-0005-0000-0000-0000E01C0000}"/>
    <cellStyle name="Comma 2 5 5 2 2 3 3 4 2" xfId="31031" xr:uid="{84637519-D792-4FD9-9E93-A9FF3A2A9ACD}"/>
    <cellStyle name="Comma 2 5 5 2 2 3 3 5" xfId="21424" xr:uid="{0C4F174A-96F8-44FD-8188-962A346DB3F3}"/>
    <cellStyle name="Comma 2 5 5 2 2 3 4" xfId="3012" xr:uid="{00000000-0005-0000-0000-0000E11C0000}"/>
    <cellStyle name="Comma 2 5 5 2 2 3 4 2" xfId="7815" xr:uid="{00000000-0005-0000-0000-0000E21C0000}"/>
    <cellStyle name="Comma 2 5 5 2 2 3 4 2 2" xfId="17422" xr:uid="{00000000-0005-0000-0000-0000E31C0000}"/>
    <cellStyle name="Comma 2 5 5 2 2 3 4 2 2 2" xfId="36636" xr:uid="{77F4AE87-4553-42B2-A7BF-4F80E4DC7F48}"/>
    <cellStyle name="Comma 2 5 5 2 2 3 4 2 3" xfId="27029" xr:uid="{0954DB2A-2236-4683-9EDA-876ACF248A06}"/>
    <cellStyle name="Comma 2 5 5 2 2 3 4 3" xfId="12619" xr:uid="{00000000-0005-0000-0000-0000E41C0000}"/>
    <cellStyle name="Comma 2 5 5 2 2 3 4 3 2" xfId="31833" xr:uid="{B9F9ECD8-B6FE-44B3-8A2F-56857A5A33D5}"/>
    <cellStyle name="Comma 2 5 5 2 2 3 4 4" xfId="22226" xr:uid="{78FBA08A-5993-42DC-BFCA-79AD17040B47}"/>
    <cellStyle name="Comma 2 5 5 2 2 3 5" xfId="5414" xr:uid="{00000000-0005-0000-0000-0000E51C0000}"/>
    <cellStyle name="Comma 2 5 5 2 2 3 5 2" xfId="15021" xr:uid="{00000000-0005-0000-0000-0000E61C0000}"/>
    <cellStyle name="Comma 2 5 5 2 2 3 5 2 2" xfId="34235" xr:uid="{7799CE54-8C0E-435C-B578-18DB06835875}"/>
    <cellStyle name="Comma 2 5 5 2 2 3 5 3" xfId="24628" xr:uid="{E3848217-1D08-48E6-BE84-8337F3ABA851}"/>
    <cellStyle name="Comma 2 5 5 2 2 3 6" xfId="10217" xr:uid="{00000000-0005-0000-0000-0000E71C0000}"/>
    <cellStyle name="Comma 2 5 5 2 2 3 6 2" xfId="29431" xr:uid="{FA602265-AB63-497A-96C0-044B05AE4FDC}"/>
    <cellStyle name="Comma 2 5 5 2 2 3 7" xfId="19824" xr:uid="{4E6BFD3A-4A53-488E-BD0B-15C479E4C629}"/>
    <cellStyle name="Comma 2 5 5 2 2 4" xfId="806" xr:uid="{00000000-0005-0000-0000-0000E81C0000}"/>
    <cellStyle name="Comma 2 5 5 2 2 4 2" xfId="1607" xr:uid="{00000000-0005-0000-0000-0000E91C0000}"/>
    <cellStyle name="Comma 2 5 5 2 2 4 2 2" xfId="4012" xr:uid="{00000000-0005-0000-0000-0000EA1C0000}"/>
    <cellStyle name="Comma 2 5 5 2 2 4 2 2 2" xfId="8815" xr:uid="{00000000-0005-0000-0000-0000EB1C0000}"/>
    <cellStyle name="Comma 2 5 5 2 2 4 2 2 2 2" xfId="18422" xr:uid="{00000000-0005-0000-0000-0000EC1C0000}"/>
    <cellStyle name="Comma 2 5 5 2 2 4 2 2 2 2 2" xfId="37636" xr:uid="{7F6FA0F9-FF3F-45D2-A415-EA50A181874F}"/>
    <cellStyle name="Comma 2 5 5 2 2 4 2 2 2 3" xfId="28029" xr:uid="{DB9F59BA-0BBF-4982-9BA9-0BB119610A18}"/>
    <cellStyle name="Comma 2 5 5 2 2 4 2 2 3" xfId="13619" xr:uid="{00000000-0005-0000-0000-0000ED1C0000}"/>
    <cellStyle name="Comma 2 5 5 2 2 4 2 2 3 2" xfId="32833" xr:uid="{39FDCF02-6398-489D-B637-83B88AFF3101}"/>
    <cellStyle name="Comma 2 5 5 2 2 4 2 2 4" xfId="23226" xr:uid="{6174148C-B6D3-4BE9-910D-7E9480143931}"/>
    <cellStyle name="Comma 2 5 5 2 2 4 2 3" xfId="6414" xr:uid="{00000000-0005-0000-0000-0000EE1C0000}"/>
    <cellStyle name="Comma 2 5 5 2 2 4 2 3 2" xfId="16021" xr:uid="{00000000-0005-0000-0000-0000EF1C0000}"/>
    <cellStyle name="Comma 2 5 5 2 2 4 2 3 2 2" xfId="35235" xr:uid="{56453174-2B78-4F48-B50B-3DF2BF40DF65}"/>
    <cellStyle name="Comma 2 5 5 2 2 4 2 3 3" xfId="25628" xr:uid="{AB4877BA-EB1A-433B-8D27-03E7499B8259}"/>
    <cellStyle name="Comma 2 5 5 2 2 4 2 4" xfId="11217" xr:uid="{00000000-0005-0000-0000-0000F01C0000}"/>
    <cellStyle name="Comma 2 5 5 2 2 4 2 4 2" xfId="30431" xr:uid="{40F35F8A-05FB-4D0D-A3C3-9DC6BD6971AB}"/>
    <cellStyle name="Comma 2 5 5 2 2 4 2 5" xfId="20824" xr:uid="{4CBD3AF7-5BFD-415F-9D21-4FB0FC9F680E}"/>
    <cellStyle name="Comma 2 5 5 2 2 4 3" xfId="2407" xr:uid="{00000000-0005-0000-0000-0000F11C0000}"/>
    <cellStyle name="Comma 2 5 5 2 2 4 3 2" xfId="4812" xr:uid="{00000000-0005-0000-0000-0000F21C0000}"/>
    <cellStyle name="Comma 2 5 5 2 2 4 3 2 2" xfId="9615" xr:uid="{00000000-0005-0000-0000-0000F31C0000}"/>
    <cellStyle name="Comma 2 5 5 2 2 4 3 2 2 2" xfId="19222" xr:uid="{00000000-0005-0000-0000-0000F41C0000}"/>
    <cellStyle name="Comma 2 5 5 2 2 4 3 2 2 2 2" xfId="38436" xr:uid="{3D40AA40-FF74-4182-9A98-A85C2DE96B50}"/>
    <cellStyle name="Comma 2 5 5 2 2 4 3 2 2 3" xfId="28829" xr:uid="{AFAC7BBB-6BAD-4676-A250-4C8FCEB81FD3}"/>
    <cellStyle name="Comma 2 5 5 2 2 4 3 2 3" xfId="14419" xr:uid="{00000000-0005-0000-0000-0000F51C0000}"/>
    <cellStyle name="Comma 2 5 5 2 2 4 3 2 3 2" xfId="33633" xr:uid="{0BD6825A-F26A-41BB-909B-880372F26BC0}"/>
    <cellStyle name="Comma 2 5 5 2 2 4 3 2 4" xfId="24026" xr:uid="{A026C7B5-261A-498A-B2AB-2EB8CC56E58B}"/>
    <cellStyle name="Comma 2 5 5 2 2 4 3 3" xfId="7214" xr:uid="{00000000-0005-0000-0000-0000F61C0000}"/>
    <cellStyle name="Comma 2 5 5 2 2 4 3 3 2" xfId="16821" xr:uid="{00000000-0005-0000-0000-0000F71C0000}"/>
    <cellStyle name="Comma 2 5 5 2 2 4 3 3 2 2" xfId="36035" xr:uid="{1C51B095-0245-4B06-B60D-CDE3131846D6}"/>
    <cellStyle name="Comma 2 5 5 2 2 4 3 3 3" xfId="26428" xr:uid="{05089424-4E9D-402A-BF03-0974B54DF838}"/>
    <cellStyle name="Comma 2 5 5 2 2 4 3 4" xfId="12017" xr:uid="{00000000-0005-0000-0000-0000F81C0000}"/>
    <cellStyle name="Comma 2 5 5 2 2 4 3 4 2" xfId="31231" xr:uid="{B0B11624-496E-465F-86F4-001FD22AD079}"/>
    <cellStyle name="Comma 2 5 5 2 2 4 3 5" xfId="21624" xr:uid="{1864D204-2A92-4658-90B1-27F1220CE0AF}"/>
    <cellStyle name="Comma 2 5 5 2 2 4 4" xfId="3212" xr:uid="{00000000-0005-0000-0000-0000F91C0000}"/>
    <cellStyle name="Comma 2 5 5 2 2 4 4 2" xfId="8015" xr:uid="{00000000-0005-0000-0000-0000FA1C0000}"/>
    <cellStyle name="Comma 2 5 5 2 2 4 4 2 2" xfId="17622" xr:uid="{00000000-0005-0000-0000-0000FB1C0000}"/>
    <cellStyle name="Comma 2 5 5 2 2 4 4 2 2 2" xfId="36836" xr:uid="{F6DF6F81-1859-4F1D-898A-B882B488C5F4}"/>
    <cellStyle name="Comma 2 5 5 2 2 4 4 2 3" xfId="27229" xr:uid="{4175B9CE-3BD6-4D4A-827D-D7E97214383D}"/>
    <cellStyle name="Comma 2 5 5 2 2 4 4 3" xfId="12819" xr:uid="{00000000-0005-0000-0000-0000FC1C0000}"/>
    <cellStyle name="Comma 2 5 5 2 2 4 4 3 2" xfId="32033" xr:uid="{4C26F95E-D26B-4091-8794-0CEE97B1123A}"/>
    <cellStyle name="Comma 2 5 5 2 2 4 4 4" xfId="22426" xr:uid="{A652F14D-127F-49E7-8EDB-C564D4A3ADE4}"/>
    <cellStyle name="Comma 2 5 5 2 2 4 5" xfId="5614" xr:uid="{00000000-0005-0000-0000-0000FD1C0000}"/>
    <cellStyle name="Comma 2 5 5 2 2 4 5 2" xfId="15221" xr:uid="{00000000-0005-0000-0000-0000FE1C0000}"/>
    <cellStyle name="Comma 2 5 5 2 2 4 5 2 2" xfId="34435" xr:uid="{918E4161-AB2B-4015-9D07-499FB54AB952}"/>
    <cellStyle name="Comma 2 5 5 2 2 4 5 3" xfId="24828" xr:uid="{2F07975F-6C1C-4AD9-A1E7-35EAC0C7BA84}"/>
    <cellStyle name="Comma 2 5 5 2 2 4 6" xfId="10417" xr:uid="{00000000-0005-0000-0000-0000FF1C0000}"/>
    <cellStyle name="Comma 2 5 5 2 2 4 6 2" xfId="29631" xr:uid="{AF03FEDD-12E9-4017-95CB-37FDC44329EE}"/>
    <cellStyle name="Comma 2 5 5 2 2 4 7" xfId="20024" xr:uid="{B20015A9-598E-45C4-8FD9-9EC78DD59EB5}"/>
    <cellStyle name="Comma 2 5 5 2 2 5" xfId="1007" xr:uid="{00000000-0005-0000-0000-0000001D0000}"/>
    <cellStyle name="Comma 2 5 5 2 2 5 2" xfId="3412" xr:uid="{00000000-0005-0000-0000-0000011D0000}"/>
    <cellStyle name="Comma 2 5 5 2 2 5 2 2" xfId="8215" xr:uid="{00000000-0005-0000-0000-0000021D0000}"/>
    <cellStyle name="Comma 2 5 5 2 2 5 2 2 2" xfId="17822" xr:uid="{00000000-0005-0000-0000-0000031D0000}"/>
    <cellStyle name="Comma 2 5 5 2 2 5 2 2 2 2" xfId="37036" xr:uid="{263453B2-B2A0-4F46-A3C8-B34631618F23}"/>
    <cellStyle name="Comma 2 5 5 2 2 5 2 2 3" xfId="27429" xr:uid="{7278B595-70D3-4379-9844-7E7967B75628}"/>
    <cellStyle name="Comma 2 5 5 2 2 5 2 3" xfId="13019" xr:uid="{00000000-0005-0000-0000-0000041D0000}"/>
    <cellStyle name="Comma 2 5 5 2 2 5 2 3 2" xfId="32233" xr:uid="{1C37E959-A4A3-4226-BBE2-0043A57A8835}"/>
    <cellStyle name="Comma 2 5 5 2 2 5 2 4" xfId="22626" xr:uid="{07B6105E-8E4C-4255-8D02-0C985504C3FF}"/>
    <cellStyle name="Comma 2 5 5 2 2 5 3" xfId="5814" xr:uid="{00000000-0005-0000-0000-0000051D0000}"/>
    <cellStyle name="Comma 2 5 5 2 2 5 3 2" xfId="15421" xr:uid="{00000000-0005-0000-0000-0000061D0000}"/>
    <cellStyle name="Comma 2 5 5 2 2 5 3 2 2" xfId="34635" xr:uid="{92ECC35F-57F1-4EF8-9E61-0DF865291D8C}"/>
    <cellStyle name="Comma 2 5 5 2 2 5 3 3" xfId="25028" xr:uid="{404DA31F-C9B3-4CB6-9C78-E74ED1B6E945}"/>
    <cellStyle name="Comma 2 5 5 2 2 5 4" xfId="10617" xr:uid="{00000000-0005-0000-0000-0000071D0000}"/>
    <cellStyle name="Comma 2 5 5 2 2 5 4 2" xfId="29831" xr:uid="{BA4E7BB3-23AE-42F1-9E85-569D8EF533F4}"/>
    <cellStyle name="Comma 2 5 5 2 2 5 5" xfId="20224" xr:uid="{1214DAED-DB32-4D74-B1C9-58FF40CF36D9}"/>
    <cellStyle name="Comma 2 5 5 2 2 6" xfId="1807" xr:uid="{00000000-0005-0000-0000-0000081D0000}"/>
    <cellStyle name="Comma 2 5 5 2 2 6 2" xfId="4212" xr:uid="{00000000-0005-0000-0000-0000091D0000}"/>
    <cellStyle name="Comma 2 5 5 2 2 6 2 2" xfId="9015" xr:uid="{00000000-0005-0000-0000-00000A1D0000}"/>
    <cellStyle name="Comma 2 5 5 2 2 6 2 2 2" xfId="18622" xr:uid="{00000000-0005-0000-0000-00000B1D0000}"/>
    <cellStyle name="Comma 2 5 5 2 2 6 2 2 2 2" xfId="37836" xr:uid="{754FEC4B-8105-4F94-89A7-3C3047667244}"/>
    <cellStyle name="Comma 2 5 5 2 2 6 2 2 3" xfId="28229" xr:uid="{90347F97-91D0-476A-B472-10E2C4349ADB}"/>
    <cellStyle name="Comma 2 5 5 2 2 6 2 3" xfId="13819" xr:uid="{00000000-0005-0000-0000-00000C1D0000}"/>
    <cellStyle name="Comma 2 5 5 2 2 6 2 3 2" xfId="33033" xr:uid="{7AC3C4B7-4E4A-4448-A684-84690711BAF2}"/>
    <cellStyle name="Comma 2 5 5 2 2 6 2 4" xfId="23426" xr:uid="{F3E1D314-9D0D-4C5D-B0C2-4D0CA147D436}"/>
    <cellStyle name="Comma 2 5 5 2 2 6 3" xfId="6614" xr:uid="{00000000-0005-0000-0000-00000D1D0000}"/>
    <cellStyle name="Comma 2 5 5 2 2 6 3 2" xfId="16221" xr:uid="{00000000-0005-0000-0000-00000E1D0000}"/>
    <cellStyle name="Comma 2 5 5 2 2 6 3 2 2" xfId="35435" xr:uid="{5E9C5B94-00F3-4C64-AA30-7704792AC7D0}"/>
    <cellStyle name="Comma 2 5 5 2 2 6 3 3" xfId="25828" xr:uid="{5D177975-12FE-40F6-AACA-CBF3B8BB0DC2}"/>
    <cellStyle name="Comma 2 5 5 2 2 6 4" xfId="11417" xr:uid="{00000000-0005-0000-0000-00000F1D0000}"/>
    <cellStyle name="Comma 2 5 5 2 2 6 4 2" xfId="30631" xr:uid="{3F0B1539-0A3E-4D16-B187-3CB4C83E9A77}"/>
    <cellStyle name="Comma 2 5 5 2 2 6 5" xfId="21024" xr:uid="{0324B3BA-1C95-457D-BEF6-60E30FC717E9}"/>
    <cellStyle name="Comma 2 5 5 2 2 7" xfId="2612" xr:uid="{00000000-0005-0000-0000-0000101D0000}"/>
    <cellStyle name="Comma 2 5 5 2 2 7 2" xfId="7415" xr:uid="{00000000-0005-0000-0000-0000111D0000}"/>
    <cellStyle name="Comma 2 5 5 2 2 7 2 2" xfId="17022" xr:uid="{00000000-0005-0000-0000-0000121D0000}"/>
    <cellStyle name="Comma 2 5 5 2 2 7 2 2 2" xfId="36236" xr:uid="{CCF68FBA-52A5-43C1-9B15-80529EB071A1}"/>
    <cellStyle name="Comma 2 5 5 2 2 7 2 3" xfId="26629" xr:uid="{F2701FBA-16D4-4995-8DAC-81BB42EF6479}"/>
    <cellStyle name="Comma 2 5 5 2 2 7 3" xfId="12219" xr:uid="{00000000-0005-0000-0000-0000131D0000}"/>
    <cellStyle name="Comma 2 5 5 2 2 7 3 2" xfId="31433" xr:uid="{CB79B6D0-3BEF-4C9C-8754-1BB689305B34}"/>
    <cellStyle name="Comma 2 5 5 2 2 7 4" xfId="21826" xr:uid="{E74FE76E-3F1A-45D9-B0C6-EAC337380E04}"/>
    <cellStyle name="Comma 2 5 5 2 2 8" xfId="5014" xr:uid="{00000000-0005-0000-0000-0000141D0000}"/>
    <cellStyle name="Comma 2 5 5 2 2 8 2" xfId="14621" xr:uid="{00000000-0005-0000-0000-0000151D0000}"/>
    <cellStyle name="Comma 2 5 5 2 2 8 2 2" xfId="33835" xr:uid="{856B8039-1EBA-4158-8BDB-333FC756B916}"/>
    <cellStyle name="Comma 2 5 5 2 2 8 3" xfId="24228" xr:uid="{91043E94-24E3-42C9-AA59-695F2C3EC831}"/>
    <cellStyle name="Comma 2 5 5 2 2 9" xfId="9817" xr:uid="{00000000-0005-0000-0000-0000161D0000}"/>
    <cellStyle name="Comma 2 5 5 2 2 9 2" xfId="29031" xr:uid="{689D3FB1-EE92-4473-AB09-0047C0D51907}"/>
    <cellStyle name="Comma 2 5 5 2 3" xfId="306" xr:uid="{00000000-0005-0000-0000-0000171D0000}"/>
    <cellStyle name="Comma 2 5 5 2 3 2" xfId="1107" xr:uid="{00000000-0005-0000-0000-0000181D0000}"/>
    <cellStyle name="Comma 2 5 5 2 3 2 2" xfId="3512" xr:uid="{00000000-0005-0000-0000-0000191D0000}"/>
    <cellStyle name="Comma 2 5 5 2 3 2 2 2" xfId="8315" xr:uid="{00000000-0005-0000-0000-00001A1D0000}"/>
    <cellStyle name="Comma 2 5 5 2 3 2 2 2 2" xfId="17922" xr:uid="{00000000-0005-0000-0000-00001B1D0000}"/>
    <cellStyle name="Comma 2 5 5 2 3 2 2 2 2 2" xfId="37136" xr:uid="{197760ED-E970-49BB-B39C-A358E5240A31}"/>
    <cellStyle name="Comma 2 5 5 2 3 2 2 2 3" xfId="27529" xr:uid="{84690847-D171-4A5A-90D9-0F9A80FB62EC}"/>
    <cellStyle name="Comma 2 5 5 2 3 2 2 3" xfId="13119" xr:uid="{00000000-0005-0000-0000-00001C1D0000}"/>
    <cellStyle name="Comma 2 5 5 2 3 2 2 3 2" xfId="32333" xr:uid="{97CC91F7-4AEF-496F-B5D7-3EE4B6D00934}"/>
    <cellStyle name="Comma 2 5 5 2 3 2 2 4" xfId="22726" xr:uid="{6DB66E9F-1D05-4746-9DB0-44F3D32BD3E7}"/>
    <cellStyle name="Comma 2 5 5 2 3 2 3" xfId="5914" xr:uid="{00000000-0005-0000-0000-00001D1D0000}"/>
    <cellStyle name="Comma 2 5 5 2 3 2 3 2" xfId="15521" xr:uid="{00000000-0005-0000-0000-00001E1D0000}"/>
    <cellStyle name="Comma 2 5 5 2 3 2 3 2 2" xfId="34735" xr:uid="{C59FA38D-12E3-4ACF-B942-EAAA9610C50E}"/>
    <cellStyle name="Comma 2 5 5 2 3 2 3 3" xfId="25128" xr:uid="{41F8DF6D-89EA-4208-BB82-6EC56A81671F}"/>
    <cellStyle name="Comma 2 5 5 2 3 2 4" xfId="10717" xr:uid="{00000000-0005-0000-0000-00001F1D0000}"/>
    <cellStyle name="Comma 2 5 5 2 3 2 4 2" xfId="29931" xr:uid="{FEFDBDC2-A351-4F0A-92F2-A569237C4F85}"/>
    <cellStyle name="Comma 2 5 5 2 3 2 5" xfId="20324" xr:uid="{4E0E6DFD-2CE7-4E7C-956A-37DE3A49DA3E}"/>
    <cellStyle name="Comma 2 5 5 2 3 3" xfId="1907" xr:uid="{00000000-0005-0000-0000-0000201D0000}"/>
    <cellStyle name="Comma 2 5 5 2 3 3 2" xfId="4312" xr:uid="{00000000-0005-0000-0000-0000211D0000}"/>
    <cellStyle name="Comma 2 5 5 2 3 3 2 2" xfId="9115" xr:uid="{00000000-0005-0000-0000-0000221D0000}"/>
    <cellStyle name="Comma 2 5 5 2 3 3 2 2 2" xfId="18722" xr:uid="{00000000-0005-0000-0000-0000231D0000}"/>
    <cellStyle name="Comma 2 5 5 2 3 3 2 2 2 2" xfId="37936" xr:uid="{4C4BC8B1-CAB1-41E5-829D-A23422678D2D}"/>
    <cellStyle name="Comma 2 5 5 2 3 3 2 2 3" xfId="28329" xr:uid="{D963129E-C3B3-4F6E-8335-C5BDD6471FB3}"/>
    <cellStyle name="Comma 2 5 5 2 3 3 2 3" xfId="13919" xr:uid="{00000000-0005-0000-0000-0000241D0000}"/>
    <cellStyle name="Comma 2 5 5 2 3 3 2 3 2" xfId="33133" xr:uid="{42BE2E96-BD8F-40D7-9C77-948C93B459AB}"/>
    <cellStyle name="Comma 2 5 5 2 3 3 2 4" xfId="23526" xr:uid="{4E7AA173-C5E4-4E69-BD75-5BC6EB0E51BC}"/>
    <cellStyle name="Comma 2 5 5 2 3 3 3" xfId="6714" xr:uid="{00000000-0005-0000-0000-0000251D0000}"/>
    <cellStyle name="Comma 2 5 5 2 3 3 3 2" xfId="16321" xr:uid="{00000000-0005-0000-0000-0000261D0000}"/>
    <cellStyle name="Comma 2 5 5 2 3 3 3 2 2" xfId="35535" xr:uid="{F3335640-9D76-4096-A55E-BD3DF427D8B3}"/>
    <cellStyle name="Comma 2 5 5 2 3 3 3 3" xfId="25928" xr:uid="{89142A90-4C50-47E5-AE6A-C784C0898FCB}"/>
    <cellStyle name="Comma 2 5 5 2 3 3 4" xfId="11517" xr:uid="{00000000-0005-0000-0000-0000271D0000}"/>
    <cellStyle name="Comma 2 5 5 2 3 3 4 2" xfId="30731" xr:uid="{C7BDEE8E-AB00-49C8-9ACB-57D100F02E5B}"/>
    <cellStyle name="Comma 2 5 5 2 3 3 5" xfId="21124" xr:uid="{56F7C281-8B57-4151-AB54-9729F79AB0B8}"/>
    <cellStyle name="Comma 2 5 5 2 3 4" xfId="2712" xr:uid="{00000000-0005-0000-0000-0000281D0000}"/>
    <cellStyle name="Comma 2 5 5 2 3 4 2" xfId="7515" xr:uid="{00000000-0005-0000-0000-0000291D0000}"/>
    <cellStyle name="Comma 2 5 5 2 3 4 2 2" xfId="17122" xr:uid="{00000000-0005-0000-0000-00002A1D0000}"/>
    <cellStyle name="Comma 2 5 5 2 3 4 2 2 2" xfId="36336" xr:uid="{FE9CA9B2-925D-4479-9C27-947D53F4A84C}"/>
    <cellStyle name="Comma 2 5 5 2 3 4 2 3" xfId="26729" xr:uid="{1F07DB28-B278-4D62-AF13-FE9FD2B3617D}"/>
    <cellStyle name="Comma 2 5 5 2 3 4 3" xfId="12319" xr:uid="{00000000-0005-0000-0000-00002B1D0000}"/>
    <cellStyle name="Comma 2 5 5 2 3 4 3 2" xfId="31533" xr:uid="{95A44F14-9A83-4792-BA3E-B5B4F91B364A}"/>
    <cellStyle name="Comma 2 5 5 2 3 4 4" xfId="21926" xr:uid="{F1625B66-2B08-45D3-8C3D-AD0B23670E82}"/>
    <cellStyle name="Comma 2 5 5 2 3 5" xfId="5114" xr:uid="{00000000-0005-0000-0000-00002C1D0000}"/>
    <cellStyle name="Comma 2 5 5 2 3 5 2" xfId="14721" xr:uid="{00000000-0005-0000-0000-00002D1D0000}"/>
    <cellStyle name="Comma 2 5 5 2 3 5 2 2" xfId="33935" xr:uid="{E9623D75-C999-4BED-80D3-76BB9DC06BA6}"/>
    <cellStyle name="Comma 2 5 5 2 3 5 3" xfId="24328" xr:uid="{24BE3E22-2ED2-44B6-BA23-0C5402CDB22F}"/>
    <cellStyle name="Comma 2 5 5 2 3 6" xfId="9917" xr:uid="{00000000-0005-0000-0000-00002E1D0000}"/>
    <cellStyle name="Comma 2 5 5 2 3 6 2" xfId="29131" xr:uid="{EA527C20-78B9-499F-808C-78620F4E42DD}"/>
    <cellStyle name="Comma 2 5 5 2 3 7" xfId="19524" xr:uid="{3346B243-B24C-4C85-A462-35FAACEDAAE4}"/>
    <cellStyle name="Comma 2 5 5 2 4" xfId="506" xr:uid="{00000000-0005-0000-0000-00002F1D0000}"/>
    <cellStyle name="Comma 2 5 5 2 4 2" xfId="1307" xr:uid="{00000000-0005-0000-0000-0000301D0000}"/>
    <cellStyle name="Comma 2 5 5 2 4 2 2" xfId="3712" xr:uid="{00000000-0005-0000-0000-0000311D0000}"/>
    <cellStyle name="Comma 2 5 5 2 4 2 2 2" xfId="8515" xr:uid="{00000000-0005-0000-0000-0000321D0000}"/>
    <cellStyle name="Comma 2 5 5 2 4 2 2 2 2" xfId="18122" xr:uid="{00000000-0005-0000-0000-0000331D0000}"/>
    <cellStyle name="Comma 2 5 5 2 4 2 2 2 2 2" xfId="37336" xr:uid="{1FD3DB58-4EFF-4F9B-9B37-1030E36D0370}"/>
    <cellStyle name="Comma 2 5 5 2 4 2 2 2 3" xfId="27729" xr:uid="{7BBA3710-54CD-4F4F-BE03-06C4349A2EC2}"/>
    <cellStyle name="Comma 2 5 5 2 4 2 2 3" xfId="13319" xr:uid="{00000000-0005-0000-0000-0000341D0000}"/>
    <cellStyle name="Comma 2 5 5 2 4 2 2 3 2" xfId="32533" xr:uid="{64CE9CC6-ACE6-4FEF-8123-BC5EAA56AF2F}"/>
    <cellStyle name="Comma 2 5 5 2 4 2 2 4" xfId="22926" xr:uid="{982517A8-1E04-42A4-BF42-4B3C71C94BD7}"/>
    <cellStyle name="Comma 2 5 5 2 4 2 3" xfId="6114" xr:uid="{00000000-0005-0000-0000-0000351D0000}"/>
    <cellStyle name="Comma 2 5 5 2 4 2 3 2" xfId="15721" xr:uid="{00000000-0005-0000-0000-0000361D0000}"/>
    <cellStyle name="Comma 2 5 5 2 4 2 3 2 2" xfId="34935" xr:uid="{12944347-28C6-443B-A57C-B4E272D47EF7}"/>
    <cellStyle name="Comma 2 5 5 2 4 2 3 3" xfId="25328" xr:uid="{E5092BFD-6DC4-4078-8ED5-4336FEFAF98A}"/>
    <cellStyle name="Comma 2 5 5 2 4 2 4" xfId="10917" xr:uid="{00000000-0005-0000-0000-0000371D0000}"/>
    <cellStyle name="Comma 2 5 5 2 4 2 4 2" xfId="30131" xr:uid="{146C421C-087E-48BA-8092-275BBF862A82}"/>
    <cellStyle name="Comma 2 5 5 2 4 2 5" xfId="20524" xr:uid="{4B000EAC-9DD2-41F8-A4FF-CF8D627DBF5C}"/>
    <cellStyle name="Comma 2 5 5 2 4 3" xfId="2107" xr:uid="{00000000-0005-0000-0000-0000381D0000}"/>
    <cellStyle name="Comma 2 5 5 2 4 3 2" xfId="4512" xr:uid="{00000000-0005-0000-0000-0000391D0000}"/>
    <cellStyle name="Comma 2 5 5 2 4 3 2 2" xfId="9315" xr:uid="{00000000-0005-0000-0000-00003A1D0000}"/>
    <cellStyle name="Comma 2 5 5 2 4 3 2 2 2" xfId="18922" xr:uid="{00000000-0005-0000-0000-00003B1D0000}"/>
    <cellStyle name="Comma 2 5 5 2 4 3 2 2 2 2" xfId="38136" xr:uid="{E6D5DF45-3ADB-4851-B913-F44494317890}"/>
    <cellStyle name="Comma 2 5 5 2 4 3 2 2 3" xfId="28529" xr:uid="{04F5EDF6-D3BF-4389-90E1-FF3D0F7392D1}"/>
    <cellStyle name="Comma 2 5 5 2 4 3 2 3" xfId="14119" xr:uid="{00000000-0005-0000-0000-00003C1D0000}"/>
    <cellStyle name="Comma 2 5 5 2 4 3 2 3 2" xfId="33333" xr:uid="{DDFE2CE7-4274-48F6-9D07-04D5FD71853A}"/>
    <cellStyle name="Comma 2 5 5 2 4 3 2 4" xfId="23726" xr:uid="{AA6BDDDE-A066-470B-BECE-27AD5ACF130C}"/>
    <cellStyle name="Comma 2 5 5 2 4 3 3" xfId="6914" xr:uid="{00000000-0005-0000-0000-00003D1D0000}"/>
    <cellStyle name="Comma 2 5 5 2 4 3 3 2" xfId="16521" xr:uid="{00000000-0005-0000-0000-00003E1D0000}"/>
    <cellStyle name="Comma 2 5 5 2 4 3 3 2 2" xfId="35735" xr:uid="{010342D6-9AC0-4E9C-8D4B-0083F7E9ED5F}"/>
    <cellStyle name="Comma 2 5 5 2 4 3 3 3" xfId="26128" xr:uid="{6CF98AB0-CFC2-4C03-97EC-8692862E6D16}"/>
    <cellStyle name="Comma 2 5 5 2 4 3 4" xfId="11717" xr:uid="{00000000-0005-0000-0000-00003F1D0000}"/>
    <cellStyle name="Comma 2 5 5 2 4 3 4 2" xfId="30931" xr:uid="{A71FE496-8672-4FE6-B689-CCA88E110093}"/>
    <cellStyle name="Comma 2 5 5 2 4 3 5" xfId="21324" xr:uid="{FE1B6D37-41EE-4E01-831B-2C0D1758DB0A}"/>
    <cellStyle name="Comma 2 5 5 2 4 4" xfId="2912" xr:uid="{00000000-0005-0000-0000-0000401D0000}"/>
    <cellStyle name="Comma 2 5 5 2 4 4 2" xfId="7715" xr:uid="{00000000-0005-0000-0000-0000411D0000}"/>
    <cellStyle name="Comma 2 5 5 2 4 4 2 2" xfId="17322" xr:uid="{00000000-0005-0000-0000-0000421D0000}"/>
    <cellStyle name="Comma 2 5 5 2 4 4 2 2 2" xfId="36536" xr:uid="{D4B997AE-F515-4D75-A898-675135EF9F53}"/>
    <cellStyle name="Comma 2 5 5 2 4 4 2 3" xfId="26929" xr:uid="{E381D529-C469-448D-98CB-F7AB57769778}"/>
    <cellStyle name="Comma 2 5 5 2 4 4 3" xfId="12519" xr:uid="{00000000-0005-0000-0000-0000431D0000}"/>
    <cellStyle name="Comma 2 5 5 2 4 4 3 2" xfId="31733" xr:uid="{C25C272E-8E89-4F95-A409-5F24B543EE6C}"/>
    <cellStyle name="Comma 2 5 5 2 4 4 4" xfId="22126" xr:uid="{FB959E3F-64BF-4DF8-9016-63A3D9E1A996}"/>
    <cellStyle name="Comma 2 5 5 2 4 5" xfId="5314" xr:uid="{00000000-0005-0000-0000-0000441D0000}"/>
    <cellStyle name="Comma 2 5 5 2 4 5 2" xfId="14921" xr:uid="{00000000-0005-0000-0000-0000451D0000}"/>
    <cellStyle name="Comma 2 5 5 2 4 5 2 2" xfId="34135" xr:uid="{CBB9B22F-28AE-4BCC-A09D-20ECA41A46D2}"/>
    <cellStyle name="Comma 2 5 5 2 4 5 3" xfId="24528" xr:uid="{C941A3DD-E0F9-41D4-989F-BC0CE6B1280E}"/>
    <cellStyle name="Comma 2 5 5 2 4 6" xfId="10117" xr:uid="{00000000-0005-0000-0000-0000461D0000}"/>
    <cellStyle name="Comma 2 5 5 2 4 6 2" xfId="29331" xr:uid="{6DB3451B-D9D7-4D5E-8F21-E53ED0A5887F}"/>
    <cellStyle name="Comma 2 5 5 2 4 7" xfId="19724" xr:uid="{C1A9B7FF-8AB0-474B-B080-FD31A0E8F3EE}"/>
    <cellStyle name="Comma 2 5 5 2 5" xfId="706" xr:uid="{00000000-0005-0000-0000-0000471D0000}"/>
    <cellStyle name="Comma 2 5 5 2 5 2" xfId="1507" xr:uid="{00000000-0005-0000-0000-0000481D0000}"/>
    <cellStyle name="Comma 2 5 5 2 5 2 2" xfId="3912" xr:uid="{00000000-0005-0000-0000-0000491D0000}"/>
    <cellStyle name="Comma 2 5 5 2 5 2 2 2" xfId="8715" xr:uid="{00000000-0005-0000-0000-00004A1D0000}"/>
    <cellStyle name="Comma 2 5 5 2 5 2 2 2 2" xfId="18322" xr:uid="{00000000-0005-0000-0000-00004B1D0000}"/>
    <cellStyle name="Comma 2 5 5 2 5 2 2 2 2 2" xfId="37536" xr:uid="{BE56DB1C-9364-4942-A5A0-42B172C8E2C7}"/>
    <cellStyle name="Comma 2 5 5 2 5 2 2 2 3" xfId="27929" xr:uid="{F89B16E0-F778-41F5-AA1C-28190C4C664A}"/>
    <cellStyle name="Comma 2 5 5 2 5 2 2 3" xfId="13519" xr:uid="{00000000-0005-0000-0000-00004C1D0000}"/>
    <cellStyle name="Comma 2 5 5 2 5 2 2 3 2" xfId="32733" xr:uid="{23CBA449-79DA-4A32-A7A7-0D83B8EE2072}"/>
    <cellStyle name="Comma 2 5 5 2 5 2 2 4" xfId="23126" xr:uid="{4B87DCD4-E1C1-418D-BE69-D2619F767947}"/>
    <cellStyle name="Comma 2 5 5 2 5 2 3" xfId="6314" xr:uid="{00000000-0005-0000-0000-00004D1D0000}"/>
    <cellStyle name="Comma 2 5 5 2 5 2 3 2" xfId="15921" xr:uid="{00000000-0005-0000-0000-00004E1D0000}"/>
    <cellStyle name="Comma 2 5 5 2 5 2 3 2 2" xfId="35135" xr:uid="{32F70AEC-BCB3-4DAA-A14E-90BDED8424D2}"/>
    <cellStyle name="Comma 2 5 5 2 5 2 3 3" xfId="25528" xr:uid="{C74C63D2-C34C-4D10-BE79-95F8CD827326}"/>
    <cellStyle name="Comma 2 5 5 2 5 2 4" xfId="11117" xr:uid="{00000000-0005-0000-0000-00004F1D0000}"/>
    <cellStyle name="Comma 2 5 5 2 5 2 4 2" xfId="30331" xr:uid="{699B796D-FD1C-43A4-A182-5C4FF26CED14}"/>
    <cellStyle name="Comma 2 5 5 2 5 2 5" xfId="20724" xr:uid="{14A9C6EC-25C4-4FB1-A27D-30C9DFFBF5F3}"/>
    <cellStyle name="Comma 2 5 5 2 5 3" xfId="2307" xr:uid="{00000000-0005-0000-0000-0000501D0000}"/>
    <cellStyle name="Comma 2 5 5 2 5 3 2" xfId="4712" xr:uid="{00000000-0005-0000-0000-0000511D0000}"/>
    <cellStyle name="Comma 2 5 5 2 5 3 2 2" xfId="9515" xr:uid="{00000000-0005-0000-0000-0000521D0000}"/>
    <cellStyle name="Comma 2 5 5 2 5 3 2 2 2" xfId="19122" xr:uid="{00000000-0005-0000-0000-0000531D0000}"/>
    <cellStyle name="Comma 2 5 5 2 5 3 2 2 2 2" xfId="38336" xr:uid="{7736A59F-9851-40B0-9E71-24602EBEDF5C}"/>
    <cellStyle name="Comma 2 5 5 2 5 3 2 2 3" xfId="28729" xr:uid="{4E47F163-DC19-474B-8E3D-5B8CFEF2A56B}"/>
    <cellStyle name="Comma 2 5 5 2 5 3 2 3" xfId="14319" xr:uid="{00000000-0005-0000-0000-0000541D0000}"/>
    <cellStyle name="Comma 2 5 5 2 5 3 2 3 2" xfId="33533" xr:uid="{FFC3F1C5-6F50-41CC-AABC-944FCBDE6AD8}"/>
    <cellStyle name="Comma 2 5 5 2 5 3 2 4" xfId="23926" xr:uid="{5D453309-ADE1-415D-B839-591638764D6E}"/>
    <cellStyle name="Comma 2 5 5 2 5 3 3" xfId="7114" xr:uid="{00000000-0005-0000-0000-0000551D0000}"/>
    <cellStyle name="Comma 2 5 5 2 5 3 3 2" xfId="16721" xr:uid="{00000000-0005-0000-0000-0000561D0000}"/>
    <cellStyle name="Comma 2 5 5 2 5 3 3 2 2" xfId="35935" xr:uid="{1C3BEE75-39DE-4EFB-A25E-7C4C6389138E}"/>
    <cellStyle name="Comma 2 5 5 2 5 3 3 3" xfId="26328" xr:uid="{745233E6-3DAE-447F-A3F4-D334A0A8EBF6}"/>
    <cellStyle name="Comma 2 5 5 2 5 3 4" xfId="11917" xr:uid="{00000000-0005-0000-0000-0000571D0000}"/>
    <cellStyle name="Comma 2 5 5 2 5 3 4 2" xfId="31131" xr:uid="{A420296A-9D80-43E3-8ABD-2797B8C178F4}"/>
    <cellStyle name="Comma 2 5 5 2 5 3 5" xfId="21524" xr:uid="{58773D5B-A596-4B2E-A3FF-4DBC7D1D3DD2}"/>
    <cellStyle name="Comma 2 5 5 2 5 4" xfId="3112" xr:uid="{00000000-0005-0000-0000-0000581D0000}"/>
    <cellStyle name="Comma 2 5 5 2 5 4 2" xfId="7915" xr:uid="{00000000-0005-0000-0000-0000591D0000}"/>
    <cellStyle name="Comma 2 5 5 2 5 4 2 2" xfId="17522" xr:uid="{00000000-0005-0000-0000-00005A1D0000}"/>
    <cellStyle name="Comma 2 5 5 2 5 4 2 2 2" xfId="36736" xr:uid="{657D5BE3-15F9-445A-AE7D-E13C5292BC50}"/>
    <cellStyle name="Comma 2 5 5 2 5 4 2 3" xfId="27129" xr:uid="{6CBAF397-57AB-467C-AD90-DED720D6EB03}"/>
    <cellStyle name="Comma 2 5 5 2 5 4 3" xfId="12719" xr:uid="{00000000-0005-0000-0000-00005B1D0000}"/>
    <cellStyle name="Comma 2 5 5 2 5 4 3 2" xfId="31933" xr:uid="{2BDB2BFB-C2E7-4074-83C8-922F78D7ED39}"/>
    <cellStyle name="Comma 2 5 5 2 5 4 4" xfId="22326" xr:uid="{DC941346-2977-4E95-9874-25C64E00847D}"/>
    <cellStyle name="Comma 2 5 5 2 5 5" xfId="5514" xr:uid="{00000000-0005-0000-0000-00005C1D0000}"/>
    <cellStyle name="Comma 2 5 5 2 5 5 2" xfId="15121" xr:uid="{00000000-0005-0000-0000-00005D1D0000}"/>
    <cellStyle name="Comma 2 5 5 2 5 5 2 2" xfId="34335" xr:uid="{0B26D019-A227-474F-899C-1B8D6751D5C1}"/>
    <cellStyle name="Comma 2 5 5 2 5 5 3" xfId="24728" xr:uid="{EC7998C3-2A28-4ADF-849D-C1DA232A0B9A}"/>
    <cellStyle name="Comma 2 5 5 2 5 6" xfId="10317" xr:uid="{00000000-0005-0000-0000-00005E1D0000}"/>
    <cellStyle name="Comma 2 5 5 2 5 6 2" xfId="29531" xr:uid="{3BCF1825-8454-41C9-94BE-C95048A97372}"/>
    <cellStyle name="Comma 2 5 5 2 5 7" xfId="19924" xr:uid="{2634C701-EA4B-429C-A929-B790121A9B12}"/>
    <cellStyle name="Comma 2 5 5 2 6" xfId="907" xr:uid="{00000000-0005-0000-0000-00005F1D0000}"/>
    <cellStyle name="Comma 2 5 5 2 6 2" xfId="3312" xr:uid="{00000000-0005-0000-0000-0000601D0000}"/>
    <cellStyle name="Comma 2 5 5 2 6 2 2" xfId="8115" xr:uid="{00000000-0005-0000-0000-0000611D0000}"/>
    <cellStyle name="Comma 2 5 5 2 6 2 2 2" xfId="17722" xr:uid="{00000000-0005-0000-0000-0000621D0000}"/>
    <cellStyle name="Comma 2 5 5 2 6 2 2 2 2" xfId="36936" xr:uid="{9CF46512-D6C5-44EA-AB0D-4BD3F2A2DFB0}"/>
    <cellStyle name="Comma 2 5 5 2 6 2 2 3" xfId="27329" xr:uid="{A419D487-8CA4-423C-9D3D-B57AF1933A40}"/>
    <cellStyle name="Comma 2 5 5 2 6 2 3" xfId="12919" xr:uid="{00000000-0005-0000-0000-0000631D0000}"/>
    <cellStyle name="Comma 2 5 5 2 6 2 3 2" xfId="32133" xr:uid="{90C140E8-E911-4978-8455-8120C7AD14F7}"/>
    <cellStyle name="Comma 2 5 5 2 6 2 4" xfId="22526" xr:uid="{0AACB586-ABFF-403F-8157-4DBAE80C0B20}"/>
    <cellStyle name="Comma 2 5 5 2 6 3" xfId="5714" xr:uid="{00000000-0005-0000-0000-0000641D0000}"/>
    <cellStyle name="Comma 2 5 5 2 6 3 2" xfId="15321" xr:uid="{00000000-0005-0000-0000-0000651D0000}"/>
    <cellStyle name="Comma 2 5 5 2 6 3 2 2" xfId="34535" xr:uid="{21C88A20-C517-4393-A540-71636F2427FE}"/>
    <cellStyle name="Comma 2 5 5 2 6 3 3" xfId="24928" xr:uid="{7E9696B3-140D-4C96-92AE-9D271688B6D8}"/>
    <cellStyle name="Comma 2 5 5 2 6 4" xfId="10517" xr:uid="{00000000-0005-0000-0000-0000661D0000}"/>
    <cellStyle name="Comma 2 5 5 2 6 4 2" xfId="29731" xr:uid="{728E9EE5-4B3F-4881-A642-C192EF90A1A8}"/>
    <cellStyle name="Comma 2 5 5 2 6 5" xfId="20124" xr:uid="{8BDAF87D-97A2-4D1E-BAFD-4FDD347C0327}"/>
    <cellStyle name="Comma 2 5 5 2 7" xfId="1707" xr:uid="{00000000-0005-0000-0000-0000671D0000}"/>
    <cellStyle name="Comma 2 5 5 2 7 2" xfId="4112" xr:uid="{00000000-0005-0000-0000-0000681D0000}"/>
    <cellStyle name="Comma 2 5 5 2 7 2 2" xfId="8915" xr:uid="{00000000-0005-0000-0000-0000691D0000}"/>
    <cellStyle name="Comma 2 5 5 2 7 2 2 2" xfId="18522" xr:uid="{00000000-0005-0000-0000-00006A1D0000}"/>
    <cellStyle name="Comma 2 5 5 2 7 2 2 2 2" xfId="37736" xr:uid="{50217AC0-B3FC-47F0-9645-CBB7E8CD7DE7}"/>
    <cellStyle name="Comma 2 5 5 2 7 2 2 3" xfId="28129" xr:uid="{0F6E8491-6111-480C-B871-8FA4AEB44A52}"/>
    <cellStyle name="Comma 2 5 5 2 7 2 3" xfId="13719" xr:uid="{00000000-0005-0000-0000-00006B1D0000}"/>
    <cellStyle name="Comma 2 5 5 2 7 2 3 2" xfId="32933" xr:uid="{9433E395-A520-4255-B6AF-0F4A479F3606}"/>
    <cellStyle name="Comma 2 5 5 2 7 2 4" xfId="23326" xr:uid="{F0BF2057-298D-455C-A9C2-69715BCA655C}"/>
    <cellStyle name="Comma 2 5 5 2 7 3" xfId="6514" xr:uid="{00000000-0005-0000-0000-00006C1D0000}"/>
    <cellStyle name="Comma 2 5 5 2 7 3 2" xfId="16121" xr:uid="{00000000-0005-0000-0000-00006D1D0000}"/>
    <cellStyle name="Comma 2 5 5 2 7 3 2 2" xfId="35335" xr:uid="{0576408C-5CDB-486C-A1C1-784C9C5690FD}"/>
    <cellStyle name="Comma 2 5 5 2 7 3 3" xfId="25728" xr:uid="{6EF71E4A-9550-4517-94BF-634020EF5608}"/>
    <cellStyle name="Comma 2 5 5 2 7 4" xfId="11317" xr:uid="{00000000-0005-0000-0000-00006E1D0000}"/>
    <cellStyle name="Comma 2 5 5 2 7 4 2" xfId="30531" xr:uid="{7F1D1EA4-02A5-4B37-95EA-58044DBF4374}"/>
    <cellStyle name="Comma 2 5 5 2 7 5" xfId="20924" xr:uid="{FCF600A0-FC04-4F4C-BFEE-28BD867B9BEC}"/>
    <cellStyle name="Comma 2 5 5 2 8" xfId="2512" xr:uid="{00000000-0005-0000-0000-00006F1D0000}"/>
    <cellStyle name="Comma 2 5 5 2 8 2" xfId="7315" xr:uid="{00000000-0005-0000-0000-0000701D0000}"/>
    <cellStyle name="Comma 2 5 5 2 8 2 2" xfId="16922" xr:uid="{00000000-0005-0000-0000-0000711D0000}"/>
    <cellStyle name="Comma 2 5 5 2 8 2 2 2" xfId="36136" xr:uid="{7CFE5118-FA82-4BE3-B782-979A14D7B254}"/>
    <cellStyle name="Comma 2 5 5 2 8 2 3" xfId="26529" xr:uid="{B3A1466B-2E73-4B2C-A700-24E79D330573}"/>
    <cellStyle name="Comma 2 5 5 2 8 3" xfId="12119" xr:uid="{00000000-0005-0000-0000-0000721D0000}"/>
    <cellStyle name="Comma 2 5 5 2 8 3 2" xfId="31333" xr:uid="{2343C4FD-A122-4ADF-A6D9-AA22A7F31AAF}"/>
    <cellStyle name="Comma 2 5 5 2 8 4" xfId="21726" xr:uid="{F906E8A4-91CB-49E0-93EF-17C05C6F88B0}"/>
    <cellStyle name="Comma 2 5 5 2 9" xfId="4914" xr:uid="{00000000-0005-0000-0000-0000731D0000}"/>
    <cellStyle name="Comma 2 5 5 2 9 2" xfId="14521" xr:uid="{00000000-0005-0000-0000-0000741D0000}"/>
    <cellStyle name="Comma 2 5 5 2 9 2 2" xfId="33735" xr:uid="{5D7C1906-597B-457B-AA80-CA89EAAFCBF3}"/>
    <cellStyle name="Comma 2 5 5 2 9 3" xfId="24128" xr:uid="{E2E01069-BEA7-49B4-8054-B7207238FCC1}"/>
    <cellStyle name="Comma 2 5 5 3" xfId="156" xr:uid="{00000000-0005-0000-0000-0000751D0000}"/>
    <cellStyle name="Comma 2 5 5 3 10" xfId="19374" xr:uid="{992F97FB-C36F-4183-A338-6D25E7352E5E}"/>
    <cellStyle name="Comma 2 5 5 3 2" xfId="356" xr:uid="{00000000-0005-0000-0000-0000761D0000}"/>
    <cellStyle name="Comma 2 5 5 3 2 2" xfId="1157" xr:uid="{00000000-0005-0000-0000-0000771D0000}"/>
    <cellStyle name="Comma 2 5 5 3 2 2 2" xfId="3562" xr:uid="{00000000-0005-0000-0000-0000781D0000}"/>
    <cellStyle name="Comma 2 5 5 3 2 2 2 2" xfId="8365" xr:uid="{00000000-0005-0000-0000-0000791D0000}"/>
    <cellStyle name="Comma 2 5 5 3 2 2 2 2 2" xfId="17972" xr:uid="{00000000-0005-0000-0000-00007A1D0000}"/>
    <cellStyle name="Comma 2 5 5 3 2 2 2 2 2 2" xfId="37186" xr:uid="{AEB64F33-D5C9-4D1F-B235-20341F739FB3}"/>
    <cellStyle name="Comma 2 5 5 3 2 2 2 2 3" xfId="27579" xr:uid="{8730519B-2C47-43E7-9D10-21C94488594C}"/>
    <cellStyle name="Comma 2 5 5 3 2 2 2 3" xfId="13169" xr:uid="{00000000-0005-0000-0000-00007B1D0000}"/>
    <cellStyle name="Comma 2 5 5 3 2 2 2 3 2" xfId="32383" xr:uid="{912FC54C-991D-44F6-9F4A-938921A50D36}"/>
    <cellStyle name="Comma 2 5 5 3 2 2 2 4" xfId="22776" xr:uid="{60C6593E-95A3-4B97-B3A6-F347E21BD015}"/>
    <cellStyle name="Comma 2 5 5 3 2 2 3" xfId="5964" xr:uid="{00000000-0005-0000-0000-00007C1D0000}"/>
    <cellStyle name="Comma 2 5 5 3 2 2 3 2" xfId="15571" xr:uid="{00000000-0005-0000-0000-00007D1D0000}"/>
    <cellStyle name="Comma 2 5 5 3 2 2 3 2 2" xfId="34785" xr:uid="{1A54B07F-31F5-43E9-96B8-0405F4E01763}"/>
    <cellStyle name="Comma 2 5 5 3 2 2 3 3" xfId="25178" xr:uid="{E7669243-A978-4F63-909A-B5C5924B0B40}"/>
    <cellStyle name="Comma 2 5 5 3 2 2 4" xfId="10767" xr:uid="{00000000-0005-0000-0000-00007E1D0000}"/>
    <cellStyle name="Comma 2 5 5 3 2 2 4 2" xfId="29981" xr:uid="{07B93EB8-5835-4F43-92A3-E2D619A5350A}"/>
    <cellStyle name="Comma 2 5 5 3 2 2 5" xfId="20374" xr:uid="{AE450474-B383-4ED3-AB18-CCE27B797078}"/>
    <cellStyle name="Comma 2 5 5 3 2 3" xfId="1957" xr:uid="{00000000-0005-0000-0000-00007F1D0000}"/>
    <cellStyle name="Comma 2 5 5 3 2 3 2" xfId="4362" xr:uid="{00000000-0005-0000-0000-0000801D0000}"/>
    <cellStyle name="Comma 2 5 5 3 2 3 2 2" xfId="9165" xr:uid="{00000000-0005-0000-0000-0000811D0000}"/>
    <cellStyle name="Comma 2 5 5 3 2 3 2 2 2" xfId="18772" xr:uid="{00000000-0005-0000-0000-0000821D0000}"/>
    <cellStyle name="Comma 2 5 5 3 2 3 2 2 2 2" xfId="37986" xr:uid="{B3F1A3F3-4BA4-4110-8F08-BF23A9B4A969}"/>
    <cellStyle name="Comma 2 5 5 3 2 3 2 2 3" xfId="28379" xr:uid="{9CFCADC6-A152-4130-B9E4-026C3FD3D84A}"/>
    <cellStyle name="Comma 2 5 5 3 2 3 2 3" xfId="13969" xr:uid="{00000000-0005-0000-0000-0000831D0000}"/>
    <cellStyle name="Comma 2 5 5 3 2 3 2 3 2" xfId="33183" xr:uid="{9FB07D9B-E04B-4FEF-AFCB-AC3BD1165C3E}"/>
    <cellStyle name="Comma 2 5 5 3 2 3 2 4" xfId="23576" xr:uid="{7A7529EB-3129-4B2B-936F-20CC26EF0B43}"/>
    <cellStyle name="Comma 2 5 5 3 2 3 3" xfId="6764" xr:uid="{00000000-0005-0000-0000-0000841D0000}"/>
    <cellStyle name="Comma 2 5 5 3 2 3 3 2" xfId="16371" xr:uid="{00000000-0005-0000-0000-0000851D0000}"/>
    <cellStyle name="Comma 2 5 5 3 2 3 3 2 2" xfId="35585" xr:uid="{06CB9455-30DD-450A-9A04-498F672F0B4B}"/>
    <cellStyle name="Comma 2 5 5 3 2 3 3 3" xfId="25978" xr:uid="{CA3E770B-3542-467E-B9E0-DB97FF09D681}"/>
    <cellStyle name="Comma 2 5 5 3 2 3 4" xfId="11567" xr:uid="{00000000-0005-0000-0000-0000861D0000}"/>
    <cellStyle name="Comma 2 5 5 3 2 3 4 2" xfId="30781" xr:uid="{1178522B-9FF0-4A7E-B4E2-9D780067102F}"/>
    <cellStyle name="Comma 2 5 5 3 2 3 5" xfId="21174" xr:uid="{27D0D9DB-50E3-4502-9734-15A39042A096}"/>
    <cellStyle name="Comma 2 5 5 3 2 4" xfId="2762" xr:uid="{00000000-0005-0000-0000-0000871D0000}"/>
    <cellStyle name="Comma 2 5 5 3 2 4 2" xfId="7565" xr:uid="{00000000-0005-0000-0000-0000881D0000}"/>
    <cellStyle name="Comma 2 5 5 3 2 4 2 2" xfId="17172" xr:uid="{00000000-0005-0000-0000-0000891D0000}"/>
    <cellStyle name="Comma 2 5 5 3 2 4 2 2 2" xfId="36386" xr:uid="{49DF0041-6FF1-4C6E-A080-233303E3FE0D}"/>
    <cellStyle name="Comma 2 5 5 3 2 4 2 3" xfId="26779" xr:uid="{8990DA01-1C14-4CD7-954F-7281A1615BE0}"/>
    <cellStyle name="Comma 2 5 5 3 2 4 3" xfId="12369" xr:uid="{00000000-0005-0000-0000-00008A1D0000}"/>
    <cellStyle name="Comma 2 5 5 3 2 4 3 2" xfId="31583" xr:uid="{B90A24F9-038B-410B-9AE8-858E4A787B7A}"/>
    <cellStyle name="Comma 2 5 5 3 2 4 4" xfId="21976" xr:uid="{01D986FB-B3AE-424B-95B7-2B93FD200E49}"/>
    <cellStyle name="Comma 2 5 5 3 2 5" xfId="5164" xr:uid="{00000000-0005-0000-0000-00008B1D0000}"/>
    <cellStyle name="Comma 2 5 5 3 2 5 2" xfId="14771" xr:uid="{00000000-0005-0000-0000-00008C1D0000}"/>
    <cellStyle name="Comma 2 5 5 3 2 5 2 2" xfId="33985" xr:uid="{34B7FDE9-3574-4610-ABE5-47675BBD856E}"/>
    <cellStyle name="Comma 2 5 5 3 2 5 3" xfId="24378" xr:uid="{A46784B5-E21C-4DC8-82FA-A0C801138845}"/>
    <cellStyle name="Comma 2 5 5 3 2 6" xfId="9967" xr:uid="{00000000-0005-0000-0000-00008D1D0000}"/>
    <cellStyle name="Comma 2 5 5 3 2 6 2" xfId="29181" xr:uid="{8871CB27-6B4F-4A2A-B670-FA8FA5CE0220}"/>
    <cellStyle name="Comma 2 5 5 3 2 7" xfId="19574" xr:uid="{F9EDCCFB-0A8D-494F-A9D6-9CB4FEC5D872}"/>
    <cellStyle name="Comma 2 5 5 3 3" xfId="556" xr:uid="{00000000-0005-0000-0000-00008E1D0000}"/>
    <cellStyle name="Comma 2 5 5 3 3 2" xfId="1357" xr:uid="{00000000-0005-0000-0000-00008F1D0000}"/>
    <cellStyle name="Comma 2 5 5 3 3 2 2" xfId="3762" xr:uid="{00000000-0005-0000-0000-0000901D0000}"/>
    <cellStyle name="Comma 2 5 5 3 3 2 2 2" xfId="8565" xr:uid="{00000000-0005-0000-0000-0000911D0000}"/>
    <cellStyle name="Comma 2 5 5 3 3 2 2 2 2" xfId="18172" xr:uid="{00000000-0005-0000-0000-0000921D0000}"/>
    <cellStyle name="Comma 2 5 5 3 3 2 2 2 2 2" xfId="37386" xr:uid="{127B2BD5-7E68-474A-A360-38D3E68DCA44}"/>
    <cellStyle name="Comma 2 5 5 3 3 2 2 2 3" xfId="27779" xr:uid="{65A9269A-3D98-4A75-A254-2B236D7CBC47}"/>
    <cellStyle name="Comma 2 5 5 3 3 2 2 3" xfId="13369" xr:uid="{00000000-0005-0000-0000-0000931D0000}"/>
    <cellStyle name="Comma 2 5 5 3 3 2 2 3 2" xfId="32583" xr:uid="{2CEE8C6C-F908-4CDC-B12E-8BB6C8A05688}"/>
    <cellStyle name="Comma 2 5 5 3 3 2 2 4" xfId="22976" xr:uid="{AF4A95F1-2ECC-43EA-B9F7-D7E9A279DCBF}"/>
    <cellStyle name="Comma 2 5 5 3 3 2 3" xfId="6164" xr:uid="{00000000-0005-0000-0000-0000941D0000}"/>
    <cellStyle name="Comma 2 5 5 3 3 2 3 2" xfId="15771" xr:uid="{00000000-0005-0000-0000-0000951D0000}"/>
    <cellStyle name="Comma 2 5 5 3 3 2 3 2 2" xfId="34985" xr:uid="{2629389C-83F3-412C-B251-AA86B2886C00}"/>
    <cellStyle name="Comma 2 5 5 3 3 2 3 3" xfId="25378" xr:uid="{A41DC1D6-D7EE-4409-8C58-DD2609DCB575}"/>
    <cellStyle name="Comma 2 5 5 3 3 2 4" xfId="10967" xr:uid="{00000000-0005-0000-0000-0000961D0000}"/>
    <cellStyle name="Comma 2 5 5 3 3 2 4 2" xfId="30181" xr:uid="{ED2B5A6C-1EE0-4D72-B8CD-7738FD050F38}"/>
    <cellStyle name="Comma 2 5 5 3 3 2 5" xfId="20574" xr:uid="{C43F98C7-0FB9-42A3-A56B-EB1DBA225FE4}"/>
    <cellStyle name="Comma 2 5 5 3 3 3" xfId="2157" xr:uid="{00000000-0005-0000-0000-0000971D0000}"/>
    <cellStyle name="Comma 2 5 5 3 3 3 2" xfId="4562" xr:uid="{00000000-0005-0000-0000-0000981D0000}"/>
    <cellStyle name="Comma 2 5 5 3 3 3 2 2" xfId="9365" xr:uid="{00000000-0005-0000-0000-0000991D0000}"/>
    <cellStyle name="Comma 2 5 5 3 3 3 2 2 2" xfId="18972" xr:uid="{00000000-0005-0000-0000-00009A1D0000}"/>
    <cellStyle name="Comma 2 5 5 3 3 3 2 2 2 2" xfId="38186" xr:uid="{4E03DF2E-97FF-486B-839F-FD7CA1FF65ED}"/>
    <cellStyle name="Comma 2 5 5 3 3 3 2 2 3" xfId="28579" xr:uid="{4A722226-17F0-4A82-8C1B-B9FADED044AB}"/>
    <cellStyle name="Comma 2 5 5 3 3 3 2 3" xfId="14169" xr:uid="{00000000-0005-0000-0000-00009B1D0000}"/>
    <cellStyle name="Comma 2 5 5 3 3 3 2 3 2" xfId="33383" xr:uid="{0E78EA0A-5157-43A1-BECD-CE4622BF71B6}"/>
    <cellStyle name="Comma 2 5 5 3 3 3 2 4" xfId="23776" xr:uid="{CA092A4E-9C76-4A94-A74F-A0FB821BE81E}"/>
    <cellStyle name="Comma 2 5 5 3 3 3 3" xfId="6964" xr:uid="{00000000-0005-0000-0000-00009C1D0000}"/>
    <cellStyle name="Comma 2 5 5 3 3 3 3 2" xfId="16571" xr:uid="{00000000-0005-0000-0000-00009D1D0000}"/>
    <cellStyle name="Comma 2 5 5 3 3 3 3 2 2" xfId="35785" xr:uid="{3E16DAC8-E218-4AD1-99F2-639C9AE1CBC9}"/>
    <cellStyle name="Comma 2 5 5 3 3 3 3 3" xfId="26178" xr:uid="{77FE465D-64A0-4F3C-B25D-053AE2172A59}"/>
    <cellStyle name="Comma 2 5 5 3 3 3 4" xfId="11767" xr:uid="{00000000-0005-0000-0000-00009E1D0000}"/>
    <cellStyle name="Comma 2 5 5 3 3 3 4 2" xfId="30981" xr:uid="{99C67FC9-3305-446F-8361-7FE4FB7E386D}"/>
    <cellStyle name="Comma 2 5 5 3 3 3 5" xfId="21374" xr:uid="{D94CFF63-E0ED-4B84-83DF-0DCBFC1DBC41}"/>
    <cellStyle name="Comma 2 5 5 3 3 4" xfId="2962" xr:uid="{00000000-0005-0000-0000-00009F1D0000}"/>
    <cellStyle name="Comma 2 5 5 3 3 4 2" xfId="7765" xr:uid="{00000000-0005-0000-0000-0000A01D0000}"/>
    <cellStyle name="Comma 2 5 5 3 3 4 2 2" xfId="17372" xr:uid="{00000000-0005-0000-0000-0000A11D0000}"/>
    <cellStyle name="Comma 2 5 5 3 3 4 2 2 2" xfId="36586" xr:uid="{A10CB866-2572-4213-9652-40D719DD65CD}"/>
    <cellStyle name="Comma 2 5 5 3 3 4 2 3" xfId="26979" xr:uid="{CEB754AD-2414-43E7-99D6-5F2AB4452F34}"/>
    <cellStyle name="Comma 2 5 5 3 3 4 3" xfId="12569" xr:uid="{00000000-0005-0000-0000-0000A21D0000}"/>
    <cellStyle name="Comma 2 5 5 3 3 4 3 2" xfId="31783" xr:uid="{B41CE4B5-88FC-4635-9B6C-20BAA70D5FF1}"/>
    <cellStyle name="Comma 2 5 5 3 3 4 4" xfId="22176" xr:uid="{B79497E5-2A86-4ABF-AC36-0E1959699220}"/>
    <cellStyle name="Comma 2 5 5 3 3 5" xfId="5364" xr:uid="{00000000-0005-0000-0000-0000A31D0000}"/>
    <cellStyle name="Comma 2 5 5 3 3 5 2" xfId="14971" xr:uid="{00000000-0005-0000-0000-0000A41D0000}"/>
    <cellStyle name="Comma 2 5 5 3 3 5 2 2" xfId="34185" xr:uid="{AE78E7B2-BB45-4F84-9EF4-7D1B150D677B}"/>
    <cellStyle name="Comma 2 5 5 3 3 5 3" xfId="24578" xr:uid="{56296F5C-50BC-4E7F-9019-DB79B75A072E}"/>
    <cellStyle name="Comma 2 5 5 3 3 6" xfId="10167" xr:uid="{00000000-0005-0000-0000-0000A51D0000}"/>
    <cellStyle name="Comma 2 5 5 3 3 6 2" xfId="29381" xr:uid="{0F8FFF99-D6AA-450F-B4D4-079296705DD6}"/>
    <cellStyle name="Comma 2 5 5 3 3 7" xfId="19774" xr:uid="{0DF3E6FF-71B1-4492-BBF3-A1260855D626}"/>
    <cellStyle name="Comma 2 5 5 3 4" xfId="756" xr:uid="{00000000-0005-0000-0000-0000A61D0000}"/>
    <cellStyle name="Comma 2 5 5 3 4 2" xfId="1557" xr:uid="{00000000-0005-0000-0000-0000A71D0000}"/>
    <cellStyle name="Comma 2 5 5 3 4 2 2" xfId="3962" xr:uid="{00000000-0005-0000-0000-0000A81D0000}"/>
    <cellStyle name="Comma 2 5 5 3 4 2 2 2" xfId="8765" xr:uid="{00000000-0005-0000-0000-0000A91D0000}"/>
    <cellStyle name="Comma 2 5 5 3 4 2 2 2 2" xfId="18372" xr:uid="{00000000-0005-0000-0000-0000AA1D0000}"/>
    <cellStyle name="Comma 2 5 5 3 4 2 2 2 2 2" xfId="37586" xr:uid="{640BEC58-C332-4F28-B86E-424DD70DD40D}"/>
    <cellStyle name="Comma 2 5 5 3 4 2 2 2 3" xfId="27979" xr:uid="{809EB141-69C9-4127-94AF-950F41A8E609}"/>
    <cellStyle name="Comma 2 5 5 3 4 2 2 3" xfId="13569" xr:uid="{00000000-0005-0000-0000-0000AB1D0000}"/>
    <cellStyle name="Comma 2 5 5 3 4 2 2 3 2" xfId="32783" xr:uid="{A2F57665-4B61-4876-8C18-C12FB0BAA282}"/>
    <cellStyle name="Comma 2 5 5 3 4 2 2 4" xfId="23176" xr:uid="{5CE8C830-6E85-47CA-B2C8-59D1FE039595}"/>
    <cellStyle name="Comma 2 5 5 3 4 2 3" xfId="6364" xr:uid="{00000000-0005-0000-0000-0000AC1D0000}"/>
    <cellStyle name="Comma 2 5 5 3 4 2 3 2" xfId="15971" xr:uid="{00000000-0005-0000-0000-0000AD1D0000}"/>
    <cellStyle name="Comma 2 5 5 3 4 2 3 2 2" xfId="35185" xr:uid="{8B326434-02EC-4119-A689-C1DFB3445DC7}"/>
    <cellStyle name="Comma 2 5 5 3 4 2 3 3" xfId="25578" xr:uid="{3FCE5D0F-19C8-4C82-B509-76234A21634C}"/>
    <cellStyle name="Comma 2 5 5 3 4 2 4" xfId="11167" xr:uid="{00000000-0005-0000-0000-0000AE1D0000}"/>
    <cellStyle name="Comma 2 5 5 3 4 2 4 2" xfId="30381" xr:uid="{2A435091-EF14-4D6A-A10E-411E3F5544F9}"/>
    <cellStyle name="Comma 2 5 5 3 4 2 5" xfId="20774" xr:uid="{46E4B575-5D5B-44F7-9E99-868008AE71A1}"/>
    <cellStyle name="Comma 2 5 5 3 4 3" xfId="2357" xr:uid="{00000000-0005-0000-0000-0000AF1D0000}"/>
    <cellStyle name="Comma 2 5 5 3 4 3 2" xfId="4762" xr:uid="{00000000-0005-0000-0000-0000B01D0000}"/>
    <cellStyle name="Comma 2 5 5 3 4 3 2 2" xfId="9565" xr:uid="{00000000-0005-0000-0000-0000B11D0000}"/>
    <cellStyle name="Comma 2 5 5 3 4 3 2 2 2" xfId="19172" xr:uid="{00000000-0005-0000-0000-0000B21D0000}"/>
    <cellStyle name="Comma 2 5 5 3 4 3 2 2 2 2" xfId="38386" xr:uid="{E61E5C84-0A41-4DD4-B0C2-66FF6AD2719D}"/>
    <cellStyle name="Comma 2 5 5 3 4 3 2 2 3" xfId="28779" xr:uid="{3CB09ECA-7E54-4EEA-8D2C-B5568DFCBC1E}"/>
    <cellStyle name="Comma 2 5 5 3 4 3 2 3" xfId="14369" xr:uid="{00000000-0005-0000-0000-0000B31D0000}"/>
    <cellStyle name="Comma 2 5 5 3 4 3 2 3 2" xfId="33583" xr:uid="{3CB81833-7AC9-4ECD-AFDB-364C526A341B}"/>
    <cellStyle name="Comma 2 5 5 3 4 3 2 4" xfId="23976" xr:uid="{905FCB40-ADA7-4B70-B0CE-E9A6C8BDD8B2}"/>
    <cellStyle name="Comma 2 5 5 3 4 3 3" xfId="7164" xr:uid="{00000000-0005-0000-0000-0000B41D0000}"/>
    <cellStyle name="Comma 2 5 5 3 4 3 3 2" xfId="16771" xr:uid="{00000000-0005-0000-0000-0000B51D0000}"/>
    <cellStyle name="Comma 2 5 5 3 4 3 3 2 2" xfId="35985" xr:uid="{F34A078C-D3EF-4807-A189-6791F2BE6E20}"/>
    <cellStyle name="Comma 2 5 5 3 4 3 3 3" xfId="26378" xr:uid="{1594A92D-1D33-4245-ABB4-26083CD05F33}"/>
    <cellStyle name="Comma 2 5 5 3 4 3 4" xfId="11967" xr:uid="{00000000-0005-0000-0000-0000B61D0000}"/>
    <cellStyle name="Comma 2 5 5 3 4 3 4 2" xfId="31181" xr:uid="{5FB061DC-694E-45D5-B52C-228067E48BA1}"/>
    <cellStyle name="Comma 2 5 5 3 4 3 5" xfId="21574" xr:uid="{94EFA732-C369-49A3-AB00-699A5E2AFEA1}"/>
    <cellStyle name="Comma 2 5 5 3 4 4" xfId="3162" xr:uid="{00000000-0005-0000-0000-0000B71D0000}"/>
    <cellStyle name="Comma 2 5 5 3 4 4 2" xfId="7965" xr:uid="{00000000-0005-0000-0000-0000B81D0000}"/>
    <cellStyle name="Comma 2 5 5 3 4 4 2 2" xfId="17572" xr:uid="{00000000-0005-0000-0000-0000B91D0000}"/>
    <cellStyle name="Comma 2 5 5 3 4 4 2 2 2" xfId="36786" xr:uid="{924E56CA-777D-4C25-859B-E5A108F73E6E}"/>
    <cellStyle name="Comma 2 5 5 3 4 4 2 3" xfId="27179" xr:uid="{3F733BDA-7A5E-4A47-AAC1-113C374BD45F}"/>
    <cellStyle name="Comma 2 5 5 3 4 4 3" xfId="12769" xr:uid="{00000000-0005-0000-0000-0000BA1D0000}"/>
    <cellStyle name="Comma 2 5 5 3 4 4 3 2" xfId="31983" xr:uid="{D57A59CB-DB00-4D1B-8DFF-B7CAFCEA622F}"/>
    <cellStyle name="Comma 2 5 5 3 4 4 4" xfId="22376" xr:uid="{4E504804-9B3E-469B-BB67-8DC23651454C}"/>
    <cellStyle name="Comma 2 5 5 3 4 5" xfId="5564" xr:uid="{00000000-0005-0000-0000-0000BB1D0000}"/>
    <cellStyle name="Comma 2 5 5 3 4 5 2" xfId="15171" xr:uid="{00000000-0005-0000-0000-0000BC1D0000}"/>
    <cellStyle name="Comma 2 5 5 3 4 5 2 2" xfId="34385" xr:uid="{9425BB5A-7D7C-44CA-A5AB-36ADE79A628A}"/>
    <cellStyle name="Comma 2 5 5 3 4 5 3" xfId="24778" xr:uid="{AFD000CB-8AFD-4419-910C-95598E3B6CCC}"/>
    <cellStyle name="Comma 2 5 5 3 4 6" xfId="10367" xr:uid="{00000000-0005-0000-0000-0000BD1D0000}"/>
    <cellStyle name="Comma 2 5 5 3 4 6 2" xfId="29581" xr:uid="{7D4369FF-5CBD-438E-AE93-69D60C3513B4}"/>
    <cellStyle name="Comma 2 5 5 3 4 7" xfId="19974" xr:uid="{FD3D9061-95EF-4299-B6D2-BCC0E13F84C3}"/>
    <cellStyle name="Comma 2 5 5 3 5" xfId="957" xr:uid="{00000000-0005-0000-0000-0000BE1D0000}"/>
    <cellStyle name="Comma 2 5 5 3 5 2" xfId="3362" xr:uid="{00000000-0005-0000-0000-0000BF1D0000}"/>
    <cellStyle name="Comma 2 5 5 3 5 2 2" xfId="8165" xr:uid="{00000000-0005-0000-0000-0000C01D0000}"/>
    <cellStyle name="Comma 2 5 5 3 5 2 2 2" xfId="17772" xr:uid="{00000000-0005-0000-0000-0000C11D0000}"/>
    <cellStyle name="Comma 2 5 5 3 5 2 2 2 2" xfId="36986" xr:uid="{7ADB9B27-0C83-41BF-A2E5-938DCF31881A}"/>
    <cellStyle name="Comma 2 5 5 3 5 2 2 3" xfId="27379" xr:uid="{2E432211-49C5-42C0-8274-8E81DF7BB969}"/>
    <cellStyle name="Comma 2 5 5 3 5 2 3" xfId="12969" xr:uid="{00000000-0005-0000-0000-0000C21D0000}"/>
    <cellStyle name="Comma 2 5 5 3 5 2 3 2" xfId="32183" xr:uid="{84837709-501D-4F2B-8E41-0ADC107FBCF3}"/>
    <cellStyle name="Comma 2 5 5 3 5 2 4" xfId="22576" xr:uid="{39FC79D0-FFE9-4DEA-8217-B03B4616E1AD}"/>
    <cellStyle name="Comma 2 5 5 3 5 3" xfId="5764" xr:uid="{00000000-0005-0000-0000-0000C31D0000}"/>
    <cellStyle name="Comma 2 5 5 3 5 3 2" xfId="15371" xr:uid="{00000000-0005-0000-0000-0000C41D0000}"/>
    <cellStyle name="Comma 2 5 5 3 5 3 2 2" xfId="34585" xr:uid="{DEF351B0-1F10-4E44-873A-410D7D3A6B85}"/>
    <cellStyle name="Comma 2 5 5 3 5 3 3" xfId="24978" xr:uid="{D3270788-48C8-4E0E-823E-C0CF0002F515}"/>
    <cellStyle name="Comma 2 5 5 3 5 4" xfId="10567" xr:uid="{00000000-0005-0000-0000-0000C51D0000}"/>
    <cellStyle name="Comma 2 5 5 3 5 4 2" xfId="29781" xr:uid="{28A8B8CA-DAFA-44B4-9FF8-F8FDA4A192B9}"/>
    <cellStyle name="Comma 2 5 5 3 5 5" xfId="20174" xr:uid="{E8FC27AC-FFA4-4B0E-923E-2140FDF7DF0A}"/>
    <cellStyle name="Comma 2 5 5 3 6" xfId="1757" xr:uid="{00000000-0005-0000-0000-0000C61D0000}"/>
    <cellStyle name="Comma 2 5 5 3 6 2" xfId="4162" xr:uid="{00000000-0005-0000-0000-0000C71D0000}"/>
    <cellStyle name="Comma 2 5 5 3 6 2 2" xfId="8965" xr:uid="{00000000-0005-0000-0000-0000C81D0000}"/>
    <cellStyle name="Comma 2 5 5 3 6 2 2 2" xfId="18572" xr:uid="{00000000-0005-0000-0000-0000C91D0000}"/>
    <cellStyle name="Comma 2 5 5 3 6 2 2 2 2" xfId="37786" xr:uid="{62327315-8080-4092-8E5B-E3246F5D042C}"/>
    <cellStyle name="Comma 2 5 5 3 6 2 2 3" xfId="28179" xr:uid="{3370E5C7-0BB2-4E34-94EA-C1CDC936E000}"/>
    <cellStyle name="Comma 2 5 5 3 6 2 3" xfId="13769" xr:uid="{00000000-0005-0000-0000-0000CA1D0000}"/>
    <cellStyle name="Comma 2 5 5 3 6 2 3 2" xfId="32983" xr:uid="{2CCD837D-67A5-4CC2-8E48-971836E53891}"/>
    <cellStyle name="Comma 2 5 5 3 6 2 4" xfId="23376" xr:uid="{B843B702-5315-42EB-BF73-FD46B5966B5F}"/>
    <cellStyle name="Comma 2 5 5 3 6 3" xfId="6564" xr:uid="{00000000-0005-0000-0000-0000CB1D0000}"/>
    <cellStyle name="Comma 2 5 5 3 6 3 2" xfId="16171" xr:uid="{00000000-0005-0000-0000-0000CC1D0000}"/>
    <cellStyle name="Comma 2 5 5 3 6 3 2 2" xfId="35385" xr:uid="{2F051A72-80B6-4E17-B360-7287DE2990D3}"/>
    <cellStyle name="Comma 2 5 5 3 6 3 3" xfId="25778" xr:uid="{E0BDEDC7-0889-4A6C-8767-2C095202DDE0}"/>
    <cellStyle name="Comma 2 5 5 3 6 4" xfId="11367" xr:uid="{00000000-0005-0000-0000-0000CD1D0000}"/>
    <cellStyle name="Comma 2 5 5 3 6 4 2" xfId="30581" xr:uid="{FE69CE58-1681-43C6-AD5C-62BD4C332B15}"/>
    <cellStyle name="Comma 2 5 5 3 6 5" xfId="20974" xr:uid="{E789661E-3851-4D7F-855D-746C76593A64}"/>
    <cellStyle name="Comma 2 5 5 3 7" xfId="2562" xr:uid="{00000000-0005-0000-0000-0000CE1D0000}"/>
    <cellStyle name="Comma 2 5 5 3 7 2" xfId="7365" xr:uid="{00000000-0005-0000-0000-0000CF1D0000}"/>
    <cellStyle name="Comma 2 5 5 3 7 2 2" xfId="16972" xr:uid="{00000000-0005-0000-0000-0000D01D0000}"/>
    <cellStyle name="Comma 2 5 5 3 7 2 2 2" xfId="36186" xr:uid="{EB514964-ECB9-49EF-B12A-5B5056E232B7}"/>
    <cellStyle name="Comma 2 5 5 3 7 2 3" xfId="26579" xr:uid="{4C75AA38-7329-49A4-8EE8-4672EBD58AE7}"/>
    <cellStyle name="Comma 2 5 5 3 7 3" xfId="12169" xr:uid="{00000000-0005-0000-0000-0000D11D0000}"/>
    <cellStyle name="Comma 2 5 5 3 7 3 2" xfId="31383" xr:uid="{635798BD-2B66-4C9C-8AE0-2C959020DD40}"/>
    <cellStyle name="Comma 2 5 5 3 7 4" xfId="21776" xr:uid="{6DD44F60-AB8A-42E2-992D-216D1171EAAC}"/>
    <cellStyle name="Comma 2 5 5 3 8" xfId="4964" xr:uid="{00000000-0005-0000-0000-0000D21D0000}"/>
    <cellStyle name="Comma 2 5 5 3 8 2" xfId="14571" xr:uid="{00000000-0005-0000-0000-0000D31D0000}"/>
    <cellStyle name="Comma 2 5 5 3 8 2 2" xfId="33785" xr:uid="{D042644E-9369-4B4D-A398-C6637A06F7F7}"/>
    <cellStyle name="Comma 2 5 5 3 8 3" xfId="24178" xr:uid="{8C50D599-E73A-4295-9D99-942CEC8469CE}"/>
    <cellStyle name="Comma 2 5 5 3 9" xfId="9767" xr:uid="{00000000-0005-0000-0000-0000D41D0000}"/>
    <cellStyle name="Comma 2 5 5 3 9 2" xfId="28981" xr:uid="{8E5484EB-85CE-421A-B428-32E90801CDDB}"/>
    <cellStyle name="Comma 2 5 5 4" xfId="256" xr:uid="{00000000-0005-0000-0000-0000D51D0000}"/>
    <cellStyle name="Comma 2 5 5 4 2" xfId="1057" xr:uid="{00000000-0005-0000-0000-0000D61D0000}"/>
    <cellStyle name="Comma 2 5 5 4 2 2" xfId="3462" xr:uid="{00000000-0005-0000-0000-0000D71D0000}"/>
    <cellStyle name="Comma 2 5 5 4 2 2 2" xfId="8265" xr:uid="{00000000-0005-0000-0000-0000D81D0000}"/>
    <cellStyle name="Comma 2 5 5 4 2 2 2 2" xfId="17872" xr:uid="{00000000-0005-0000-0000-0000D91D0000}"/>
    <cellStyle name="Comma 2 5 5 4 2 2 2 2 2" xfId="37086" xr:uid="{B7C4E7E2-BB1A-42AA-8D57-ED5B8AEF77A5}"/>
    <cellStyle name="Comma 2 5 5 4 2 2 2 3" xfId="27479" xr:uid="{013710A4-7268-43AC-A57D-CC7EF45D7AFE}"/>
    <cellStyle name="Comma 2 5 5 4 2 2 3" xfId="13069" xr:uid="{00000000-0005-0000-0000-0000DA1D0000}"/>
    <cellStyle name="Comma 2 5 5 4 2 2 3 2" xfId="32283" xr:uid="{7DA4CE15-C7CF-452A-893C-6E2F8C9F459E}"/>
    <cellStyle name="Comma 2 5 5 4 2 2 4" xfId="22676" xr:uid="{93A0E3C8-3EBC-4141-A5C2-1BBFF1797A35}"/>
    <cellStyle name="Comma 2 5 5 4 2 3" xfId="5864" xr:uid="{00000000-0005-0000-0000-0000DB1D0000}"/>
    <cellStyle name="Comma 2 5 5 4 2 3 2" xfId="15471" xr:uid="{00000000-0005-0000-0000-0000DC1D0000}"/>
    <cellStyle name="Comma 2 5 5 4 2 3 2 2" xfId="34685" xr:uid="{430FDB2A-C8AC-478D-B8D3-6249852999B7}"/>
    <cellStyle name="Comma 2 5 5 4 2 3 3" xfId="25078" xr:uid="{214A4EAE-9DEC-45FD-AE94-A009B58195AC}"/>
    <cellStyle name="Comma 2 5 5 4 2 4" xfId="10667" xr:uid="{00000000-0005-0000-0000-0000DD1D0000}"/>
    <cellStyle name="Comma 2 5 5 4 2 4 2" xfId="29881" xr:uid="{75F89CDF-EC59-458C-9A99-F554FA0156FF}"/>
    <cellStyle name="Comma 2 5 5 4 2 5" xfId="20274" xr:uid="{705CEDB2-4E62-4D2F-9EF9-841D65434B6B}"/>
    <cellStyle name="Comma 2 5 5 4 3" xfId="1857" xr:uid="{00000000-0005-0000-0000-0000DE1D0000}"/>
    <cellStyle name="Comma 2 5 5 4 3 2" xfId="4262" xr:uid="{00000000-0005-0000-0000-0000DF1D0000}"/>
    <cellStyle name="Comma 2 5 5 4 3 2 2" xfId="9065" xr:uid="{00000000-0005-0000-0000-0000E01D0000}"/>
    <cellStyle name="Comma 2 5 5 4 3 2 2 2" xfId="18672" xr:uid="{00000000-0005-0000-0000-0000E11D0000}"/>
    <cellStyle name="Comma 2 5 5 4 3 2 2 2 2" xfId="37886" xr:uid="{2C3202BB-957E-4ECC-A7E1-BFC041F4B96E}"/>
    <cellStyle name="Comma 2 5 5 4 3 2 2 3" xfId="28279" xr:uid="{365EB398-D8F4-40EC-B66A-4D310D6AD233}"/>
    <cellStyle name="Comma 2 5 5 4 3 2 3" xfId="13869" xr:uid="{00000000-0005-0000-0000-0000E21D0000}"/>
    <cellStyle name="Comma 2 5 5 4 3 2 3 2" xfId="33083" xr:uid="{638B5858-8A99-45BD-B751-0BD5C19D3554}"/>
    <cellStyle name="Comma 2 5 5 4 3 2 4" xfId="23476" xr:uid="{F865DB2E-E211-4BB6-BF81-038DF1C24D5C}"/>
    <cellStyle name="Comma 2 5 5 4 3 3" xfId="6664" xr:uid="{00000000-0005-0000-0000-0000E31D0000}"/>
    <cellStyle name="Comma 2 5 5 4 3 3 2" xfId="16271" xr:uid="{00000000-0005-0000-0000-0000E41D0000}"/>
    <cellStyle name="Comma 2 5 5 4 3 3 2 2" xfId="35485" xr:uid="{DEDB5259-5DBE-40F6-8EEB-8A7493971AA2}"/>
    <cellStyle name="Comma 2 5 5 4 3 3 3" xfId="25878" xr:uid="{CAA957FA-4219-404F-90BC-67D72CBE114B}"/>
    <cellStyle name="Comma 2 5 5 4 3 4" xfId="11467" xr:uid="{00000000-0005-0000-0000-0000E51D0000}"/>
    <cellStyle name="Comma 2 5 5 4 3 4 2" xfId="30681" xr:uid="{33FF236F-5ED7-4591-A764-0780B820AB73}"/>
    <cellStyle name="Comma 2 5 5 4 3 5" xfId="21074" xr:uid="{D8684253-84FB-4EBD-96E5-33BD03603EF8}"/>
    <cellStyle name="Comma 2 5 5 4 4" xfId="2662" xr:uid="{00000000-0005-0000-0000-0000E61D0000}"/>
    <cellStyle name="Comma 2 5 5 4 4 2" xfId="7465" xr:uid="{00000000-0005-0000-0000-0000E71D0000}"/>
    <cellStyle name="Comma 2 5 5 4 4 2 2" xfId="17072" xr:uid="{00000000-0005-0000-0000-0000E81D0000}"/>
    <cellStyle name="Comma 2 5 5 4 4 2 2 2" xfId="36286" xr:uid="{A2CE7F07-6CB4-469F-AD10-11F58796A21D}"/>
    <cellStyle name="Comma 2 5 5 4 4 2 3" xfId="26679" xr:uid="{6AA0ACDD-98D8-4E63-A7EF-63F4609E1B40}"/>
    <cellStyle name="Comma 2 5 5 4 4 3" xfId="12269" xr:uid="{00000000-0005-0000-0000-0000E91D0000}"/>
    <cellStyle name="Comma 2 5 5 4 4 3 2" xfId="31483" xr:uid="{5626ABED-0244-470E-9C01-A74E6E21F8AC}"/>
    <cellStyle name="Comma 2 5 5 4 4 4" xfId="21876" xr:uid="{54DE2107-D6F1-4C9F-A51C-C8FF13ED489E}"/>
    <cellStyle name="Comma 2 5 5 4 5" xfId="5064" xr:uid="{00000000-0005-0000-0000-0000EA1D0000}"/>
    <cellStyle name="Comma 2 5 5 4 5 2" xfId="14671" xr:uid="{00000000-0005-0000-0000-0000EB1D0000}"/>
    <cellStyle name="Comma 2 5 5 4 5 2 2" xfId="33885" xr:uid="{B31C3067-7492-432A-899F-D61963D00167}"/>
    <cellStyle name="Comma 2 5 5 4 5 3" xfId="24278" xr:uid="{C80D6E28-5E44-4B17-95E7-F0E2A238578D}"/>
    <cellStyle name="Comma 2 5 5 4 6" xfId="9867" xr:uid="{00000000-0005-0000-0000-0000EC1D0000}"/>
    <cellStyle name="Comma 2 5 5 4 6 2" xfId="29081" xr:uid="{9335C196-1AF4-4CCD-8BA0-019CB7E27D25}"/>
    <cellStyle name="Comma 2 5 5 4 7" xfId="19474" xr:uid="{C2A0F8C6-7CE8-4718-A29B-1756EA656F17}"/>
    <cellStyle name="Comma 2 5 5 5" xfId="456" xr:uid="{00000000-0005-0000-0000-0000ED1D0000}"/>
    <cellStyle name="Comma 2 5 5 5 2" xfId="1257" xr:uid="{00000000-0005-0000-0000-0000EE1D0000}"/>
    <cellStyle name="Comma 2 5 5 5 2 2" xfId="3662" xr:uid="{00000000-0005-0000-0000-0000EF1D0000}"/>
    <cellStyle name="Comma 2 5 5 5 2 2 2" xfId="8465" xr:uid="{00000000-0005-0000-0000-0000F01D0000}"/>
    <cellStyle name="Comma 2 5 5 5 2 2 2 2" xfId="18072" xr:uid="{00000000-0005-0000-0000-0000F11D0000}"/>
    <cellStyle name="Comma 2 5 5 5 2 2 2 2 2" xfId="37286" xr:uid="{2854A221-F8F5-407F-A3E9-6C83271412CF}"/>
    <cellStyle name="Comma 2 5 5 5 2 2 2 3" xfId="27679" xr:uid="{7EB4F4FC-AA6D-42CA-96B0-0E2470DB5DBA}"/>
    <cellStyle name="Comma 2 5 5 5 2 2 3" xfId="13269" xr:uid="{00000000-0005-0000-0000-0000F21D0000}"/>
    <cellStyle name="Comma 2 5 5 5 2 2 3 2" xfId="32483" xr:uid="{619A7985-2E21-41C5-BF3A-E163C8D8FCD4}"/>
    <cellStyle name="Comma 2 5 5 5 2 2 4" xfId="22876" xr:uid="{72C94895-F1FB-4250-982F-B6F3537A4800}"/>
    <cellStyle name="Comma 2 5 5 5 2 3" xfId="6064" xr:uid="{00000000-0005-0000-0000-0000F31D0000}"/>
    <cellStyle name="Comma 2 5 5 5 2 3 2" xfId="15671" xr:uid="{00000000-0005-0000-0000-0000F41D0000}"/>
    <cellStyle name="Comma 2 5 5 5 2 3 2 2" xfId="34885" xr:uid="{B682525E-6F68-4F1A-8D51-4D524DD39AB5}"/>
    <cellStyle name="Comma 2 5 5 5 2 3 3" xfId="25278" xr:uid="{C45D5D8A-B2AD-48AF-AAAE-72704C84007A}"/>
    <cellStyle name="Comma 2 5 5 5 2 4" xfId="10867" xr:uid="{00000000-0005-0000-0000-0000F51D0000}"/>
    <cellStyle name="Comma 2 5 5 5 2 4 2" xfId="30081" xr:uid="{78745648-6878-4C60-A8AC-55E588BFD2AB}"/>
    <cellStyle name="Comma 2 5 5 5 2 5" xfId="20474" xr:uid="{70DC7DE0-71D8-4D93-95F5-554F5CE67546}"/>
    <cellStyle name="Comma 2 5 5 5 3" xfId="2057" xr:uid="{00000000-0005-0000-0000-0000F61D0000}"/>
    <cellStyle name="Comma 2 5 5 5 3 2" xfId="4462" xr:uid="{00000000-0005-0000-0000-0000F71D0000}"/>
    <cellStyle name="Comma 2 5 5 5 3 2 2" xfId="9265" xr:uid="{00000000-0005-0000-0000-0000F81D0000}"/>
    <cellStyle name="Comma 2 5 5 5 3 2 2 2" xfId="18872" xr:uid="{00000000-0005-0000-0000-0000F91D0000}"/>
    <cellStyle name="Comma 2 5 5 5 3 2 2 2 2" xfId="38086" xr:uid="{7158E911-FDBF-48A5-A4EA-7E5413B93AE5}"/>
    <cellStyle name="Comma 2 5 5 5 3 2 2 3" xfId="28479" xr:uid="{A457AE89-5569-41D7-A1C3-771CCD6833C9}"/>
    <cellStyle name="Comma 2 5 5 5 3 2 3" xfId="14069" xr:uid="{00000000-0005-0000-0000-0000FA1D0000}"/>
    <cellStyle name="Comma 2 5 5 5 3 2 3 2" xfId="33283" xr:uid="{65C7AFF8-4D2D-4057-A842-0471FAD97118}"/>
    <cellStyle name="Comma 2 5 5 5 3 2 4" xfId="23676" xr:uid="{9D143256-1E42-4BEB-9768-94150999E826}"/>
    <cellStyle name="Comma 2 5 5 5 3 3" xfId="6864" xr:uid="{00000000-0005-0000-0000-0000FB1D0000}"/>
    <cellStyle name="Comma 2 5 5 5 3 3 2" xfId="16471" xr:uid="{00000000-0005-0000-0000-0000FC1D0000}"/>
    <cellStyle name="Comma 2 5 5 5 3 3 2 2" xfId="35685" xr:uid="{CBEA503D-1B1D-4D0C-9FEC-66DDED508A0A}"/>
    <cellStyle name="Comma 2 5 5 5 3 3 3" xfId="26078" xr:uid="{8881EE57-0619-4D9D-9C81-FBAA8F816C9D}"/>
    <cellStyle name="Comma 2 5 5 5 3 4" xfId="11667" xr:uid="{00000000-0005-0000-0000-0000FD1D0000}"/>
    <cellStyle name="Comma 2 5 5 5 3 4 2" xfId="30881" xr:uid="{AE4A8CA9-8716-490B-8EEB-BAD4F12DB6DA}"/>
    <cellStyle name="Comma 2 5 5 5 3 5" xfId="21274" xr:uid="{40611357-A3EE-467C-9584-A2AB812E43B0}"/>
    <cellStyle name="Comma 2 5 5 5 4" xfId="2862" xr:uid="{00000000-0005-0000-0000-0000FE1D0000}"/>
    <cellStyle name="Comma 2 5 5 5 4 2" xfId="7665" xr:uid="{00000000-0005-0000-0000-0000FF1D0000}"/>
    <cellStyle name="Comma 2 5 5 5 4 2 2" xfId="17272" xr:uid="{00000000-0005-0000-0000-0000001E0000}"/>
    <cellStyle name="Comma 2 5 5 5 4 2 2 2" xfId="36486" xr:uid="{3075135F-AECD-4603-9FA9-D80113476131}"/>
    <cellStyle name="Comma 2 5 5 5 4 2 3" xfId="26879" xr:uid="{B58FE1EC-8C60-45F9-97D1-695DFCC33529}"/>
    <cellStyle name="Comma 2 5 5 5 4 3" xfId="12469" xr:uid="{00000000-0005-0000-0000-0000011E0000}"/>
    <cellStyle name="Comma 2 5 5 5 4 3 2" xfId="31683" xr:uid="{7180DB10-B8A5-4FC2-A111-9AF71ACE8DF7}"/>
    <cellStyle name="Comma 2 5 5 5 4 4" xfId="22076" xr:uid="{3562397C-A53E-4057-9F6E-0EB7802528FD}"/>
    <cellStyle name="Comma 2 5 5 5 5" xfId="5264" xr:uid="{00000000-0005-0000-0000-0000021E0000}"/>
    <cellStyle name="Comma 2 5 5 5 5 2" xfId="14871" xr:uid="{00000000-0005-0000-0000-0000031E0000}"/>
    <cellStyle name="Comma 2 5 5 5 5 2 2" xfId="34085" xr:uid="{AECA878F-90E5-459F-B518-BF40B91E3F04}"/>
    <cellStyle name="Comma 2 5 5 5 5 3" xfId="24478" xr:uid="{3EE020D5-2173-4BE2-961C-5897E75EE56A}"/>
    <cellStyle name="Comma 2 5 5 5 6" xfId="10067" xr:uid="{00000000-0005-0000-0000-0000041E0000}"/>
    <cellStyle name="Comma 2 5 5 5 6 2" xfId="29281" xr:uid="{259A8D39-11E1-4167-8E50-F4E722A20831}"/>
    <cellStyle name="Comma 2 5 5 5 7" xfId="19674" xr:uid="{27B47B46-2B57-4118-B1AA-2684A4504D93}"/>
    <cellStyle name="Comma 2 5 5 6" xfId="656" xr:uid="{00000000-0005-0000-0000-0000051E0000}"/>
    <cellStyle name="Comma 2 5 5 6 2" xfId="1457" xr:uid="{00000000-0005-0000-0000-0000061E0000}"/>
    <cellStyle name="Comma 2 5 5 6 2 2" xfId="3862" xr:uid="{00000000-0005-0000-0000-0000071E0000}"/>
    <cellStyle name="Comma 2 5 5 6 2 2 2" xfId="8665" xr:uid="{00000000-0005-0000-0000-0000081E0000}"/>
    <cellStyle name="Comma 2 5 5 6 2 2 2 2" xfId="18272" xr:uid="{00000000-0005-0000-0000-0000091E0000}"/>
    <cellStyle name="Comma 2 5 5 6 2 2 2 2 2" xfId="37486" xr:uid="{35C20FF3-9687-4FEA-BB10-D922728165A5}"/>
    <cellStyle name="Comma 2 5 5 6 2 2 2 3" xfId="27879" xr:uid="{7F6EF15F-9607-4A80-8FE0-802C6E793B1D}"/>
    <cellStyle name="Comma 2 5 5 6 2 2 3" xfId="13469" xr:uid="{00000000-0005-0000-0000-00000A1E0000}"/>
    <cellStyle name="Comma 2 5 5 6 2 2 3 2" xfId="32683" xr:uid="{69438B3A-C94D-462C-B7D3-3F295901C301}"/>
    <cellStyle name="Comma 2 5 5 6 2 2 4" xfId="23076" xr:uid="{F9B66F61-6958-4699-AFB5-2EE7E71A2FF7}"/>
    <cellStyle name="Comma 2 5 5 6 2 3" xfId="6264" xr:uid="{00000000-0005-0000-0000-00000B1E0000}"/>
    <cellStyle name="Comma 2 5 5 6 2 3 2" xfId="15871" xr:uid="{00000000-0005-0000-0000-00000C1E0000}"/>
    <cellStyle name="Comma 2 5 5 6 2 3 2 2" xfId="35085" xr:uid="{972035B8-1AED-43A6-B5CF-CB9FA856FCA0}"/>
    <cellStyle name="Comma 2 5 5 6 2 3 3" xfId="25478" xr:uid="{FAE0F8B9-DAD7-49D0-A587-440EE1BC3508}"/>
    <cellStyle name="Comma 2 5 5 6 2 4" xfId="11067" xr:uid="{00000000-0005-0000-0000-00000D1E0000}"/>
    <cellStyle name="Comma 2 5 5 6 2 4 2" xfId="30281" xr:uid="{A6A3B208-CB50-4649-B155-445803C8D2D7}"/>
    <cellStyle name="Comma 2 5 5 6 2 5" xfId="20674" xr:uid="{F73F31CA-332C-41AF-B6BA-D6B4BA5EE9DC}"/>
    <cellStyle name="Comma 2 5 5 6 3" xfId="2257" xr:uid="{00000000-0005-0000-0000-00000E1E0000}"/>
    <cellStyle name="Comma 2 5 5 6 3 2" xfId="4662" xr:uid="{00000000-0005-0000-0000-00000F1E0000}"/>
    <cellStyle name="Comma 2 5 5 6 3 2 2" xfId="9465" xr:uid="{00000000-0005-0000-0000-0000101E0000}"/>
    <cellStyle name="Comma 2 5 5 6 3 2 2 2" xfId="19072" xr:uid="{00000000-0005-0000-0000-0000111E0000}"/>
    <cellStyle name="Comma 2 5 5 6 3 2 2 2 2" xfId="38286" xr:uid="{C8F327E3-ED5E-4B51-9FC9-CF692F8D2A63}"/>
    <cellStyle name="Comma 2 5 5 6 3 2 2 3" xfId="28679" xr:uid="{1E84D5A1-7E14-40FD-807F-3183AB8CD4A2}"/>
    <cellStyle name="Comma 2 5 5 6 3 2 3" xfId="14269" xr:uid="{00000000-0005-0000-0000-0000121E0000}"/>
    <cellStyle name="Comma 2 5 5 6 3 2 3 2" xfId="33483" xr:uid="{B557CC3D-2B6D-4D33-A83E-5134B78A159A}"/>
    <cellStyle name="Comma 2 5 5 6 3 2 4" xfId="23876" xr:uid="{B65C01C7-96DB-404A-82A5-AC906933F6BF}"/>
    <cellStyle name="Comma 2 5 5 6 3 3" xfId="7064" xr:uid="{00000000-0005-0000-0000-0000131E0000}"/>
    <cellStyle name="Comma 2 5 5 6 3 3 2" xfId="16671" xr:uid="{00000000-0005-0000-0000-0000141E0000}"/>
    <cellStyle name="Comma 2 5 5 6 3 3 2 2" xfId="35885" xr:uid="{F8727362-C521-4747-84EF-1240C9CFAF30}"/>
    <cellStyle name="Comma 2 5 5 6 3 3 3" xfId="26278" xr:uid="{AB18F9E0-8471-43E9-B00B-A62A5B17C972}"/>
    <cellStyle name="Comma 2 5 5 6 3 4" xfId="11867" xr:uid="{00000000-0005-0000-0000-0000151E0000}"/>
    <cellStyle name="Comma 2 5 5 6 3 4 2" xfId="31081" xr:uid="{CB8E1394-61DC-4186-8C1E-60FA9E575EC3}"/>
    <cellStyle name="Comma 2 5 5 6 3 5" xfId="21474" xr:uid="{99409568-778D-433E-9B80-5984DE2A491E}"/>
    <cellStyle name="Comma 2 5 5 6 4" xfId="3062" xr:uid="{00000000-0005-0000-0000-0000161E0000}"/>
    <cellStyle name="Comma 2 5 5 6 4 2" xfId="7865" xr:uid="{00000000-0005-0000-0000-0000171E0000}"/>
    <cellStyle name="Comma 2 5 5 6 4 2 2" xfId="17472" xr:uid="{00000000-0005-0000-0000-0000181E0000}"/>
    <cellStyle name="Comma 2 5 5 6 4 2 2 2" xfId="36686" xr:uid="{822F4215-EB6E-4A45-8099-E31F82F9CD45}"/>
    <cellStyle name="Comma 2 5 5 6 4 2 3" xfId="27079" xr:uid="{3C431D90-5937-4798-96C4-5CB871350F25}"/>
    <cellStyle name="Comma 2 5 5 6 4 3" xfId="12669" xr:uid="{00000000-0005-0000-0000-0000191E0000}"/>
    <cellStyle name="Comma 2 5 5 6 4 3 2" xfId="31883" xr:uid="{91A4D773-884A-4855-B03E-AB33F1CF4E5D}"/>
    <cellStyle name="Comma 2 5 5 6 4 4" xfId="22276" xr:uid="{9879F289-527F-4CEE-82C4-505083CCC948}"/>
    <cellStyle name="Comma 2 5 5 6 5" xfId="5464" xr:uid="{00000000-0005-0000-0000-00001A1E0000}"/>
    <cellStyle name="Comma 2 5 5 6 5 2" xfId="15071" xr:uid="{00000000-0005-0000-0000-00001B1E0000}"/>
    <cellStyle name="Comma 2 5 5 6 5 2 2" xfId="34285" xr:uid="{B5CBF2DD-B75D-448A-A057-BEB9E74DAF8D}"/>
    <cellStyle name="Comma 2 5 5 6 5 3" xfId="24678" xr:uid="{C4164767-E221-4D7A-BF14-A03B23EF7B1E}"/>
    <cellStyle name="Comma 2 5 5 6 6" xfId="10267" xr:uid="{00000000-0005-0000-0000-00001C1E0000}"/>
    <cellStyle name="Comma 2 5 5 6 6 2" xfId="29481" xr:uid="{F258C424-0F10-417F-B3CC-7BBC8143526A}"/>
    <cellStyle name="Comma 2 5 5 6 7" xfId="19874" xr:uid="{61B6C11E-73CE-4FCB-B013-6DCE20D59D28}"/>
    <cellStyle name="Comma 2 5 5 7" xfId="857" xr:uid="{00000000-0005-0000-0000-00001D1E0000}"/>
    <cellStyle name="Comma 2 5 5 7 2" xfId="3262" xr:uid="{00000000-0005-0000-0000-00001E1E0000}"/>
    <cellStyle name="Comma 2 5 5 7 2 2" xfId="8065" xr:uid="{00000000-0005-0000-0000-00001F1E0000}"/>
    <cellStyle name="Comma 2 5 5 7 2 2 2" xfId="17672" xr:uid="{00000000-0005-0000-0000-0000201E0000}"/>
    <cellStyle name="Comma 2 5 5 7 2 2 2 2" xfId="36886" xr:uid="{1B6AF5EF-0D27-41F1-A489-31A3B3FBFD89}"/>
    <cellStyle name="Comma 2 5 5 7 2 2 3" xfId="27279" xr:uid="{1436027D-603C-4209-BCEA-DECB87C16B63}"/>
    <cellStyle name="Comma 2 5 5 7 2 3" xfId="12869" xr:uid="{00000000-0005-0000-0000-0000211E0000}"/>
    <cellStyle name="Comma 2 5 5 7 2 3 2" xfId="32083" xr:uid="{FE4404D7-0C3B-47D4-80E4-BAD618240F65}"/>
    <cellStyle name="Comma 2 5 5 7 2 4" xfId="22476" xr:uid="{C67D2BB4-0BDD-4D49-A660-338C84F7CA6E}"/>
    <cellStyle name="Comma 2 5 5 7 3" xfId="5664" xr:uid="{00000000-0005-0000-0000-0000221E0000}"/>
    <cellStyle name="Comma 2 5 5 7 3 2" xfId="15271" xr:uid="{00000000-0005-0000-0000-0000231E0000}"/>
    <cellStyle name="Comma 2 5 5 7 3 2 2" xfId="34485" xr:uid="{44D4A443-E754-4B0B-AD03-93E7FA35E54E}"/>
    <cellStyle name="Comma 2 5 5 7 3 3" xfId="24878" xr:uid="{B23C774E-1FF1-419A-A78B-E61858F1E61F}"/>
    <cellStyle name="Comma 2 5 5 7 4" xfId="10467" xr:uid="{00000000-0005-0000-0000-0000241E0000}"/>
    <cellStyle name="Comma 2 5 5 7 4 2" xfId="29681" xr:uid="{51613464-8235-4439-8B6D-AD28A5FD7D9E}"/>
    <cellStyle name="Comma 2 5 5 7 5" xfId="20074" xr:uid="{0015CDD4-FF20-4A80-8496-93872F911D5D}"/>
    <cellStyle name="Comma 2 5 5 8" xfId="1657" xr:uid="{00000000-0005-0000-0000-0000251E0000}"/>
    <cellStyle name="Comma 2 5 5 8 2" xfId="4062" xr:uid="{00000000-0005-0000-0000-0000261E0000}"/>
    <cellStyle name="Comma 2 5 5 8 2 2" xfId="8865" xr:uid="{00000000-0005-0000-0000-0000271E0000}"/>
    <cellStyle name="Comma 2 5 5 8 2 2 2" xfId="18472" xr:uid="{00000000-0005-0000-0000-0000281E0000}"/>
    <cellStyle name="Comma 2 5 5 8 2 2 2 2" xfId="37686" xr:uid="{565B346B-73AF-4056-BBA4-B939D36E02F5}"/>
    <cellStyle name="Comma 2 5 5 8 2 2 3" xfId="28079" xr:uid="{DA75F6A6-93C4-47D0-9AAC-2B3A359CA0D2}"/>
    <cellStyle name="Comma 2 5 5 8 2 3" xfId="13669" xr:uid="{00000000-0005-0000-0000-0000291E0000}"/>
    <cellStyle name="Comma 2 5 5 8 2 3 2" xfId="32883" xr:uid="{12C3302A-E589-42BA-830D-D7182E31F824}"/>
    <cellStyle name="Comma 2 5 5 8 2 4" xfId="23276" xr:uid="{BDAFE97B-D87A-4CEC-80D4-916DB9D40074}"/>
    <cellStyle name="Comma 2 5 5 8 3" xfId="6464" xr:uid="{00000000-0005-0000-0000-00002A1E0000}"/>
    <cellStyle name="Comma 2 5 5 8 3 2" xfId="16071" xr:uid="{00000000-0005-0000-0000-00002B1E0000}"/>
    <cellStyle name="Comma 2 5 5 8 3 2 2" xfId="35285" xr:uid="{290A129A-C9BF-470C-A45C-F5921F624EFC}"/>
    <cellStyle name="Comma 2 5 5 8 3 3" xfId="25678" xr:uid="{835C6F5A-4813-4F66-BF86-6261E08D4187}"/>
    <cellStyle name="Comma 2 5 5 8 4" xfId="11267" xr:uid="{00000000-0005-0000-0000-00002C1E0000}"/>
    <cellStyle name="Comma 2 5 5 8 4 2" xfId="30481" xr:uid="{B90700C0-2CBF-4165-9AD5-1486ABD04378}"/>
    <cellStyle name="Comma 2 5 5 8 5" xfId="20874" xr:uid="{2609C46F-0B1B-44FD-B912-7AF54794F0BE}"/>
    <cellStyle name="Comma 2 5 5 9" xfId="2462" xr:uid="{00000000-0005-0000-0000-00002D1E0000}"/>
    <cellStyle name="Comma 2 5 5 9 2" xfId="7265" xr:uid="{00000000-0005-0000-0000-00002E1E0000}"/>
    <cellStyle name="Comma 2 5 5 9 2 2" xfId="16872" xr:uid="{00000000-0005-0000-0000-00002F1E0000}"/>
    <cellStyle name="Comma 2 5 5 9 2 2 2" xfId="36086" xr:uid="{16DFBDD8-5D76-458B-919E-59B1C12C5E97}"/>
    <cellStyle name="Comma 2 5 5 9 2 3" xfId="26479" xr:uid="{BF127D97-8E02-4392-ABCB-B7CF49D507F4}"/>
    <cellStyle name="Comma 2 5 5 9 3" xfId="12069" xr:uid="{00000000-0005-0000-0000-0000301E0000}"/>
    <cellStyle name="Comma 2 5 5 9 3 2" xfId="31283" xr:uid="{F1C1AC93-C5B3-497D-BAD5-DE1A28D3199D}"/>
    <cellStyle name="Comma 2 5 5 9 4" xfId="21676" xr:uid="{DB5413A7-06D5-4ADB-B929-15205823BA69}"/>
    <cellStyle name="Comma 2 5 6" xfId="66" xr:uid="{00000000-0005-0000-0000-0000311E0000}"/>
    <cellStyle name="Comma 2 5 6 10" xfId="9677" xr:uid="{00000000-0005-0000-0000-0000321E0000}"/>
    <cellStyle name="Comma 2 5 6 10 2" xfId="28891" xr:uid="{EBEDF2D2-3D98-4369-AB05-BFF538C9EA1D}"/>
    <cellStyle name="Comma 2 5 6 11" xfId="19284" xr:uid="{6DF35F47-45F6-4A76-AC2D-544013A43F66}"/>
    <cellStyle name="Comma 2 5 6 2" xfId="166" xr:uid="{00000000-0005-0000-0000-0000331E0000}"/>
    <cellStyle name="Comma 2 5 6 2 10" xfId="19384" xr:uid="{DBB1CF5C-D52D-430B-989C-6472F0AA3BF5}"/>
    <cellStyle name="Comma 2 5 6 2 2" xfId="366" xr:uid="{00000000-0005-0000-0000-0000341E0000}"/>
    <cellStyle name="Comma 2 5 6 2 2 2" xfId="1167" xr:uid="{00000000-0005-0000-0000-0000351E0000}"/>
    <cellStyle name="Comma 2 5 6 2 2 2 2" xfId="3572" xr:uid="{00000000-0005-0000-0000-0000361E0000}"/>
    <cellStyle name="Comma 2 5 6 2 2 2 2 2" xfId="8375" xr:uid="{00000000-0005-0000-0000-0000371E0000}"/>
    <cellStyle name="Comma 2 5 6 2 2 2 2 2 2" xfId="17982" xr:uid="{00000000-0005-0000-0000-0000381E0000}"/>
    <cellStyle name="Comma 2 5 6 2 2 2 2 2 2 2" xfId="37196" xr:uid="{18685FA4-9D7C-4101-A004-5D82114680A4}"/>
    <cellStyle name="Comma 2 5 6 2 2 2 2 2 3" xfId="27589" xr:uid="{C16E94E8-844F-416F-84F9-091BC915CD7C}"/>
    <cellStyle name="Comma 2 5 6 2 2 2 2 3" xfId="13179" xr:uid="{00000000-0005-0000-0000-0000391E0000}"/>
    <cellStyle name="Comma 2 5 6 2 2 2 2 3 2" xfId="32393" xr:uid="{A478FE75-BBCC-4861-94B3-8B51CB50F10B}"/>
    <cellStyle name="Comma 2 5 6 2 2 2 2 4" xfId="22786" xr:uid="{C33F6F11-BABF-48B8-8BD9-16CE0AADC030}"/>
    <cellStyle name="Comma 2 5 6 2 2 2 3" xfId="5974" xr:uid="{00000000-0005-0000-0000-00003A1E0000}"/>
    <cellStyle name="Comma 2 5 6 2 2 2 3 2" xfId="15581" xr:uid="{00000000-0005-0000-0000-00003B1E0000}"/>
    <cellStyle name="Comma 2 5 6 2 2 2 3 2 2" xfId="34795" xr:uid="{54C93887-3111-4A76-AA1B-0998CC42C524}"/>
    <cellStyle name="Comma 2 5 6 2 2 2 3 3" xfId="25188" xr:uid="{9CD1DAB5-9169-4D15-B52F-21AD213A7A75}"/>
    <cellStyle name="Comma 2 5 6 2 2 2 4" xfId="10777" xr:uid="{00000000-0005-0000-0000-00003C1E0000}"/>
    <cellStyle name="Comma 2 5 6 2 2 2 4 2" xfId="29991" xr:uid="{66E224A2-AE7B-4B48-BCD9-1CB9570A735B}"/>
    <cellStyle name="Comma 2 5 6 2 2 2 5" xfId="20384" xr:uid="{E41415A3-22B5-400E-8DC3-012139269B04}"/>
    <cellStyle name="Comma 2 5 6 2 2 3" xfId="1967" xr:uid="{00000000-0005-0000-0000-00003D1E0000}"/>
    <cellStyle name="Comma 2 5 6 2 2 3 2" xfId="4372" xr:uid="{00000000-0005-0000-0000-00003E1E0000}"/>
    <cellStyle name="Comma 2 5 6 2 2 3 2 2" xfId="9175" xr:uid="{00000000-0005-0000-0000-00003F1E0000}"/>
    <cellStyle name="Comma 2 5 6 2 2 3 2 2 2" xfId="18782" xr:uid="{00000000-0005-0000-0000-0000401E0000}"/>
    <cellStyle name="Comma 2 5 6 2 2 3 2 2 2 2" xfId="37996" xr:uid="{A3114B88-1C0C-4A3D-9B13-5D44188737FE}"/>
    <cellStyle name="Comma 2 5 6 2 2 3 2 2 3" xfId="28389" xr:uid="{5436DE2A-E5DB-467A-B267-30B94763A256}"/>
    <cellStyle name="Comma 2 5 6 2 2 3 2 3" xfId="13979" xr:uid="{00000000-0005-0000-0000-0000411E0000}"/>
    <cellStyle name="Comma 2 5 6 2 2 3 2 3 2" xfId="33193" xr:uid="{E1080A88-66FE-4F31-A56A-9F2B1DDAE661}"/>
    <cellStyle name="Comma 2 5 6 2 2 3 2 4" xfId="23586" xr:uid="{7913B89D-37EF-40E8-9D7B-28666BA95160}"/>
    <cellStyle name="Comma 2 5 6 2 2 3 3" xfId="6774" xr:uid="{00000000-0005-0000-0000-0000421E0000}"/>
    <cellStyle name="Comma 2 5 6 2 2 3 3 2" xfId="16381" xr:uid="{00000000-0005-0000-0000-0000431E0000}"/>
    <cellStyle name="Comma 2 5 6 2 2 3 3 2 2" xfId="35595" xr:uid="{0200591D-9398-4A3C-B4A1-72809504F10E}"/>
    <cellStyle name="Comma 2 5 6 2 2 3 3 3" xfId="25988" xr:uid="{E051555C-CE14-46F5-B544-BDDA88556FFF}"/>
    <cellStyle name="Comma 2 5 6 2 2 3 4" xfId="11577" xr:uid="{00000000-0005-0000-0000-0000441E0000}"/>
    <cellStyle name="Comma 2 5 6 2 2 3 4 2" xfId="30791" xr:uid="{65F63FCF-6581-4013-9FC4-4B741EC9C96F}"/>
    <cellStyle name="Comma 2 5 6 2 2 3 5" xfId="21184" xr:uid="{3ABA76DD-2A93-4233-87B8-1404FB064D20}"/>
    <cellStyle name="Comma 2 5 6 2 2 4" xfId="2772" xr:uid="{00000000-0005-0000-0000-0000451E0000}"/>
    <cellStyle name="Comma 2 5 6 2 2 4 2" xfId="7575" xr:uid="{00000000-0005-0000-0000-0000461E0000}"/>
    <cellStyle name="Comma 2 5 6 2 2 4 2 2" xfId="17182" xr:uid="{00000000-0005-0000-0000-0000471E0000}"/>
    <cellStyle name="Comma 2 5 6 2 2 4 2 2 2" xfId="36396" xr:uid="{5DED5FA7-D57F-4936-9E18-A327D4FBF81F}"/>
    <cellStyle name="Comma 2 5 6 2 2 4 2 3" xfId="26789" xr:uid="{5B4EDA8E-5036-42D6-A5DE-9283B6A19611}"/>
    <cellStyle name="Comma 2 5 6 2 2 4 3" xfId="12379" xr:uid="{00000000-0005-0000-0000-0000481E0000}"/>
    <cellStyle name="Comma 2 5 6 2 2 4 3 2" xfId="31593" xr:uid="{1D38F56D-AF73-4CBD-9F53-6E84E3BD1C04}"/>
    <cellStyle name="Comma 2 5 6 2 2 4 4" xfId="21986" xr:uid="{5DCC1FCE-942D-4B2A-A56B-E715293E6B40}"/>
    <cellStyle name="Comma 2 5 6 2 2 5" xfId="5174" xr:uid="{00000000-0005-0000-0000-0000491E0000}"/>
    <cellStyle name="Comma 2 5 6 2 2 5 2" xfId="14781" xr:uid="{00000000-0005-0000-0000-00004A1E0000}"/>
    <cellStyle name="Comma 2 5 6 2 2 5 2 2" xfId="33995" xr:uid="{0EA23AB6-075A-4BB6-B747-871FC9F3108B}"/>
    <cellStyle name="Comma 2 5 6 2 2 5 3" xfId="24388" xr:uid="{758FF3D9-362D-41FF-A7A7-30CB88FFC419}"/>
    <cellStyle name="Comma 2 5 6 2 2 6" xfId="9977" xr:uid="{00000000-0005-0000-0000-00004B1E0000}"/>
    <cellStyle name="Comma 2 5 6 2 2 6 2" xfId="29191" xr:uid="{55F94D74-C14A-44F9-96D7-ED195FD90B2F}"/>
    <cellStyle name="Comma 2 5 6 2 2 7" xfId="19584" xr:uid="{EF2D1730-A229-4162-97C5-B5A41F40FD86}"/>
    <cellStyle name="Comma 2 5 6 2 3" xfId="566" xr:uid="{00000000-0005-0000-0000-00004C1E0000}"/>
    <cellStyle name="Comma 2 5 6 2 3 2" xfId="1367" xr:uid="{00000000-0005-0000-0000-00004D1E0000}"/>
    <cellStyle name="Comma 2 5 6 2 3 2 2" xfId="3772" xr:uid="{00000000-0005-0000-0000-00004E1E0000}"/>
    <cellStyle name="Comma 2 5 6 2 3 2 2 2" xfId="8575" xr:uid="{00000000-0005-0000-0000-00004F1E0000}"/>
    <cellStyle name="Comma 2 5 6 2 3 2 2 2 2" xfId="18182" xr:uid="{00000000-0005-0000-0000-0000501E0000}"/>
    <cellStyle name="Comma 2 5 6 2 3 2 2 2 2 2" xfId="37396" xr:uid="{DCA33DF6-09AA-40B8-B850-8BB1070E43FC}"/>
    <cellStyle name="Comma 2 5 6 2 3 2 2 2 3" xfId="27789" xr:uid="{09425DF0-84E2-45A7-83A5-25F58204D97D}"/>
    <cellStyle name="Comma 2 5 6 2 3 2 2 3" xfId="13379" xr:uid="{00000000-0005-0000-0000-0000511E0000}"/>
    <cellStyle name="Comma 2 5 6 2 3 2 2 3 2" xfId="32593" xr:uid="{64C4D7DD-B3EB-47C0-AA29-AE4388B76BF5}"/>
    <cellStyle name="Comma 2 5 6 2 3 2 2 4" xfId="22986" xr:uid="{6891B19F-D216-4AF4-A964-22DD08FF5D48}"/>
    <cellStyle name="Comma 2 5 6 2 3 2 3" xfId="6174" xr:uid="{00000000-0005-0000-0000-0000521E0000}"/>
    <cellStyle name="Comma 2 5 6 2 3 2 3 2" xfId="15781" xr:uid="{00000000-0005-0000-0000-0000531E0000}"/>
    <cellStyle name="Comma 2 5 6 2 3 2 3 2 2" xfId="34995" xr:uid="{2544BD0C-E27B-4BDD-BAAD-8961BFBA603A}"/>
    <cellStyle name="Comma 2 5 6 2 3 2 3 3" xfId="25388" xr:uid="{B48B3D85-BE3E-4D6F-AB0B-B5A2E2286184}"/>
    <cellStyle name="Comma 2 5 6 2 3 2 4" xfId="10977" xr:uid="{00000000-0005-0000-0000-0000541E0000}"/>
    <cellStyle name="Comma 2 5 6 2 3 2 4 2" xfId="30191" xr:uid="{9688DD79-3A90-4E8B-9A93-9B1B25755651}"/>
    <cellStyle name="Comma 2 5 6 2 3 2 5" xfId="20584" xr:uid="{429061E1-862E-436B-B60E-5BF37AD91276}"/>
    <cellStyle name="Comma 2 5 6 2 3 3" xfId="2167" xr:uid="{00000000-0005-0000-0000-0000551E0000}"/>
    <cellStyle name="Comma 2 5 6 2 3 3 2" xfId="4572" xr:uid="{00000000-0005-0000-0000-0000561E0000}"/>
    <cellStyle name="Comma 2 5 6 2 3 3 2 2" xfId="9375" xr:uid="{00000000-0005-0000-0000-0000571E0000}"/>
    <cellStyle name="Comma 2 5 6 2 3 3 2 2 2" xfId="18982" xr:uid="{00000000-0005-0000-0000-0000581E0000}"/>
    <cellStyle name="Comma 2 5 6 2 3 3 2 2 2 2" xfId="38196" xr:uid="{9BE9B6C7-A0ED-45F4-A98C-6A4925AEA210}"/>
    <cellStyle name="Comma 2 5 6 2 3 3 2 2 3" xfId="28589" xr:uid="{BC460C71-9E85-4D1A-BE5F-E6046A2012E2}"/>
    <cellStyle name="Comma 2 5 6 2 3 3 2 3" xfId="14179" xr:uid="{00000000-0005-0000-0000-0000591E0000}"/>
    <cellStyle name="Comma 2 5 6 2 3 3 2 3 2" xfId="33393" xr:uid="{A4DEF063-AAD7-45B1-9F64-439811368E63}"/>
    <cellStyle name="Comma 2 5 6 2 3 3 2 4" xfId="23786" xr:uid="{CC680A07-5A1E-43F3-BA86-779849A006AF}"/>
    <cellStyle name="Comma 2 5 6 2 3 3 3" xfId="6974" xr:uid="{00000000-0005-0000-0000-00005A1E0000}"/>
    <cellStyle name="Comma 2 5 6 2 3 3 3 2" xfId="16581" xr:uid="{00000000-0005-0000-0000-00005B1E0000}"/>
    <cellStyle name="Comma 2 5 6 2 3 3 3 2 2" xfId="35795" xr:uid="{B8844382-716F-4975-A91C-5A80A6712673}"/>
    <cellStyle name="Comma 2 5 6 2 3 3 3 3" xfId="26188" xr:uid="{2E2E8710-7943-4C67-A83D-4C8E12BDA970}"/>
    <cellStyle name="Comma 2 5 6 2 3 3 4" xfId="11777" xr:uid="{00000000-0005-0000-0000-00005C1E0000}"/>
    <cellStyle name="Comma 2 5 6 2 3 3 4 2" xfId="30991" xr:uid="{CF356298-473D-4EE6-B8B0-9814809C4CEA}"/>
    <cellStyle name="Comma 2 5 6 2 3 3 5" xfId="21384" xr:uid="{B4D2FF94-E18F-4106-8FB4-12FDF0B9660A}"/>
    <cellStyle name="Comma 2 5 6 2 3 4" xfId="2972" xr:uid="{00000000-0005-0000-0000-00005D1E0000}"/>
    <cellStyle name="Comma 2 5 6 2 3 4 2" xfId="7775" xr:uid="{00000000-0005-0000-0000-00005E1E0000}"/>
    <cellStyle name="Comma 2 5 6 2 3 4 2 2" xfId="17382" xr:uid="{00000000-0005-0000-0000-00005F1E0000}"/>
    <cellStyle name="Comma 2 5 6 2 3 4 2 2 2" xfId="36596" xr:uid="{53895EBF-9C0A-4636-940C-9D1E79ECD17A}"/>
    <cellStyle name="Comma 2 5 6 2 3 4 2 3" xfId="26989" xr:uid="{35ED367B-D375-44ED-844E-FABEB048F694}"/>
    <cellStyle name="Comma 2 5 6 2 3 4 3" xfId="12579" xr:uid="{00000000-0005-0000-0000-0000601E0000}"/>
    <cellStyle name="Comma 2 5 6 2 3 4 3 2" xfId="31793" xr:uid="{01716497-F47C-4C68-99F2-8875A428B40E}"/>
    <cellStyle name="Comma 2 5 6 2 3 4 4" xfId="22186" xr:uid="{F59DE402-0188-46D3-891F-06BBB379B28A}"/>
    <cellStyle name="Comma 2 5 6 2 3 5" xfId="5374" xr:uid="{00000000-0005-0000-0000-0000611E0000}"/>
    <cellStyle name="Comma 2 5 6 2 3 5 2" xfId="14981" xr:uid="{00000000-0005-0000-0000-0000621E0000}"/>
    <cellStyle name="Comma 2 5 6 2 3 5 2 2" xfId="34195" xr:uid="{D6F2315C-543D-46A8-9BA5-E4509F04C1E9}"/>
    <cellStyle name="Comma 2 5 6 2 3 5 3" xfId="24588" xr:uid="{1B6E0630-0604-4B16-AC48-7155958805CF}"/>
    <cellStyle name="Comma 2 5 6 2 3 6" xfId="10177" xr:uid="{00000000-0005-0000-0000-0000631E0000}"/>
    <cellStyle name="Comma 2 5 6 2 3 6 2" xfId="29391" xr:uid="{A6512713-B31A-4AC7-84CC-8EE9987C2E4A}"/>
    <cellStyle name="Comma 2 5 6 2 3 7" xfId="19784" xr:uid="{733E88D6-BBD1-43C5-9AFB-05A5BE3EF5A8}"/>
    <cellStyle name="Comma 2 5 6 2 4" xfId="766" xr:uid="{00000000-0005-0000-0000-0000641E0000}"/>
    <cellStyle name="Comma 2 5 6 2 4 2" xfId="1567" xr:uid="{00000000-0005-0000-0000-0000651E0000}"/>
    <cellStyle name="Comma 2 5 6 2 4 2 2" xfId="3972" xr:uid="{00000000-0005-0000-0000-0000661E0000}"/>
    <cellStyle name="Comma 2 5 6 2 4 2 2 2" xfId="8775" xr:uid="{00000000-0005-0000-0000-0000671E0000}"/>
    <cellStyle name="Comma 2 5 6 2 4 2 2 2 2" xfId="18382" xr:uid="{00000000-0005-0000-0000-0000681E0000}"/>
    <cellStyle name="Comma 2 5 6 2 4 2 2 2 2 2" xfId="37596" xr:uid="{E447A453-DDB6-45F8-9418-791323B242FF}"/>
    <cellStyle name="Comma 2 5 6 2 4 2 2 2 3" xfId="27989" xr:uid="{359D4ED5-E706-4305-B1E5-125B4E72C797}"/>
    <cellStyle name="Comma 2 5 6 2 4 2 2 3" xfId="13579" xr:uid="{00000000-0005-0000-0000-0000691E0000}"/>
    <cellStyle name="Comma 2 5 6 2 4 2 2 3 2" xfId="32793" xr:uid="{299607CB-43A4-4A93-BF75-76D703BF9890}"/>
    <cellStyle name="Comma 2 5 6 2 4 2 2 4" xfId="23186" xr:uid="{7946EB93-4311-4627-BEF8-A961F07E0C19}"/>
    <cellStyle name="Comma 2 5 6 2 4 2 3" xfId="6374" xr:uid="{00000000-0005-0000-0000-00006A1E0000}"/>
    <cellStyle name="Comma 2 5 6 2 4 2 3 2" xfId="15981" xr:uid="{00000000-0005-0000-0000-00006B1E0000}"/>
    <cellStyle name="Comma 2 5 6 2 4 2 3 2 2" xfId="35195" xr:uid="{F6597A7E-A56D-4A3C-A225-A103F87A6E05}"/>
    <cellStyle name="Comma 2 5 6 2 4 2 3 3" xfId="25588" xr:uid="{27BAE45F-5C69-4D64-AD7A-DCFCFE273060}"/>
    <cellStyle name="Comma 2 5 6 2 4 2 4" xfId="11177" xr:uid="{00000000-0005-0000-0000-00006C1E0000}"/>
    <cellStyle name="Comma 2 5 6 2 4 2 4 2" xfId="30391" xr:uid="{902572F0-EC8B-43D6-B9D7-B2F3FA8AD34E}"/>
    <cellStyle name="Comma 2 5 6 2 4 2 5" xfId="20784" xr:uid="{E4819F10-47D8-4329-9721-CEF0396363D0}"/>
    <cellStyle name="Comma 2 5 6 2 4 3" xfId="2367" xr:uid="{00000000-0005-0000-0000-00006D1E0000}"/>
    <cellStyle name="Comma 2 5 6 2 4 3 2" xfId="4772" xr:uid="{00000000-0005-0000-0000-00006E1E0000}"/>
    <cellStyle name="Comma 2 5 6 2 4 3 2 2" xfId="9575" xr:uid="{00000000-0005-0000-0000-00006F1E0000}"/>
    <cellStyle name="Comma 2 5 6 2 4 3 2 2 2" xfId="19182" xr:uid="{00000000-0005-0000-0000-0000701E0000}"/>
    <cellStyle name="Comma 2 5 6 2 4 3 2 2 2 2" xfId="38396" xr:uid="{20110F44-0371-4DDC-BC66-0E6FFA44B7DD}"/>
    <cellStyle name="Comma 2 5 6 2 4 3 2 2 3" xfId="28789" xr:uid="{D1C16F3F-2114-426F-B441-2B0FF6A01629}"/>
    <cellStyle name="Comma 2 5 6 2 4 3 2 3" xfId="14379" xr:uid="{00000000-0005-0000-0000-0000711E0000}"/>
    <cellStyle name="Comma 2 5 6 2 4 3 2 3 2" xfId="33593" xr:uid="{67C1DB7D-14EB-43A8-B7BF-C593F0ED6635}"/>
    <cellStyle name="Comma 2 5 6 2 4 3 2 4" xfId="23986" xr:uid="{CECB0A8E-CBFB-4970-ABE0-B4D5D6710D4A}"/>
    <cellStyle name="Comma 2 5 6 2 4 3 3" xfId="7174" xr:uid="{00000000-0005-0000-0000-0000721E0000}"/>
    <cellStyle name="Comma 2 5 6 2 4 3 3 2" xfId="16781" xr:uid="{00000000-0005-0000-0000-0000731E0000}"/>
    <cellStyle name="Comma 2 5 6 2 4 3 3 2 2" xfId="35995" xr:uid="{FA5FD3B7-77D7-4486-9EE4-C55BDDD1CB89}"/>
    <cellStyle name="Comma 2 5 6 2 4 3 3 3" xfId="26388" xr:uid="{6766C081-9000-47BE-B749-5CB18BFD90FE}"/>
    <cellStyle name="Comma 2 5 6 2 4 3 4" xfId="11977" xr:uid="{00000000-0005-0000-0000-0000741E0000}"/>
    <cellStyle name="Comma 2 5 6 2 4 3 4 2" xfId="31191" xr:uid="{945894E1-6C42-41B3-A0C4-0813DD372D48}"/>
    <cellStyle name="Comma 2 5 6 2 4 3 5" xfId="21584" xr:uid="{904EBB02-5087-407A-881E-B8068FF14AA0}"/>
    <cellStyle name="Comma 2 5 6 2 4 4" xfId="3172" xr:uid="{00000000-0005-0000-0000-0000751E0000}"/>
    <cellStyle name="Comma 2 5 6 2 4 4 2" xfId="7975" xr:uid="{00000000-0005-0000-0000-0000761E0000}"/>
    <cellStyle name="Comma 2 5 6 2 4 4 2 2" xfId="17582" xr:uid="{00000000-0005-0000-0000-0000771E0000}"/>
    <cellStyle name="Comma 2 5 6 2 4 4 2 2 2" xfId="36796" xr:uid="{D28A8DEE-4BEA-4E0D-AB5B-E739D2F950A5}"/>
    <cellStyle name="Comma 2 5 6 2 4 4 2 3" xfId="27189" xr:uid="{AF62A2EE-298F-40EF-B00F-4FB6B9F0060C}"/>
    <cellStyle name="Comma 2 5 6 2 4 4 3" xfId="12779" xr:uid="{00000000-0005-0000-0000-0000781E0000}"/>
    <cellStyle name="Comma 2 5 6 2 4 4 3 2" xfId="31993" xr:uid="{4A245212-2580-4B43-B200-486318AB2070}"/>
    <cellStyle name="Comma 2 5 6 2 4 4 4" xfId="22386" xr:uid="{B5DF1A03-2152-45F6-B38C-883A9713C643}"/>
    <cellStyle name="Comma 2 5 6 2 4 5" xfId="5574" xr:uid="{00000000-0005-0000-0000-0000791E0000}"/>
    <cellStyle name="Comma 2 5 6 2 4 5 2" xfId="15181" xr:uid="{00000000-0005-0000-0000-00007A1E0000}"/>
    <cellStyle name="Comma 2 5 6 2 4 5 2 2" xfId="34395" xr:uid="{8418ED31-065D-4B95-B5DD-3BE8595001FD}"/>
    <cellStyle name="Comma 2 5 6 2 4 5 3" xfId="24788" xr:uid="{F20C9D7B-8246-4920-A795-AE3252439A16}"/>
    <cellStyle name="Comma 2 5 6 2 4 6" xfId="10377" xr:uid="{00000000-0005-0000-0000-00007B1E0000}"/>
    <cellStyle name="Comma 2 5 6 2 4 6 2" xfId="29591" xr:uid="{A166E2CC-149A-4FD2-923C-B9A15DAFC338}"/>
    <cellStyle name="Comma 2 5 6 2 4 7" xfId="19984" xr:uid="{5AEDBABF-B342-4C9D-AB29-28702A30D679}"/>
    <cellStyle name="Comma 2 5 6 2 5" xfId="967" xr:uid="{00000000-0005-0000-0000-00007C1E0000}"/>
    <cellStyle name="Comma 2 5 6 2 5 2" xfId="3372" xr:uid="{00000000-0005-0000-0000-00007D1E0000}"/>
    <cellStyle name="Comma 2 5 6 2 5 2 2" xfId="8175" xr:uid="{00000000-0005-0000-0000-00007E1E0000}"/>
    <cellStyle name="Comma 2 5 6 2 5 2 2 2" xfId="17782" xr:uid="{00000000-0005-0000-0000-00007F1E0000}"/>
    <cellStyle name="Comma 2 5 6 2 5 2 2 2 2" xfId="36996" xr:uid="{15EB141F-F7A4-40A6-A6C6-C921A8BC3ED2}"/>
    <cellStyle name="Comma 2 5 6 2 5 2 2 3" xfId="27389" xr:uid="{B7A86CF3-36AC-4F80-8A95-BB63F0F8449F}"/>
    <cellStyle name="Comma 2 5 6 2 5 2 3" xfId="12979" xr:uid="{00000000-0005-0000-0000-0000801E0000}"/>
    <cellStyle name="Comma 2 5 6 2 5 2 3 2" xfId="32193" xr:uid="{CE92056E-1E70-4A27-B70C-ABC2B6978286}"/>
    <cellStyle name="Comma 2 5 6 2 5 2 4" xfId="22586" xr:uid="{267F8E61-EEAD-410F-8923-A711E2777519}"/>
    <cellStyle name="Comma 2 5 6 2 5 3" xfId="5774" xr:uid="{00000000-0005-0000-0000-0000811E0000}"/>
    <cellStyle name="Comma 2 5 6 2 5 3 2" xfId="15381" xr:uid="{00000000-0005-0000-0000-0000821E0000}"/>
    <cellStyle name="Comma 2 5 6 2 5 3 2 2" xfId="34595" xr:uid="{C5E68C35-D05C-469F-A206-11889E73C63D}"/>
    <cellStyle name="Comma 2 5 6 2 5 3 3" xfId="24988" xr:uid="{3C69B52A-17CD-4C77-A0F2-77090371DE94}"/>
    <cellStyle name="Comma 2 5 6 2 5 4" xfId="10577" xr:uid="{00000000-0005-0000-0000-0000831E0000}"/>
    <cellStyle name="Comma 2 5 6 2 5 4 2" xfId="29791" xr:uid="{089D55CF-437E-4083-94F5-7FB60FA16EDB}"/>
    <cellStyle name="Comma 2 5 6 2 5 5" xfId="20184" xr:uid="{1E001186-2A48-4A20-9EF5-DFF0BBB44174}"/>
    <cellStyle name="Comma 2 5 6 2 6" xfId="1767" xr:uid="{00000000-0005-0000-0000-0000841E0000}"/>
    <cellStyle name="Comma 2 5 6 2 6 2" xfId="4172" xr:uid="{00000000-0005-0000-0000-0000851E0000}"/>
    <cellStyle name="Comma 2 5 6 2 6 2 2" xfId="8975" xr:uid="{00000000-0005-0000-0000-0000861E0000}"/>
    <cellStyle name="Comma 2 5 6 2 6 2 2 2" xfId="18582" xr:uid="{00000000-0005-0000-0000-0000871E0000}"/>
    <cellStyle name="Comma 2 5 6 2 6 2 2 2 2" xfId="37796" xr:uid="{551521A8-8C3B-42D4-88EB-A909231B81DE}"/>
    <cellStyle name="Comma 2 5 6 2 6 2 2 3" xfId="28189" xr:uid="{7A73DC46-8975-4931-B181-D7777D8056EB}"/>
    <cellStyle name="Comma 2 5 6 2 6 2 3" xfId="13779" xr:uid="{00000000-0005-0000-0000-0000881E0000}"/>
    <cellStyle name="Comma 2 5 6 2 6 2 3 2" xfId="32993" xr:uid="{2BA5E248-223A-40F2-8ADA-7DF5E631AE63}"/>
    <cellStyle name="Comma 2 5 6 2 6 2 4" xfId="23386" xr:uid="{53D459B0-C448-4B0C-9B6D-5436A2A48A34}"/>
    <cellStyle name="Comma 2 5 6 2 6 3" xfId="6574" xr:uid="{00000000-0005-0000-0000-0000891E0000}"/>
    <cellStyle name="Comma 2 5 6 2 6 3 2" xfId="16181" xr:uid="{00000000-0005-0000-0000-00008A1E0000}"/>
    <cellStyle name="Comma 2 5 6 2 6 3 2 2" xfId="35395" xr:uid="{0BB959C6-0D56-482C-8CC1-7604D5ED305F}"/>
    <cellStyle name="Comma 2 5 6 2 6 3 3" xfId="25788" xr:uid="{C3718122-FD40-4AD6-B73B-5E8C89B7E306}"/>
    <cellStyle name="Comma 2 5 6 2 6 4" xfId="11377" xr:uid="{00000000-0005-0000-0000-00008B1E0000}"/>
    <cellStyle name="Comma 2 5 6 2 6 4 2" xfId="30591" xr:uid="{AF7F8FF1-D82F-40BF-AE4F-3E68E722D2A2}"/>
    <cellStyle name="Comma 2 5 6 2 6 5" xfId="20984" xr:uid="{7C969255-A015-4A20-A020-93B0E0E4B07D}"/>
    <cellStyle name="Comma 2 5 6 2 7" xfId="2572" xr:uid="{00000000-0005-0000-0000-00008C1E0000}"/>
    <cellStyle name="Comma 2 5 6 2 7 2" xfId="7375" xr:uid="{00000000-0005-0000-0000-00008D1E0000}"/>
    <cellStyle name="Comma 2 5 6 2 7 2 2" xfId="16982" xr:uid="{00000000-0005-0000-0000-00008E1E0000}"/>
    <cellStyle name="Comma 2 5 6 2 7 2 2 2" xfId="36196" xr:uid="{6A4E9AC7-0779-4290-AA41-B50CCD5E683C}"/>
    <cellStyle name="Comma 2 5 6 2 7 2 3" xfId="26589" xr:uid="{99483319-079E-4CEE-8264-9B0B8DC199AE}"/>
    <cellStyle name="Comma 2 5 6 2 7 3" xfId="12179" xr:uid="{00000000-0005-0000-0000-00008F1E0000}"/>
    <cellStyle name="Comma 2 5 6 2 7 3 2" xfId="31393" xr:uid="{220891E5-C153-4D07-9775-7A263576899A}"/>
    <cellStyle name="Comma 2 5 6 2 7 4" xfId="21786" xr:uid="{2B762A5D-E5AD-4915-9B08-8FA3F097736E}"/>
    <cellStyle name="Comma 2 5 6 2 8" xfId="4974" xr:uid="{00000000-0005-0000-0000-0000901E0000}"/>
    <cellStyle name="Comma 2 5 6 2 8 2" xfId="14581" xr:uid="{00000000-0005-0000-0000-0000911E0000}"/>
    <cellStyle name="Comma 2 5 6 2 8 2 2" xfId="33795" xr:uid="{E4C9537E-2606-4C41-99AC-30FDDFFCEBAD}"/>
    <cellStyle name="Comma 2 5 6 2 8 3" xfId="24188" xr:uid="{B6AEBBE6-12F1-4418-9ACA-63281A6977D0}"/>
    <cellStyle name="Comma 2 5 6 2 9" xfId="9777" xr:uid="{00000000-0005-0000-0000-0000921E0000}"/>
    <cellStyle name="Comma 2 5 6 2 9 2" xfId="28991" xr:uid="{1DC98724-47EE-4110-9E55-84A4486A5E50}"/>
    <cellStyle name="Comma 2 5 6 3" xfId="266" xr:uid="{00000000-0005-0000-0000-0000931E0000}"/>
    <cellStyle name="Comma 2 5 6 3 2" xfId="1067" xr:uid="{00000000-0005-0000-0000-0000941E0000}"/>
    <cellStyle name="Comma 2 5 6 3 2 2" xfId="3472" xr:uid="{00000000-0005-0000-0000-0000951E0000}"/>
    <cellStyle name="Comma 2 5 6 3 2 2 2" xfId="8275" xr:uid="{00000000-0005-0000-0000-0000961E0000}"/>
    <cellStyle name="Comma 2 5 6 3 2 2 2 2" xfId="17882" xr:uid="{00000000-0005-0000-0000-0000971E0000}"/>
    <cellStyle name="Comma 2 5 6 3 2 2 2 2 2" xfId="37096" xr:uid="{B5BEA7E7-2A1A-4C06-A632-B0F46819BD92}"/>
    <cellStyle name="Comma 2 5 6 3 2 2 2 3" xfId="27489" xr:uid="{63C64673-A835-40FB-AA91-5FE6FC30C441}"/>
    <cellStyle name="Comma 2 5 6 3 2 2 3" xfId="13079" xr:uid="{00000000-0005-0000-0000-0000981E0000}"/>
    <cellStyle name="Comma 2 5 6 3 2 2 3 2" xfId="32293" xr:uid="{EA20C097-59BC-4739-A6C0-577E911984E6}"/>
    <cellStyle name="Comma 2 5 6 3 2 2 4" xfId="22686" xr:uid="{BC0FD96F-55C7-4164-85FC-C28C1C165E77}"/>
    <cellStyle name="Comma 2 5 6 3 2 3" xfId="5874" xr:uid="{00000000-0005-0000-0000-0000991E0000}"/>
    <cellStyle name="Comma 2 5 6 3 2 3 2" xfId="15481" xr:uid="{00000000-0005-0000-0000-00009A1E0000}"/>
    <cellStyle name="Comma 2 5 6 3 2 3 2 2" xfId="34695" xr:uid="{FD167CA0-2BA8-431A-AF9B-C7E636CB20E3}"/>
    <cellStyle name="Comma 2 5 6 3 2 3 3" xfId="25088" xr:uid="{4A55C360-C9E5-41FE-8CCC-1A1243155F51}"/>
    <cellStyle name="Comma 2 5 6 3 2 4" xfId="10677" xr:uid="{00000000-0005-0000-0000-00009B1E0000}"/>
    <cellStyle name="Comma 2 5 6 3 2 4 2" xfId="29891" xr:uid="{2A0C13D8-85F8-4FAC-8732-5758636CBF2E}"/>
    <cellStyle name="Comma 2 5 6 3 2 5" xfId="20284" xr:uid="{23F61372-33C2-4C10-B5AF-B271F8E8B47E}"/>
    <cellStyle name="Comma 2 5 6 3 3" xfId="1867" xr:uid="{00000000-0005-0000-0000-00009C1E0000}"/>
    <cellStyle name="Comma 2 5 6 3 3 2" xfId="4272" xr:uid="{00000000-0005-0000-0000-00009D1E0000}"/>
    <cellStyle name="Comma 2 5 6 3 3 2 2" xfId="9075" xr:uid="{00000000-0005-0000-0000-00009E1E0000}"/>
    <cellStyle name="Comma 2 5 6 3 3 2 2 2" xfId="18682" xr:uid="{00000000-0005-0000-0000-00009F1E0000}"/>
    <cellStyle name="Comma 2 5 6 3 3 2 2 2 2" xfId="37896" xr:uid="{5B877BD4-7E3D-4C69-A259-A975C765F350}"/>
    <cellStyle name="Comma 2 5 6 3 3 2 2 3" xfId="28289" xr:uid="{CF87FE0F-75CB-41A8-8AA0-84ED124021CD}"/>
    <cellStyle name="Comma 2 5 6 3 3 2 3" xfId="13879" xr:uid="{00000000-0005-0000-0000-0000A01E0000}"/>
    <cellStyle name="Comma 2 5 6 3 3 2 3 2" xfId="33093" xr:uid="{B51CFFAA-D353-4385-B44A-83F0B98ECE7D}"/>
    <cellStyle name="Comma 2 5 6 3 3 2 4" xfId="23486" xr:uid="{6972CDC5-1FD4-4375-AD19-291DF7A54EDC}"/>
    <cellStyle name="Comma 2 5 6 3 3 3" xfId="6674" xr:uid="{00000000-0005-0000-0000-0000A11E0000}"/>
    <cellStyle name="Comma 2 5 6 3 3 3 2" xfId="16281" xr:uid="{00000000-0005-0000-0000-0000A21E0000}"/>
    <cellStyle name="Comma 2 5 6 3 3 3 2 2" xfId="35495" xr:uid="{9CB20E88-C083-420E-B560-71061057563C}"/>
    <cellStyle name="Comma 2 5 6 3 3 3 3" xfId="25888" xr:uid="{EB78C504-D4A8-45F9-B438-B83647A1C0DA}"/>
    <cellStyle name="Comma 2 5 6 3 3 4" xfId="11477" xr:uid="{00000000-0005-0000-0000-0000A31E0000}"/>
    <cellStyle name="Comma 2 5 6 3 3 4 2" xfId="30691" xr:uid="{D4828E14-3B7E-4E0A-A2A5-16C33073B954}"/>
    <cellStyle name="Comma 2 5 6 3 3 5" xfId="21084" xr:uid="{7A211AF5-4728-4E31-8CC0-6D4A8B18522E}"/>
    <cellStyle name="Comma 2 5 6 3 4" xfId="2672" xr:uid="{00000000-0005-0000-0000-0000A41E0000}"/>
    <cellStyle name="Comma 2 5 6 3 4 2" xfId="7475" xr:uid="{00000000-0005-0000-0000-0000A51E0000}"/>
    <cellStyle name="Comma 2 5 6 3 4 2 2" xfId="17082" xr:uid="{00000000-0005-0000-0000-0000A61E0000}"/>
    <cellStyle name="Comma 2 5 6 3 4 2 2 2" xfId="36296" xr:uid="{CEC4E5B4-9EAE-4E3F-A8C1-E5FBE5F27C5B}"/>
    <cellStyle name="Comma 2 5 6 3 4 2 3" xfId="26689" xr:uid="{D65EB1F5-6820-4680-B856-36CB1A58F242}"/>
    <cellStyle name="Comma 2 5 6 3 4 3" xfId="12279" xr:uid="{00000000-0005-0000-0000-0000A71E0000}"/>
    <cellStyle name="Comma 2 5 6 3 4 3 2" xfId="31493" xr:uid="{4BAA3453-6F11-42AF-ACC1-383790BBA0BA}"/>
    <cellStyle name="Comma 2 5 6 3 4 4" xfId="21886" xr:uid="{8905CCBF-73DD-483C-82FA-73E588EA7DF6}"/>
    <cellStyle name="Comma 2 5 6 3 5" xfId="5074" xr:uid="{00000000-0005-0000-0000-0000A81E0000}"/>
    <cellStyle name="Comma 2 5 6 3 5 2" xfId="14681" xr:uid="{00000000-0005-0000-0000-0000A91E0000}"/>
    <cellStyle name="Comma 2 5 6 3 5 2 2" xfId="33895" xr:uid="{8A8C413D-CD66-4C99-BDA9-6B92781EC010}"/>
    <cellStyle name="Comma 2 5 6 3 5 3" xfId="24288" xr:uid="{1F98E18C-3B00-4F50-BE59-68DA2493A03C}"/>
    <cellStyle name="Comma 2 5 6 3 6" xfId="9877" xr:uid="{00000000-0005-0000-0000-0000AA1E0000}"/>
    <cellStyle name="Comma 2 5 6 3 6 2" xfId="29091" xr:uid="{F1AB8F0F-F9C3-4363-A201-64944418B0F9}"/>
    <cellStyle name="Comma 2 5 6 3 7" xfId="19484" xr:uid="{4C53E168-883E-433F-B10E-7377E9AA876C}"/>
    <cellStyle name="Comma 2 5 6 4" xfId="466" xr:uid="{00000000-0005-0000-0000-0000AB1E0000}"/>
    <cellStyle name="Comma 2 5 6 4 2" xfId="1267" xr:uid="{00000000-0005-0000-0000-0000AC1E0000}"/>
    <cellStyle name="Comma 2 5 6 4 2 2" xfId="3672" xr:uid="{00000000-0005-0000-0000-0000AD1E0000}"/>
    <cellStyle name="Comma 2 5 6 4 2 2 2" xfId="8475" xr:uid="{00000000-0005-0000-0000-0000AE1E0000}"/>
    <cellStyle name="Comma 2 5 6 4 2 2 2 2" xfId="18082" xr:uid="{00000000-0005-0000-0000-0000AF1E0000}"/>
    <cellStyle name="Comma 2 5 6 4 2 2 2 2 2" xfId="37296" xr:uid="{044B8E14-E42D-4898-ACBA-BB0F430DDEBB}"/>
    <cellStyle name="Comma 2 5 6 4 2 2 2 3" xfId="27689" xr:uid="{029415E8-E695-4D81-9671-548A4D7A1249}"/>
    <cellStyle name="Comma 2 5 6 4 2 2 3" xfId="13279" xr:uid="{00000000-0005-0000-0000-0000B01E0000}"/>
    <cellStyle name="Comma 2 5 6 4 2 2 3 2" xfId="32493" xr:uid="{F1A270E3-BA6F-4B89-B4D9-9F42D07E3BDA}"/>
    <cellStyle name="Comma 2 5 6 4 2 2 4" xfId="22886" xr:uid="{47AAF24F-75F1-4DF3-8149-EA18F7EB9481}"/>
    <cellStyle name="Comma 2 5 6 4 2 3" xfId="6074" xr:uid="{00000000-0005-0000-0000-0000B11E0000}"/>
    <cellStyle name="Comma 2 5 6 4 2 3 2" xfId="15681" xr:uid="{00000000-0005-0000-0000-0000B21E0000}"/>
    <cellStyle name="Comma 2 5 6 4 2 3 2 2" xfId="34895" xr:uid="{38EE74F0-0541-4C96-AECD-A309F9518AE9}"/>
    <cellStyle name="Comma 2 5 6 4 2 3 3" xfId="25288" xr:uid="{5A7BD110-8421-4D03-94BB-35A58288C859}"/>
    <cellStyle name="Comma 2 5 6 4 2 4" xfId="10877" xr:uid="{00000000-0005-0000-0000-0000B31E0000}"/>
    <cellStyle name="Comma 2 5 6 4 2 4 2" xfId="30091" xr:uid="{20039AB6-5517-4170-9462-519B029C8699}"/>
    <cellStyle name="Comma 2 5 6 4 2 5" xfId="20484" xr:uid="{79442446-D3BB-4986-AB68-6A6924CBB4D2}"/>
    <cellStyle name="Comma 2 5 6 4 3" xfId="2067" xr:uid="{00000000-0005-0000-0000-0000B41E0000}"/>
    <cellStyle name="Comma 2 5 6 4 3 2" xfId="4472" xr:uid="{00000000-0005-0000-0000-0000B51E0000}"/>
    <cellStyle name="Comma 2 5 6 4 3 2 2" xfId="9275" xr:uid="{00000000-0005-0000-0000-0000B61E0000}"/>
    <cellStyle name="Comma 2 5 6 4 3 2 2 2" xfId="18882" xr:uid="{00000000-0005-0000-0000-0000B71E0000}"/>
    <cellStyle name="Comma 2 5 6 4 3 2 2 2 2" xfId="38096" xr:uid="{8D56D5B3-A1AE-4701-AD0F-1A6A973D56FD}"/>
    <cellStyle name="Comma 2 5 6 4 3 2 2 3" xfId="28489" xr:uid="{72595F95-FC6C-4E3C-A9E3-EE257B80E8F5}"/>
    <cellStyle name="Comma 2 5 6 4 3 2 3" xfId="14079" xr:uid="{00000000-0005-0000-0000-0000B81E0000}"/>
    <cellStyle name="Comma 2 5 6 4 3 2 3 2" xfId="33293" xr:uid="{D25F1CDF-46F2-4324-9862-4FE910A09D4F}"/>
    <cellStyle name="Comma 2 5 6 4 3 2 4" xfId="23686" xr:uid="{B0FA1235-4F35-4CC5-BFCC-BFBA73223F34}"/>
    <cellStyle name="Comma 2 5 6 4 3 3" xfId="6874" xr:uid="{00000000-0005-0000-0000-0000B91E0000}"/>
    <cellStyle name="Comma 2 5 6 4 3 3 2" xfId="16481" xr:uid="{00000000-0005-0000-0000-0000BA1E0000}"/>
    <cellStyle name="Comma 2 5 6 4 3 3 2 2" xfId="35695" xr:uid="{0CB7D75E-DA9E-4559-B586-9BABDECCE5B0}"/>
    <cellStyle name="Comma 2 5 6 4 3 3 3" xfId="26088" xr:uid="{241FDF16-36DD-4C86-8E8E-EF5D7DF9F8E9}"/>
    <cellStyle name="Comma 2 5 6 4 3 4" xfId="11677" xr:uid="{00000000-0005-0000-0000-0000BB1E0000}"/>
    <cellStyle name="Comma 2 5 6 4 3 4 2" xfId="30891" xr:uid="{19E75936-5CBB-4475-9552-4249CF132C55}"/>
    <cellStyle name="Comma 2 5 6 4 3 5" xfId="21284" xr:uid="{B7B0123F-E2BA-4B68-8261-373DC5336EC2}"/>
    <cellStyle name="Comma 2 5 6 4 4" xfId="2872" xr:uid="{00000000-0005-0000-0000-0000BC1E0000}"/>
    <cellStyle name="Comma 2 5 6 4 4 2" xfId="7675" xr:uid="{00000000-0005-0000-0000-0000BD1E0000}"/>
    <cellStyle name="Comma 2 5 6 4 4 2 2" xfId="17282" xr:uid="{00000000-0005-0000-0000-0000BE1E0000}"/>
    <cellStyle name="Comma 2 5 6 4 4 2 2 2" xfId="36496" xr:uid="{BADFBDF2-6E45-4C55-BEF2-E06F9412A002}"/>
    <cellStyle name="Comma 2 5 6 4 4 2 3" xfId="26889" xr:uid="{9647A13F-2AE8-4958-A5D7-55F46480F49F}"/>
    <cellStyle name="Comma 2 5 6 4 4 3" xfId="12479" xr:uid="{00000000-0005-0000-0000-0000BF1E0000}"/>
    <cellStyle name="Comma 2 5 6 4 4 3 2" xfId="31693" xr:uid="{4F8E79B4-CE21-4C09-8F72-A47E9568A04F}"/>
    <cellStyle name="Comma 2 5 6 4 4 4" xfId="22086" xr:uid="{BE3BA2DE-E64B-4C7A-99A2-4BBA08D752A5}"/>
    <cellStyle name="Comma 2 5 6 4 5" xfId="5274" xr:uid="{00000000-0005-0000-0000-0000C01E0000}"/>
    <cellStyle name="Comma 2 5 6 4 5 2" xfId="14881" xr:uid="{00000000-0005-0000-0000-0000C11E0000}"/>
    <cellStyle name="Comma 2 5 6 4 5 2 2" xfId="34095" xr:uid="{E8259076-1DD3-4D56-95AF-A50FD3805E9C}"/>
    <cellStyle name="Comma 2 5 6 4 5 3" xfId="24488" xr:uid="{FAE3B7CD-6B9A-4944-9BA9-628B7F485C20}"/>
    <cellStyle name="Comma 2 5 6 4 6" xfId="10077" xr:uid="{00000000-0005-0000-0000-0000C21E0000}"/>
    <cellStyle name="Comma 2 5 6 4 6 2" xfId="29291" xr:uid="{52BDB904-7C7F-4E92-AF4E-3FDD4896353A}"/>
    <cellStyle name="Comma 2 5 6 4 7" xfId="19684" xr:uid="{30E5C228-1C2E-447E-A0DD-0CC01CC367B2}"/>
    <cellStyle name="Comma 2 5 6 5" xfId="666" xr:uid="{00000000-0005-0000-0000-0000C31E0000}"/>
    <cellStyle name="Comma 2 5 6 5 2" xfId="1467" xr:uid="{00000000-0005-0000-0000-0000C41E0000}"/>
    <cellStyle name="Comma 2 5 6 5 2 2" xfId="3872" xr:uid="{00000000-0005-0000-0000-0000C51E0000}"/>
    <cellStyle name="Comma 2 5 6 5 2 2 2" xfId="8675" xr:uid="{00000000-0005-0000-0000-0000C61E0000}"/>
    <cellStyle name="Comma 2 5 6 5 2 2 2 2" xfId="18282" xr:uid="{00000000-0005-0000-0000-0000C71E0000}"/>
    <cellStyle name="Comma 2 5 6 5 2 2 2 2 2" xfId="37496" xr:uid="{2F1246B3-CFC5-4ECC-8E01-64885B4E2AAE}"/>
    <cellStyle name="Comma 2 5 6 5 2 2 2 3" xfId="27889" xr:uid="{05425EDC-4B91-4A0F-95E0-1C6EB8EB7C82}"/>
    <cellStyle name="Comma 2 5 6 5 2 2 3" xfId="13479" xr:uid="{00000000-0005-0000-0000-0000C81E0000}"/>
    <cellStyle name="Comma 2 5 6 5 2 2 3 2" xfId="32693" xr:uid="{33202A1A-3FAE-432B-806A-C28ABA3ED597}"/>
    <cellStyle name="Comma 2 5 6 5 2 2 4" xfId="23086" xr:uid="{35C0D621-2C55-4C66-9982-232C541E6748}"/>
    <cellStyle name="Comma 2 5 6 5 2 3" xfId="6274" xr:uid="{00000000-0005-0000-0000-0000C91E0000}"/>
    <cellStyle name="Comma 2 5 6 5 2 3 2" xfId="15881" xr:uid="{00000000-0005-0000-0000-0000CA1E0000}"/>
    <cellStyle name="Comma 2 5 6 5 2 3 2 2" xfId="35095" xr:uid="{4F395751-2F2F-4FF7-847D-E96C729B16EA}"/>
    <cellStyle name="Comma 2 5 6 5 2 3 3" xfId="25488" xr:uid="{495B1936-1996-44AE-BF65-E9945FCB6DFA}"/>
    <cellStyle name="Comma 2 5 6 5 2 4" xfId="11077" xr:uid="{00000000-0005-0000-0000-0000CB1E0000}"/>
    <cellStyle name="Comma 2 5 6 5 2 4 2" xfId="30291" xr:uid="{7DC0E2EB-A7E1-40D2-86E7-E2D3F84E04B8}"/>
    <cellStyle name="Comma 2 5 6 5 2 5" xfId="20684" xr:uid="{E1B12AD7-A5E6-45FE-8938-B4959B8A0D8D}"/>
    <cellStyle name="Comma 2 5 6 5 3" xfId="2267" xr:uid="{00000000-0005-0000-0000-0000CC1E0000}"/>
    <cellStyle name="Comma 2 5 6 5 3 2" xfId="4672" xr:uid="{00000000-0005-0000-0000-0000CD1E0000}"/>
    <cellStyle name="Comma 2 5 6 5 3 2 2" xfId="9475" xr:uid="{00000000-0005-0000-0000-0000CE1E0000}"/>
    <cellStyle name="Comma 2 5 6 5 3 2 2 2" xfId="19082" xr:uid="{00000000-0005-0000-0000-0000CF1E0000}"/>
    <cellStyle name="Comma 2 5 6 5 3 2 2 2 2" xfId="38296" xr:uid="{542A384A-8A55-4F67-8F39-4CA3FE023ED0}"/>
    <cellStyle name="Comma 2 5 6 5 3 2 2 3" xfId="28689" xr:uid="{61B23F88-8375-4539-8FA8-B9257B52F4AB}"/>
    <cellStyle name="Comma 2 5 6 5 3 2 3" xfId="14279" xr:uid="{00000000-0005-0000-0000-0000D01E0000}"/>
    <cellStyle name="Comma 2 5 6 5 3 2 3 2" xfId="33493" xr:uid="{4D350425-D731-4965-9061-AC29FC15E901}"/>
    <cellStyle name="Comma 2 5 6 5 3 2 4" xfId="23886" xr:uid="{EF4489D4-7B01-4CDA-AB3E-220B0120F8FB}"/>
    <cellStyle name="Comma 2 5 6 5 3 3" xfId="7074" xr:uid="{00000000-0005-0000-0000-0000D11E0000}"/>
    <cellStyle name="Comma 2 5 6 5 3 3 2" xfId="16681" xr:uid="{00000000-0005-0000-0000-0000D21E0000}"/>
    <cellStyle name="Comma 2 5 6 5 3 3 2 2" xfId="35895" xr:uid="{A5ED0F88-FD6D-4E06-A32B-39FE803E376B}"/>
    <cellStyle name="Comma 2 5 6 5 3 3 3" xfId="26288" xr:uid="{B632646B-E854-4ECA-B8B9-8D3CC4E8A65D}"/>
    <cellStyle name="Comma 2 5 6 5 3 4" xfId="11877" xr:uid="{00000000-0005-0000-0000-0000D31E0000}"/>
    <cellStyle name="Comma 2 5 6 5 3 4 2" xfId="31091" xr:uid="{87D75AFD-F35A-4EB4-8CB9-E4B9CCC19426}"/>
    <cellStyle name="Comma 2 5 6 5 3 5" xfId="21484" xr:uid="{42123254-1D32-43D3-8F1C-EAF7AE46253B}"/>
    <cellStyle name="Comma 2 5 6 5 4" xfId="3072" xr:uid="{00000000-0005-0000-0000-0000D41E0000}"/>
    <cellStyle name="Comma 2 5 6 5 4 2" xfId="7875" xr:uid="{00000000-0005-0000-0000-0000D51E0000}"/>
    <cellStyle name="Comma 2 5 6 5 4 2 2" xfId="17482" xr:uid="{00000000-0005-0000-0000-0000D61E0000}"/>
    <cellStyle name="Comma 2 5 6 5 4 2 2 2" xfId="36696" xr:uid="{6ABBA241-23D4-487B-99B6-E3A4626D1920}"/>
    <cellStyle name="Comma 2 5 6 5 4 2 3" xfId="27089" xr:uid="{9F67A025-A8F0-45ED-AC9D-9916DA28DE0E}"/>
    <cellStyle name="Comma 2 5 6 5 4 3" xfId="12679" xr:uid="{00000000-0005-0000-0000-0000D71E0000}"/>
    <cellStyle name="Comma 2 5 6 5 4 3 2" xfId="31893" xr:uid="{48265ECD-2B16-4FCA-9FBF-11AC7539906A}"/>
    <cellStyle name="Comma 2 5 6 5 4 4" xfId="22286" xr:uid="{247895D3-0784-424E-B4C8-487954DEA1A5}"/>
    <cellStyle name="Comma 2 5 6 5 5" xfId="5474" xr:uid="{00000000-0005-0000-0000-0000D81E0000}"/>
    <cellStyle name="Comma 2 5 6 5 5 2" xfId="15081" xr:uid="{00000000-0005-0000-0000-0000D91E0000}"/>
    <cellStyle name="Comma 2 5 6 5 5 2 2" xfId="34295" xr:uid="{D0AB9C55-1069-4677-AB80-EA2C576D62BD}"/>
    <cellStyle name="Comma 2 5 6 5 5 3" xfId="24688" xr:uid="{618157ED-39C9-4B70-8FCF-42869919D8BB}"/>
    <cellStyle name="Comma 2 5 6 5 6" xfId="10277" xr:uid="{00000000-0005-0000-0000-0000DA1E0000}"/>
    <cellStyle name="Comma 2 5 6 5 6 2" xfId="29491" xr:uid="{605DF857-E962-4EDF-BFE0-A9EE15F241E0}"/>
    <cellStyle name="Comma 2 5 6 5 7" xfId="19884" xr:uid="{94EA89C3-0422-4734-9688-A57B5DD3C0EB}"/>
    <cellStyle name="Comma 2 5 6 6" xfId="867" xr:uid="{00000000-0005-0000-0000-0000DB1E0000}"/>
    <cellStyle name="Comma 2 5 6 6 2" xfId="3272" xr:uid="{00000000-0005-0000-0000-0000DC1E0000}"/>
    <cellStyle name="Comma 2 5 6 6 2 2" xfId="8075" xr:uid="{00000000-0005-0000-0000-0000DD1E0000}"/>
    <cellStyle name="Comma 2 5 6 6 2 2 2" xfId="17682" xr:uid="{00000000-0005-0000-0000-0000DE1E0000}"/>
    <cellStyle name="Comma 2 5 6 6 2 2 2 2" xfId="36896" xr:uid="{4799E4F0-F8CF-4922-BD47-1127546C1E7C}"/>
    <cellStyle name="Comma 2 5 6 6 2 2 3" xfId="27289" xr:uid="{43F49D4C-8EB1-4EF7-82E5-3888CBDBE898}"/>
    <cellStyle name="Comma 2 5 6 6 2 3" xfId="12879" xr:uid="{00000000-0005-0000-0000-0000DF1E0000}"/>
    <cellStyle name="Comma 2 5 6 6 2 3 2" xfId="32093" xr:uid="{E37AFD59-79B5-4AD2-BFDA-CD2754B35530}"/>
    <cellStyle name="Comma 2 5 6 6 2 4" xfId="22486" xr:uid="{CD94A1A6-E0F4-445A-8BEF-85E3B2E71550}"/>
    <cellStyle name="Comma 2 5 6 6 3" xfId="5674" xr:uid="{00000000-0005-0000-0000-0000E01E0000}"/>
    <cellStyle name="Comma 2 5 6 6 3 2" xfId="15281" xr:uid="{00000000-0005-0000-0000-0000E11E0000}"/>
    <cellStyle name="Comma 2 5 6 6 3 2 2" xfId="34495" xr:uid="{4BC8EF0C-266D-489E-8747-1B131813D872}"/>
    <cellStyle name="Comma 2 5 6 6 3 3" xfId="24888" xr:uid="{0FCB1684-0C27-4C69-8846-29D64A5FF432}"/>
    <cellStyle name="Comma 2 5 6 6 4" xfId="10477" xr:uid="{00000000-0005-0000-0000-0000E21E0000}"/>
    <cellStyle name="Comma 2 5 6 6 4 2" xfId="29691" xr:uid="{AB0656F3-2644-4B79-A8AF-CE6683988845}"/>
    <cellStyle name="Comma 2 5 6 6 5" xfId="20084" xr:uid="{59EC3D69-FFB3-4D62-BC8E-4019F504F335}"/>
    <cellStyle name="Comma 2 5 6 7" xfId="1667" xr:uid="{00000000-0005-0000-0000-0000E31E0000}"/>
    <cellStyle name="Comma 2 5 6 7 2" xfId="4072" xr:uid="{00000000-0005-0000-0000-0000E41E0000}"/>
    <cellStyle name="Comma 2 5 6 7 2 2" xfId="8875" xr:uid="{00000000-0005-0000-0000-0000E51E0000}"/>
    <cellStyle name="Comma 2 5 6 7 2 2 2" xfId="18482" xr:uid="{00000000-0005-0000-0000-0000E61E0000}"/>
    <cellStyle name="Comma 2 5 6 7 2 2 2 2" xfId="37696" xr:uid="{07CAA900-23D5-4A77-9E4A-189C6716B09D}"/>
    <cellStyle name="Comma 2 5 6 7 2 2 3" xfId="28089" xr:uid="{52FE5073-F6FA-4F8F-8490-88B7D04DD6EF}"/>
    <cellStyle name="Comma 2 5 6 7 2 3" xfId="13679" xr:uid="{00000000-0005-0000-0000-0000E71E0000}"/>
    <cellStyle name="Comma 2 5 6 7 2 3 2" xfId="32893" xr:uid="{D503E85B-9139-4661-A70B-3E7D665849D7}"/>
    <cellStyle name="Comma 2 5 6 7 2 4" xfId="23286" xr:uid="{6D55ED2B-3B40-4BC6-9C24-4C951CF30AF2}"/>
    <cellStyle name="Comma 2 5 6 7 3" xfId="6474" xr:uid="{00000000-0005-0000-0000-0000E81E0000}"/>
    <cellStyle name="Comma 2 5 6 7 3 2" xfId="16081" xr:uid="{00000000-0005-0000-0000-0000E91E0000}"/>
    <cellStyle name="Comma 2 5 6 7 3 2 2" xfId="35295" xr:uid="{03FECCCD-4368-4196-ACB0-890D4B89B28D}"/>
    <cellStyle name="Comma 2 5 6 7 3 3" xfId="25688" xr:uid="{FFFFC35E-8AF9-4C35-BFE2-3E71D8848C50}"/>
    <cellStyle name="Comma 2 5 6 7 4" xfId="11277" xr:uid="{00000000-0005-0000-0000-0000EA1E0000}"/>
    <cellStyle name="Comma 2 5 6 7 4 2" xfId="30491" xr:uid="{F3A7AD91-5AEC-4783-AD02-90D811742E5D}"/>
    <cellStyle name="Comma 2 5 6 7 5" xfId="20884" xr:uid="{45E6B5F2-CA40-4762-8486-62576FAE8B90}"/>
    <cellStyle name="Comma 2 5 6 8" xfId="2472" xr:uid="{00000000-0005-0000-0000-0000EB1E0000}"/>
    <cellStyle name="Comma 2 5 6 8 2" xfId="7275" xr:uid="{00000000-0005-0000-0000-0000EC1E0000}"/>
    <cellStyle name="Comma 2 5 6 8 2 2" xfId="16882" xr:uid="{00000000-0005-0000-0000-0000ED1E0000}"/>
    <cellStyle name="Comma 2 5 6 8 2 2 2" xfId="36096" xr:uid="{19E5C966-EFF4-49A6-8588-350D0E19446A}"/>
    <cellStyle name="Comma 2 5 6 8 2 3" xfId="26489" xr:uid="{FC556232-0ADE-4CEF-98D8-284518661495}"/>
    <cellStyle name="Comma 2 5 6 8 3" xfId="12079" xr:uid="{00000000-0005-0000-0000-0000EE1E0000}"/>
    <cellStyle name="Comma 2 5 6 8 3 2" xfId="31293" xr:uid="{E13EFA5B-4E60-4B0D-B14A-C8E94A123FC1}"/>
    <cellStyle name="Comma 2 5 6 8 4" xfId="21686" xr:uid="{F9109C4D-9256-4433-B32C-C8D73589A33C}"/>
    <cellStyle name="Comma 2 5 6 9" xfId="4874" xr:uid="{00000000-0005-0000-0000-0000EF1E0000}"/>
    <cellStyle name="Comma 2 5 6 9 2" xfId="14481" xr:uid="{00000000-0005-0000-0000-0000F01E0000}"/>
    <cellStyle name="Comma 2 5 6 9 2 2" xfId="33695" xr:uid="{3FC323F8-F5DE-4386-B414-D2A7E9090B4D}"/>
    <cellStyle name="Comma 2 5 6 9 3" xfId="24088" xr:uid="{1930295C-E3B0-4445-8984-AB630357C954}"/>
    <cellStyle name="Comma 2 5 7" xfId="116" xr:uid="{00000000-0005-0000-0000-0000F11E0000}"/>
    <cellStyle name="Comma 2 5 7 10" xfId="19334" xr:uid="{5E8D1E1B-F7FD-491B-A2BF-4A687BE097BF}"/>
    <cellStyle name="Comma 2 5 7 2" xfId="316" xr:uid="{00000000-0005-0000-0000-0000F21E0000}"/>
    <cellStyle name="Comma 2 5 7 2 2" xfId="1117" xr:uid="{00000000-0005-0000-0000-0000F31E0000}"/>
    <cellStyle name="Comma 2 5 7 2 2 2" xfId="3522" xr:uid="{00000000-0005-0000-0000-0000F41E0000}"/>
    <cellStyle name="Comma 2 5 7 2 2 2 2" xfId="8325" xr:uid="{00000000-0005-0000-0000-0000F51E0000}"/>
    <cellStyle name="Comma 2 5 7 2 2 2 2 2" xfId="17932" xr:uid="{00000000-0005-0000-0000-0000F61E0000}"/>
    <cellStyle name="Comma 2 5 7 2 2 2 2 2 2" xfId="37146" xr:uid="{263B9BC1-06C7-44FA-9488-5F4641D6407B}"/>
    <cellStyle name="Comma 2 5 7 2 2 2 2 3" xfId="27539" xr:uid="{E3511042-0C1F-47C5-81E6-00F0A42CB580}"/>
    <cellStyle name="Comma 2 5 7 2 2 2 3" xfId="13129" xr:uid="{00000000-0005-0000-0000-0000F71E0000}"/>
    <cellStyle name="Comma 2 5 7 2 2 2 3 2" xfId="32343" xr:uid="{66749115-6D68-47A3-A4BD-78A23CD58E52}"/>
    <cellStyle name="Comma 2 5 7 2 2 2 4" xfId="22736" xr:uid="{F142FB36-6F85-4BD4-B396-D5CAF848B80A}"/>
    <cellStyle name="Comma 2 5 7 2 2 3" xfId="5924" xr:uid="{00000000-0005-0000-0000-0000F81E0000}"/>
    <cellStyle name="Comma 2 5 7 2 2 3 2" xfId="15531" xr:uid="{00000000-0005-0000-0000-0000F91E0000}"/>
    <cellStyle name="Comma 2 5 7 2 2 3 2 2" xfId="34745" xr:uid="{6EF6817C-9E08-4976-AF14-6A2A9E33A3C9}"/>
    <cellStyle name="Comma 2 5 7 2 2 3 3" xfId="25138" xr:uid="{35FF48FA-D6C5-43D5-8DD4-FD55C7303059}"/>
    <cellStyle name="Comma 2 5 7 2 2 4" xfId="10727" xr:uid="{00000000-0005-0000-0000-0000FA1E0000}"/>
    <cellStyle name="Comma 2 5 7 2 2 4 2" xfId="29941" xr:uid="{E4BF0445-C008-4FD0-949D-9CF414A4C6F3}"/>
    <cellStyle name="Comma 2 5 7 2 2 5" xfId="20334" xr:uid="{7E64BA59-3C5D-453A-B284-64135821233C}"/>
    <cellStyle name="Comma 2 5 7 2 3" xfId="1917" xr:uid="{00000000-0005-0000-0000-0000FB1E0000}"/>
    <cellStyle name="Comma 2 5 7 2 3 2" xfId="4322" xr:uid="{00000000-0005-0000-0000-0000FC1E0000}"/>
    <cellStyle name="Comma 2 5 7 2 3 2 2" xfId="9125" xr:uid="{00000000-0005-0000-0000-0000FD1E0000}"/>
    <cellStyle name="Comma 2 5 7 2 3 2 2 2" xfId="18732" xr:uid="{00000000-0005-0000-0000-0000FE1E0000}"/>
    <cellStyle name="Comma 2 5 7 2 3 2 2 2 2" xfId="37946" xr:uid="{D9B3554F-E2C8-4C47-9432-D96F9CBBC4EA}"/>
    <cellStyle name="Comma 2 5 7 2 3 2 2 3" xfId="28339" xr:uid="{B045B355-501D-4EC4-B198-894AC9E6358C}"/>
    <cellStyle name="Comma 2 5 7 2 3 2 3" xfId="13929" xr:uid="{00000000-0005-0000-0000-0000FF1E0000}"/>
    <cellStyle name="Comma 2 5 7 2 3 2 3 2" xfId="33143" xr:uid="{525A0477-A268-46BA-8966-768704016DCF}"/>
    <cellStyle name="Comma 2 5 7 2 3 2 4" xfId="23536" xr:uid="{F98BC2EC-40BD-44C2-B379-6F203A51423B}"/>
    <cellStyle name="Comma 2 5 7 2 3 3" xfId="6724" xr:uid="{00000000-0005-0000-0000-0000001F0000}"/>
    <cellStyle name="Comma 2 5 7 2 3 3 2" xfId="16331" xr:uid="{00000000-0005-0000-0000-0000011F0000}"/>
    <cellStyle name="Comma 2 5 7 2 3 3 2 2" xfId="35545" xr:uid="{FA1C0381-4530-425C-A07D-6DD34BD1AB77}"/>
    <cellStyle name="Comma 2 5 7 2 3 3 3" xfId="25938" xr:uid="{9A045F62-E0CA-4127-9AFD-FF0CE2367B5E}"/>
    <cellStyle name="Comma 2 5 7 2 3 4" xfId="11527" xr:uid="{00000000-0005-0000-0000-0000021F0000}"/>
    <cellStyle name="Comma 2 5 7 2 3 4 2" xfId="30741" xr:uid="{855695A6-38C9-4682-A5FD-BB5E1CFE810C}"/>
    <cellStyle name="Comma 2 5 7 2 3 5" xfId="21134" xr:uid="{05314AE2-A4FD-41F2-B393-C2C880671B6D}"/>
    <cellStyle name="Comma 2 5 7 2 4" xfId="2722" xr:uid="{00000000-0005-0000-0000-0000031F0000}"/>
    <cellStyle name="Comma 2 5 7 2 4 2" xfId="7525" xr:uid="{00000000-0005-0000-0000-0000041F0000}"/>
    <cellStyle name="Comma 2 5 7 2 4 2 2" xfId="17132" xr:uid="{00000000-0005-0000-0000-0000051F0000}"/>
    <cellStyle name="Comma 2 5 7 2 4 2 2 2" xfId="36346" xr:uid="{10F4208A-C500-4129-BA0F-4EBBCE1F9E0A}"/>
    <cellStyle name="Comma 2 5 7 2 4 2 3" xfId="26739" xr:uid="{3DD78768-4ED1-4983-A4D0-93676621FA30}"/>
    <cellStyle name="Comma 2 5 7 2 4 3" xfId="12329" xr:uid="{00000000-0005-0000-0000-0000061F0000}"/>
    <cellStyle name="Comma 2 5 7 2 4 3 2" xfId="31543" xr:uid="{81F935A0-A9DD-42EA-AB1B-84A4B7D6BFB3}"/>
    <cellStyle name="Comma 2 5 7 2 4 4" xfId="21936" xr:uid="{3A68BD62-478E-443E-8397-1A3F4F0F6071}"/>
    <cellStyle name="Comma 2 5 7 2 5" xfId="5124" xr:uid="{00000000-0005-0000-0000-0000071F0000}"/>
    <cellStyle name="Comma 2 5 7 2 5 2" xfId="14731" xr:uid="{00000000-0005-0000-0000-0000081F0000}"/>
    <cellStyle name="Comma 2 5 7 2 5 2 2" xfId="33945" xr:uid="{7C887707-B273-4088-8594-A2D4CCDA2716}"/>
    <cellStyle name="Comma 2 5 7 2 5 3" xfId="24338" xr:uid="{C54ECA85-F283-4512-8E57-B2A9534D1DBC}"/>
    <cellStyle name="Comma 2 5 7 2 6" xfId="9927" xr:uid="{00000000-0005-0000-0000-0000091F0000}"/>
    <cellStyle name="Comma 2 5 7 2 6 2" xfId="29141" xr:uid="{B0792669-2055-4E4B-81DC-CAE2759EDC42}"/>
    <cellStyle name="Comma 2 5 7 2 7" xfId="19534" xr:uid="{202541AF-3703-4415-AA51-6BCEF40109C4}"/>
    <cellStyle name="Comma 2 5 7 3" xfId="516" xr:uid="{00000000-0005-0000-0000-00000A1F0000}"/>
    <cellStyle name="Comma 2 5 7 3 2" xfId="1317" xr:uid="{00000000-0005-0000-0000-00000B1F0000}"/>
    <cellStyle name="Comma 2 5 7 3 2 2" xfId="3722" xr:uid="{00000000-0005-0000-0000-00000C1F0000}"/>
    <cellStyle name="Comma 2 5 7 3 2 2 2" xfId="8525" xr:uid="{00000000-0005-0000-0000-00000D1F0000}"/>
    <cellStyle name="Comma 2 5 7 3 2 2 2 2" xfId="18132" xr:uid="{00000000-0005-0000-0000-00000E1F0000}"/>
    <cellStyle name="Comma 2 5 7 3 2 2 2 2 2" xfId="37346" xr:uid="{56838C3F-67DB-4F20-B0CA-9B7637342B32}"/>
    <cellStyle name="Comma 2 5 7 3 2 2 2 3" xfId="27739" xr:uid="{8D60C857-3260-4CDB-A3E2-A361415C8EE4}"/>
    <cellStyle name="Comma 2 5 7 3 2 2 3" xfId="13329" xr:uid="{00000000-0005-0000-0000-00000F1F0000}"/>
    <cellStyle name="Comma 2 5 7 3 2 2 3 2" xfId="32543" xr:uid="{BE881909-0CFF-4E75-9F9B-0BD969DCCBAC}"/>
    <cellStyle name="Comma 2 5 7 3 2 2 4" xfId="22936" xr:uid="{70D8BBFC-B89F-4F22-9195-9EB7E9A18612}"/>
    <cellStyle name="Comma 2 5 7 3 2 3" xfId="6124" xr:uid="{00000000-0005-0000-0000-0000101F0000}"/>
    <cellStyle name="Comma 2 5 7 3 2 3 2" xfId="15731" xr:uid="{00000000-0005-0000-0000-0000111F0000}"/>
    <cellStyle name="Comma 2 5 7 3 2 3 2 2" xfId="34945" xr:uid="{634EFD51-E93C-416E-B579-34A4805058A1}"/>
    <cellStyle name="Comma 2 5 7 3 2 3 3" xfId="25338" xr:uid="{5A967430-00A9-4C25-B947-0A744BC80DAC}"/>
    <cellStyle name="Comma 2 5 7 3 2 4" xfId="10927" xr:uid="{00000000-0005-0000-0000-0000121F0000}"/>
    <cellStyle name="Comma 2 5 7 3 2 4 2" xfId="30141" xr:uid="{E537638C-F05C-4E59-AB67-C7FDBA4BE7B3}"/>
    <cellStyle name="Comma 2 5 7 3 2 5" xfId="20534" xr:uid="{7F066D15-592B-4AE7-8458-1172CFB0B649}"/>
    <cellStyle name="Comma 2 5 7 3 3" xfId="2117" xr:uid="{00000000-0005-0000-0000-0000131F0000}"/>
    <cellStyle name="Comma 2 5 7 3 3 2" xfId="4522" xr:uid="{00000000-0005-0000-0000-0000141F0000}"/>
    <cellStyle name="Comma 2 5 7 3 3 2 2" xfId="9325" xr:uid="{00000000-0005-0000-0000-0000151F0000}"/>
    <cellStyle name="Comma 2 5 7 3 3 2 2 2" xfId="18932" xr:uid="{00000000-0005-0000-0000-0000161F0000}"/>
    <cellStyle name="Comma 2 5 7 3 3 2 2 2 2" xfId="38146" xr:uid="{F2165EE4-6F73-44C7-AC1B-51F4CFA6A245}"/>
    <cellStyle name="Comma 2 5 7 3 3 2 2 3" xfId="28539" xr:uid="{3755769A-09C6-4239-9616-E501ADF5FEA8}"/>
    <cellStyle name="Comma 2 5 7 3 3 2 3" xfId="14129" xr:uid="{00000000-0005-0000-0000-0000171F0000}"/>
    <cellStyle name="Comma 2 5 7 3 3 2 3 2" xfId="33343" xr:uid="{E19BC4B5-4A8F-450B-A5E0-10B66B399247}"/>
    <cellStyle name="Comma 2 5 7 3 3 2 4" xfId="23736" xr:uid="{9F63CB5B-3CC7-4D85-B98A-A127FB354CFA}"/>
    <cellStyle name="Comma 2 5 7 3 3 3" xfId="6924" xr:uid="{00000000-0005-0000-0000-0000181F0000}"/>
    <cellStyle name="Comma 2 5 7 3 3 3 2" xfId="16531" xr:uid="{00000000-0005-0000-0000-0000191F0000}"/>
    <cellStyle name="Comma 2 5 7 3 3 3 2 2" xfId="35745" xr:uid="{9A8DF997-FEC1-4607-9A85-41C6E45529BF}"/>
    <cellStyle name="Comma 2 5 7 3 3 3 3" xfId="26138" xr:uid="{30173917-AE5E-4888-9477-9D843FF54ACC}"/>
    <cellStyle name="Comma 2 5 7 3 3 4" xfId="11727" xr:uid="{00000000-0005-0000-0000-00001A1F0000}"/>
    <cellStyle name="Comma 2 5 7 3 3 4 2" xfId="30941" xr:uid="{EC1B5530-844D-4CC9-B44C-A8E1B64013C7}"/>
    <cellStyle name="Comma 2 5 7 3 3 5" xfId="21334" xr:uid="{03FB0A8A-1604-4BA1-A4E4-A981816B5EB9}"/>
    <cellStyle name="Comma 2 5 7 3 4" xfId="2922" xr:uid="{00000000-0005-0000-0000-00001B1F0000}"/>
    <cellStyle name="Comma 2 5 7 3 4 2" xfId="7725" xr:uid="{00000000-0005-0000-0000-00001C1F0000}"/>
    <cellStyle name="Comma 2 5 7 3 4 2 2" xfId="17332" xr:uid="{00000000-0005-0000-0000-00001D1F0000}"/>
    <cellStyle name="Comma 2 5 7 3 4 2 2 2" xfId="36546" xr:uid="{23740485-88D9-4D1C-88EE-B07E147015C5}"/>
    <cellStyle name="Comma 2 5 7 3 4 2 3" xfId="26939" xr:uid="{FDDBC7B4-BE2A-4405-AD2C-FAE3AF42C5FB}"/>
    <cellStyle name="Comma 2 5 7 3 4 3" xfId="12529" xr:uid="{00000000-0005-0000-0000-00001E1F0000}"/>
    <cellStyle name="Comma 2 5 7 3 4 3 2" xfId="31743" xr:uid="{B1FD6F90-96F8-4E9B-9BD9-9608C088D7ED}"/>
    <cellStyle name="Comma 2 5 7 3 4 4" xfId="22136" xr:uid="{1B42BBA6-9CC6-4F00-B098-7CFDBE526378}"/>
    <cellStyle name="Comma 2 5 7 3 5" xfId="5324" xr:uid="{00000000-0005-0000-0000-00001F1F0000}"/>
    <cellStyle name="Comma 2 5 7 3 5 2" xfId="14931" xr:uid="{00000000-0005-0000-0000-0000201F0000}"/>
    <cellStyle name="Comma 2 5 7 3 5 2 2" xfId="34145" xr:uid="{9AD2DFE7-1501-4908-AD1B-41EEBAB26063}"/>
    <cellStyle name="Comma 2 5 7 3 5 3" xfId="24538" xr:uid="{2971EA71-A657-44DC-B924-D0510E3A7001}"/>
    <cellStyle name="Comma 2 5 7 3 6" xfId="10127" xr:uid="{00000000-0005-0000-0000-0000211F0000}"/>
    <cellStyle name="Comma 2 5 7 3 6 2" xfId="29341" xr:uid="{DA88FBFE-3D1E-47D6-B28F-8251DE6DB01E}"/>
    <cellStyle name="Comma 2 5 7 3 7" xfId="19734" xr:uid="{118F5DDF-52E4-4B7A-94F1-934C0C834949}"/>
    <cellStyle name="Comma 2 5 7 4" xfId="716" xr:uid="{00000000-0005-0000-0000-0000221F0000}"/>
    <cellStyle name="Comma 2 5 7 4 2" xfId="1517" xr:uid="{00000000-0005-0000-0000-0000231F0000}"/>
    <cellStyle name="Comma 2 5 7 4 2 2" xfId="3922" xr:uid="{00000000-0005-0000-0000-0000241F0000}"/>
    <cellStyle name="Comma 2 5 7 4 2 2 2" xfId="8725" xr:uid="{00000000-0005-0000-0000-0000251F0000}"/>
    <cellStyle name="Comma 2 5 7 4 2 2 2 2" xfId="18332" xr:uid="{00000000-0005-0000-0000-0000261F0000}"/>
    <cellStyle name="Comma 2 5 7 4 2 2 2 2 2" xfId="37546" xr:uid="{F5CFFC87-635A-460C-99B8-7BDBA62CD003}"/>
    <cellStyle name="Comma 2 5 7 4 2 2 2 3" xfId="27939" xr:uid="{874BFF2D-C926-4D3B-85EE-FA68BE4EA705}"/>
    <cellStyle name="Comma 2 5 7 4 2 2 3" xfId="13529" xr:uid="{00000000-0005-0000-0000-0000271F0000}"/>
    <cellStyle name="Comma 2 5 7 4 2 2 3 2" xfId="32743" xr:uid="{B58EB345-EACD-4713-B3F0-F3708A16B6AE}"/>
    <cellStyle name="Comma 2 5 7 4 2 2 4" xfId="23136" xr:uid="{59A47548-3026-4FCB-8C28-2D744E956FEC}"/>
    <cellStyle name="Comma 2 5 7 4 2 3" xfId="6324" xr:uid="{00000000-0005-0000-0000-0000281F0000}"/>
    <cellStyle name="Comma 2 5 7 4 2 3 2" xfId="15931" xr:uid="{00000000-0005-0000-0000-0000291F0000}"/>
    <cellStyle name="Comma 2 5 7 4 2 3 2 2" xfId="35145" xr:uid="{7393E75D-50C3-4561-B95D-2BCA1D0A438D}"/>
    <cellStyle name="Comma 2 5 7 4 2 3 3" xfId="25538" xr:uid="{DA57F298-C81B-4EF0-A6E7-8D1047F75765}"/>
    <cellStyle name="Comma 2 5 7 4 2 4" xfId="11127" xr:uid="{00000000-0005-0000-0000-00002A1F0000}"/>
    <cellStyle name="Comma 2 5 7 4 2 4 2" xfId="30341" xr:uid="{03F415D2-EB8C-43F5-B8A3-051E3481B0D6}"/>
    <cellStyle name="Comma 2 5 7 4 2 5" xfId="20734" xr:uid="{AD44F3F7-778F-425C-806B-B6A9D5784176}"/>
    <cellStyle name="Comma 2 5 7 4 3" xfId="2317" xr:uid="{00000000-0005-0000-0000-00002B1F0000}"/>
    <cellStyle name="Comma 2 5 7 4 3 2" xfId="4722" xr:uid="{00000000-0005-0000-0000-00002C1F0000}"/>
    <cellStyle name="Comma 2 5 7 4 3 2 2" xfId="9525" xr:uid="{00000000-0005-0000-0000-00002D1F0000}"/>
    <cellStyle name="Comma 2 5 7 4 3 2 2 2" xfId="19132" xr:uid="{00000000-0005-0000-0000-00002E1F0000}"/>
    <cellStyle name="Comma 2 5 7 4 3 2 2 2 2" xfId="38346" xr:uid="{BE61DB73-B634-4F9D-8D70-3B9C562194B9}"/>
    <cellStyle name="Comma 2 5 7 4 3 2 2 3" xfId="28739" xr:uid="{08EBC686-DF9A-4222-BF1D-9B0265F6DDBA}"/>
    <cellStyle name="Comma 2 5 7 4 3 2 3" xfId="14329" xr:uid="{00000000-0005-0000-0000-00002F1F0000}"/>
    <cellStyle name="Comma 2 5 7 4 3 2 3 2" xfId="33543" xr:uid="{A2891BB4-36D4-4242-8B31-6F6E6B69F64E}"/>
    <cellStyle name="Comma 2 5 7 4 3 2 4" xfId="23936" xr:uid="{23192EE7-ADD1-413E-A126-B04EED69C4D6}"/>
    <cellStyle name="Comma 2 5 7 4 3 3" xfId="7124" xr:uid="{00000000-0005-0000-0000-0000301F0000}"/>
    <cellStyle name="Comma 2 5 7 4 3 3 2" xfId="16731" xr:uid="{00000000-0005-0000-0000-0000311F0000}"/>
    <cellStyle name="Comma 2 5 7 4 3 3 2 2" xfId="35945" xr:uid="{CE338E8A-D60F-4871-99DD-226EABF3FE4D}"/>
    <cellStyle name="Comma 2 5 7 4 3 3 3" xfId="26338" xr:uid="{A4FF4289-E7A4-4B6D-BB4C-6C399B89083A}"/>
    <cellStyle name="Comma 2 5 7 4 3 4" xfId="11927" xr:uid="{00000000-0005-0000-0000-0000321F0000}"/>
    <cellStyle name="Comma 2 5 7 4 3 4 2" xfId="31141" xr:uid="{ED424AA1-0DD9-405A-830F-C93EF5875D98}"/>
    <cellStyle name="Comma 2 5 7 4 3 5" xfId="21534" xr:uid="{947FB910-5830-44C2-88AA-22A331F01528}"/>
    <cellStyle name="Comma 2 5 7 4 4" xfId="3122" xr:uid="{00000000-0005-0000-0000-0000331F0000}"/>
    <cellStyle name="Comma 2 5 7 4 4 2" xfId="7925" xr:uid="{00000000-0005-0000-0000-0000341F0000}"/>
    <cellStyle name="Comma 2 5 7 4 4 2 2" xfId="17532" xr:uid="{00000000-0005-0000-0000-0000351F0000}"/>
    <cellStyle name="Comma 2 5 7 4 4 2 2 2" xfId="36746" xr:uid="{9D4BA553-C66C-4665-A233-4BAA6AA575C0}"/>
    <cellStyle name="Comma 2 5 7 4 4 2 3" xfId="27139" xr:uid="{11CD26F2-6234-4818-BA2D-C0E0ACBED6F8}"/>
    <cellStyle name="Comma 2 5 7 4 4 3" xfId="12729" xr:uid="{00000000-0005-0000-0000-0000361F0000}"/>
    <cellStyle name="Comma 2 5 7 4 4 3 2" xfId="31943" xr:uid="{7FCE2CA3-B25D-496C-8400-41992B263B14}"/>
    <cellStyle name="Comma 2 5 7 4 4 4" xfId="22336" xr:uid="{7E6E79A9-F6E9-4E60-8670-5BF03B975C09}"/>
    <cellStyle name="Comma 2 5 7 4 5" xfId="5524" xr:uid="{00000000-0005-0000-0000-0000371F0000}"/>
    <cellStyle name="Comma 2 5 7 4 5 2" xfId="15131" xr:uid="{00000000-0005-0000-0000-0000381F0000}"/>
    <cellStyle name="Comma 2 5 7 4 5 2 2" xfId="34345" xr:uid="{1C88E0F4-8C3A-4145-A276-32A54A3C8214}"/>
    <cellStyle name="Comma 2 5 7 4 5 3" xfId="24738" xr:uid="{D6DE2284-9720-42E0-BBA7-1AC72D97DDCA}"/>
    <cellStyle name="Comma 2 5 7 4 6" xfId="10327" xr:uid="{00000000-0005-0000-0000-0000391F0000}"/>
    <cellStyle name="Comma 2 5 7 4 6 2" xfId="29541" xr:uid="{91C4C512-3601-46C8-B9C1-C435400BFD9E}"/>
    <cellStyle name="Comma 2 5 7 4 7" xfId="19934" xr:uid="{1F971247-BCAC-49A1-A722-60B99A501335}"/>
    <cellStyle name="Comma 2 5 7 5" xfId="917" xr:uid="{00000000-0005-0000-0000-00003A1F0000}"/>
    <cellStyle name="Comma 2 5 7 5 2" xfId="3322" xr:uid="{00000000-0005-0000-0000-00003B1F0000}"/>
    <cellStyle name="Comma 2 5 7 5 2 2" xfId="8125" xr:uid="{00000000-0005-0000-0000-00003C1F0000}"/>
    <cellStyle name="Comma 2 5 7 5 2 2 2" xfId="17732" xr:uid="{00000000-0005-0000-0000-00003D1F0000}"/>
    <cellStyle name="Comma 2 5 7 5 2 2 2 2" xfId="36946" xr:uid="{EE7F7AC7-671B-431C-ACED-E8EE4EC7FA99}"/>
    <cellStyle name="Comma 2 5 7 5 2 2 3" xfId="27339" xr:uid="{FD51AA83-9E49-4937-8132-852370147713}"/>
    <cellStyle name="Comma 2 5 7 5 2 3" xfId="12929" xr:uid="{00000000-0005-0000-0000-00003E1F0000}"/>
    <cellStyle name="Comma 2 5 7 5 2 3 2" xfId="32143" xr:uid="{E83F89DC-CE4B-4B21-9D27-004751436A8C}"/>
    <cellStyle name="Comma 2 5 7 5 2 4" xfId="22536" xr:uid="{C7C14CBD-2827-4559-94FC-5834BA0F073C}"/>
    <cellStyle name="Comma 2 5 7 5 3" xfId="5724" xr:uid="{00000000-0005-0000-0000-00003F1F0000}"/>
    <cellStyle name="Comma 2 5 7 5 3 2" xfId="15331" xr:uid="{00000000-0005-0000-0000-0000401F0000}"/>
    <cellStyle name="Comma 2 5 7 5 3 2 2" xfId="34545" xr:uid="{5CB618DF-8D70-4269-AA1B-201E9F0B2852}"/>
    <cellStyle name="Comma 2 5 7 5 3 3" xfId="24938" xr:uid="{F5601CAB-E6C0-43B0-9EE5-68C9EC17CA8B}"/>
    <cellStyle name="Comma 2 5 7 5 4" xfId="10527" xr:uid="{00000000-0005-0000-0000-0000411F0000}"/>
    <cellStyle name="Comma 2 5 7 5 4 2" xfId="29741" xr:uid="{4B039225-49BB-4048-ABF4-95A38CE32D25}"/>
    <cellStyle name="Comma 2 5 7 5 5" xfId="20134" xr:uid="{375EEF4F-E79B-445A-B291-AFA3D05F20C6}"/>
    <cellStyle name="Comma 2 5 7 6" xfId="1717" xr:uid="{00000000-0005-0000-0000-0000421F0000}"/>
    <cellStyle name="Comma 2 5 7 6 2" xfId="4122" xr:uid="{00000000-0005-0000-0000-0000431F0000}"/>
    <cellStyle name="Comma 2 5 7 6 2 2" xfId="8925" xr:uid="{00000000-0005-0000-0000-0000441F0000}"/>
    <cellStyle name="Comma 2 5 7 6 2 2 2" xfId="18532" xr:uid="{00000000-0005-0000-0000-0000451F0000}"/>
    <cellStyle name="Comma 2 5 7 6 2 2 2 2" xfId="37746" xr:uid="{152D3116-4547-43EF-849F-E94C55078498}"/>
    <cellStyle name="Comma 2 5 7 6 2 2 3" xfId="28139" xr:uid="{6B66C891-C671-4A7C-9903-C21F1A7F171C}"/>
    <cellStyle name="Comma 2 5 7 6 2 3" xfId="13729" xr:uid="{00000000-0005-0000-0000-0000461F0000}"/>
    <cellStyle name="Comma 2 5 7 6 2 3 2" xfId="32943" xr:uid="{285C389A-41C7-4D8C-B238-0F3C80A55B5B}"/>
    <cellStyle name="Comma 2 5 7 6 2 4" xfId="23336" xr:uid="{C9A1E380-CB91-4DF3-B145-98BD5B863602}"/>
    <cellStyle name="Comma 2 5 7 6 3" xfId="6524" xr:uid="{00000000-0005-0000-0000-0000471F0000}"/>
    <cellStyle name="Comma 2 5 7 6 3 2" xfId="16131" xr:uid="{00000000-0005-0000-0000-0000481F0000}"/>
    <cellStyle name="Comma 2 5 7 6 3 2 2" xfId="35345" xr:uid="{33DF2ACF-6B36-4C75-9396-59C48D3D9343}"/>
    <cellStyle name="Comma 2 5 7 6 3 3" xfId="25738" xr:uid="{F7DB3693-D48F-465E-99AC-2156E2486724}"/>
    <cellStyle name="Comma 2 5 7 6 4" xfId="11327" xr:uid="{00000000-0005-0000-0000-0000491F0000}"/>
    <cellStyle name="Comma 2 5 7 6 4 2" xfId="30541" xr:uid="{7381B739-769A-422E-89CB-EA577083B0D3}"/>
    <cellStyle name="Comma 2 5 7 6 5" xfId="20934" xr:uid="{6563CEF9-69D6-495C-8A82-1C8276B22DE7}"/>
    <cellStyle name="Comma 2 5 7 7" xfId="2522" xr:uid="{00000000-0005-0000-0000-00004A1F0000}"/>
    <cellStyle name="Comma 2 5 7 7 2" xfId="7325" xr:uid="{00000000-0005-0000-0000-00004B1F0000}"/>
    <cellStyle name="Comma 2 5 7 7 2 2" xfId="16932" xr:uid="{00000000-0005-0000-0000-00004C1F0000}"/>
    <cellStyle name="Comma 2 5 7 7 2 2 2" xfId="36146" xr:uid="{98661FC5-0325-493E-BA9A-6396E1B1288F}"/>
    <cellStyle name="Comma 2 5 7 7 2 3" xfId="26539" xr:uid="{97C8EC13-D8D1-4ED8-92BD-A5B555CB38B4}"/>
    <cellStyle name="Comma 2 5 7 7 3" xfId="12129" xr:uid="{00000000-0005-0000-0000-00004D1F0000}"/>
    <cellStyle name="Comma 2 5 7 7 3 2" xfId="31343" xr:uid="{0E28D641-90F8-49D7-96B5-F94334319410}"/>
    <cellStyle name="Comma 2 5 7 7 4" xfId="21736" xr:uid="{F5452B17-97CE-4F32-90B3-CDC0DD4F825F}"/>
    <cellStyle name="Comma 2 5 7 8" xfId="4924" xr:uid="{00000000-0005-0000-0000-00004E1F0000}"/>
    <cellStyle name="Comma 2 5 7 8 2" xfId="14531" xr:uid="{00000000-0005-0000-0000-00004F1F0000}"/>
    <cellStyle name="Comma 2 5 7 8 2 2" xfId="33745" xr:uid="{D12D346B-B3CB-480C-AAE6-D0AE26788D75}"/>
    <cellStyle name="Comma 2 5 7 8 3" xfId="24138" xr:uid="{4B66CFC0-EDA7-48E6-B9FD-C776C5474128}"/>
    <cellStyle name="Comma 2 5 7 9" xfId="9727" xr:uid="{00000000-0005-0000-0000-0000501F0000}"/>
    <cellStyle name="Comma 2 5 7 9 2" xfId="28941" xr:uid="{3EAF3AD8-F50B-4C8A-80AD-4B0A0B285FD1}"/>
    <cellStyle name="Comma 2 5 8" xfId="216" xr:uid="{00000000-0005-0000-0000-0000511F0000}"/>
    <cellStyle name="Comma 2 5 8 2" xfId="1017" xr:uid="{00000000-0005-0000-0000-0000521F0000}"/>
    <cellStyle name="Comma 2 5 8 2 2" xfId="3422" xr:uid="{00000000-0005-0000-0000-0000531F0000}"/>
    <cellStyle name="Comma 2 5 8 2 2 2" xfId="8225" xr:uid="{00000000-0005-0000-0000-0000541F0000}"/>
    <cellStyle name="Comma 2 5 8 2 2 2 2" xfId="17832" xr:uid="{00000000-0005-0000-0000-0000551F0000}"/>
    <cellStyle name="Comma 2 5 8 2 2 2 2 2" xfId="37046" xr:uid="{BFD83456-E4E0-4F43-BE12-57D7AED3EA37}"/>
    <cellStyle name="Comma 2 5 8 2 2 2 3" xfId="27439" xr:uid="{F06858EE-8ADB-467E-AD15-E5BB942C9666}"/>
    <cellStyle name="Comma 2 5 8 2 2 3" xfId="13029" xr:uid="{00000000-0005-0000-0000-0000561F0000}"/>
    <cellStyle name="Comma 2 5 8 2 2 3 2" xfId="32243" xr:uid="{BABA68DC-A03B-40BC-BB88-7C476BCA1E8F}"/>
    <cellStyle name="Comma 2 5 8 2 2 4" xfId="22636" xr:uid="{10C4EC9F-E6D0-4AF3-8E3D-5FBFF5E0807D}"/>
    <cellStyle name="Comma 2 5 8 2 3" xfId="5824" xr:uid="{00000000-0005-0000-0000-0000571F0000}"/>
    <cellStyle name="Comma 2 5 8 2 3 2" xfId="15431" xr:uid="{00000000-0005-0000-0000-0000581F0000}"/>
    <cellStyle name="Comma 2 5 8 2 3 2 2" xfId="34645" xr:uid="{4260E16B-5A9C-4475-9601-49033D43B3F9}"/>
    <cellStyle name="Comma 2 5 8 2 3 3" xfId="25038" xr:uid="{73E04AE3-0FFB-4C3E-80E5-61F86732AC33}"/>
    <cellStyle name="Comma 2 5 8 2 4" xfId="10627" xr:uid="{00000000-0005-0000-0000-0000591F0000}"/>
    <cellStyle name="Comma 2 5 8 2 4 2" xfId="29841" xr:uid="{3EF6C128-C1C0-4264-943C-0ABC4348A9C6}"/>
    <cellStyle name="Comma 2 5 8 2 5" xfId="20234" xr:uid="{3449E237-B124-4DAC-B8BA-0466F59565E3}"/>
    <cellStyle name="Comma 2 5 8 3" xfId="1817" xr:uid="{00000000-0005-0000-0000-00005A1F0000}"/>
    <cellStyle name="Comma 2 5 8 3 2" xfId="4222" xr:uid="{00000000-0005-0000-0000-00005B1F0000}"/>
    <cellStyle name="Comma 2 5 8 3 2 2" xfId="9025" xr:uid="{00000000-0005-0000-0000-00005C1F0000}"/>
    <cellStyle name="Comma 2 5 8 3 2 2 2" xfId="18632" xr:uid="{00000000-0005-0000-0000-00005D1F0000}"/>
    <cellStyle name="Comma 2 5 8 3 2 2 2 2" xfId="37846" xr:uid="{4DEFEB13-A3C2-4518-B6FC-A703F0DB68C0}"/>
    <cellStyle name="Comma 2 5 8 3 2 2 3" xfId="28239" xr:uid="{4F4A6616-0E42-42F0-BFEA-7B1BC716DE11}"/>
    <cellStyle name="Comma 2 5 8 3 2 3" xfId="13829" xr:uid="{00000000-0005-0000-0000-00005E1F0000}"/>
    <cellStyle name="Comma 2 5 8 3 2 3 2" xfId="33043" xr:uid="{DEEB0803-D3A6-49A9-902C-F906DA41EA57}"/>
    <cellStyle name="Comma 2 5 8 3 2 4" xfId="23436" xr:uid="{5B1E184F-8A58-4856-91D7-8F605625642B}"/>
    <cellStyle name="Comma 2 5 8 3 3" xfId="6624" xr:uid="{00000000-0005-0000-0000-00005F1F0000}"/>
    <cellStyle name="Comma 2 5 8 3 3 2" xfId="16231" xr:uid="{00000000-0005-0000-0000-0000601F0000}"/>
    <cellStyle name="Comma 2 5 8 3 3 2 2" xfId="35445" xr:uid="{9B11A8F6-C293-4CE1-ABC6-D93B57710C30}"/>
    <cellStyle name="Comma 2 5 8 3 3 3" xfId="25838" xr:uid="{58B41C33-E998-4867-9C83-20EDE0940802}"/>
    <cellStyle name="Comma 2 5 8 3 4" xfId="11427" xr:uid="{00000000-0005-0000-0000-0000611F0000}"/>
    <cellStyle name="Comma 2 5 8 3 4 2" xfId="30641" xr:uid="{ED2F952A-087E-4F7E-962B-ED8FF9098450}"/>
    <cellStyle name="Comma 2 5 8 3 5" xfId="21034" xr:uid="{4404F4E4-9845-4C6F-8B27-0C21A0C15DCB}"/>
    <cellStyle name="Comma 2 5 8 4" xfId="2622" xr:uid="{00000000-0005-0000-0000-0000621F0000}"/>
    <cellStyle name="Comma 2 5 8 4 2" xfId="7425" xr:uid="{00000000-0005-0000-0000-0000631F0000}"/>
    <cellStyle name="Comma 2 5 8 4 2 2" xfId="17032" xr:uid="{00000000-0005-0000-0000-0000641F0000}"/>
    <cellStyle name="Comma 2 5 8 4 2 2 2" xfId="36246" xr:uid="{E1423828-B02E-4084-9E7A-32767D45D401}"/>
    <cellStyle name="Comma 2 5 8 4 2 3" xfId="26639" xr:uid="{D4F2EEE9-78E9-4897-889C-FB162A33C39E}"/>
    <cellStyle name="Comma 2 5 8 4 3" xfId="12229" xr:uid="{00000000-0005-0000-0000-0000651F0000}"/>
    <cellStyle name="Comma 2 5 8 4 3 2" xfId="31443" xr:uid="{E94EBECD-4099-4D88-AF5E-3294D3A48F5C}"/>
    <cellStyle name="Comma 2 5 8 4 4" xfId="21836" xr:uid="{3C4EC0A8-6D18-41C3-9DC4-9F7C2E8DDA82}"/>
    <cellStyle name="Comma 2 5 8 5" xfId="5024" xr:uid="{00000000-0005-0000-0000-0000661F0000}"/>
    <cellStyle name="Comma 2 5 8 5 2" xfId="14631" xr:uid="{00000000-0005-0000-0000-0000671F0000}"/>
    <cellStyle name="Comma 2 5 8 5 2 2" xfId="33845" xr:uid="{794513DB-B869-4EAA-B596-F7A65A65788B}"/>
    <cellStyle name="Comma 2 5 8 5 3" xfId="24238" xr:uid="{F4C79473-3997-476C-9A2A-04B846FEEC2E}"/>
    <cellStyle name="Comma 2 5 8 6" xfId="9827" xr:uid="{00000000-0005-0000-0000-0000681F0000}"/>
    <cellStyle name="Comma 2 5 8 6 2" xfId="29041" xr:uid="{D0DB90CE-4876-474E-819C-56EFBBCA5EA5}"/>
    <cellStyle name="Comma 2 5 8 7" xfId="19434" xr:uid="{EE9C6C13-640B-4E88-AE6E-6DCAFA301709}"/>
    <cellStyle name="Comma 2 5 9" xfId="416" xr:uid="{00000000-0005-0000-0000-0000691F0000}"/>
    <cellStyle name="Comma 2 5 9 2" xfId="1217" xr:uid="{00000000-0005-0000-0000-00006A1F0000}"/>
    <cellStyle name="Comma 2 5 9 2 2" xfId="3622" xr:uid="{00000000-0005-0000-0000-00006B1F0000}"/>
    <cellStyle name="Comma 2 5 9 2 2 2" xfId="8425" xr:uid="{00000000-0005-0000-0000-00006C1F0000}"/>
    <cellStyle name="Comma 2 5 9 2 2 2 2" xfId="18032" xr:uid="{00000000-0005-0000-0000-00006D1F0000}"/>
    <cellStyle name="Comma 2 5 9 2 2 2 2 2" xfId="37246" xr:uid="{EA23DCF0-BC0F-4EF9-93AB-F5E409D7D378}"/>
    <cellStyle name="Comma 2 5 9 2 2 2 3" xfId="27639" xr:uid="{3339FF75-6E33-4F2B-ACC1-6ED6196C28B1}"/>
    <cellStyle name="Comma 2 5 9 2 2 3" xfId="13229" xr:uid="{00000000-0005-0000-0000-00006E1F0000}"/>
    <cellStyle name="Comma 2 5 9 2 2 3 2" xfId="32443" xr:uid="{E535F31A-1255-4A74-BE01-E55589FCF893}"/>
    <cellStyle name="Comma 2 5 9 2 2 4" xfId="22836" xr:uid="{3B8F7B30-D10A-42B2-BBF2-F0F82D3749A8}"/>
    <cellStyle name="Comma 2 5 9 2 3" xfId="6024" xr:uid="{00000000-0005-0000-0000-00006F1F0000}"/>
    <cellStyle name="Comma 2 5 9 2 3 2" xfId="15631" xr:uid="{00000000-0005-0000-0000-0000701F0000}"/>
    <cellStyle name="Comma 2 5 9 2 3 2 2" xfId="34845" xr:uid="{8BFD1128-6021-45CE-BA9F-715A6EA1FC6F}"/>
    <cellStyle name="Comma 2 5 9 2 3 3" xfId="25238" xr:uid="{96467FFB-B1DF-4A96-A03C-FF5F4EC4C348}"/>
    <cellStyle name="Comma 2 5 9 2 4" xfId="10827" xr:uid="{00000000-0005-0000-0000-0000711F0000}"/>
    <cellStyle name="Comma 2 5 9 2 4 2" xfId="30041" xr:uid="{E93CD533-376B-494C-8B48-3C151C034011}"/>
    <cellStyle name="Comma 2 5 9 2 5" xfId="20434" xr:uid="{7ECFDE0D-FD1D-40B8-9B6D-580E37D5520C}"/>
    <cellStyle name="Comma 2 5 9 3" xfId="2017" xr:uid="{00000000-0005-0000-0000-0000721F0000}"/>
    <cellStyle name="Comma 2 5 9 3 2" xfId="4422" xr:uid="{00000000-0005-0000-0000-0000731F0000}"/>
    <cellStyle name="Comma 2 5 9 3 2 2" xfId="9225" xr:uid="{00000000-0005-0000-0000-0000741F0000}"/>
    <cellStyle name="Comma 2 5 9 3 2 2 2" xfId="18832" xr:uid="{00000000-0005-0000-0000-0000751F0000}"/>
    <cellStyle name="Comma 2 5 9 3 2 2 2 2" xfId="38046" xr:uid="{49AD7D9D-621B-47FF-B01C-E1269F7E81B1}"/>
    <cellStyle name="Comma 2 5 9 3 2 2 3" xfId="28439" xr:uid="{50FDC746-9EB6-467A-8FE9-DF2E23DC71F1}"/>
    <cellStyle name="Comma 2 5 9 3 2 3" xfId="14029" xr:uid="{00000000-0005-0000-0000-0000761F0000}"/>
    <cellStyle name="Comma 2 5 9 3 2 3 2" xfId="33243" xr:uid="{4717D05A-282D-4C11-8587-9BCA8740894F}"/>
    <cellStyle name="Comma 2 5 9 3 2 4" xfId="23636" xr:uid="{99B64549-4126-40BB-A494-30052A182C9C}"/>
    <cellStyle name="Comma 2 5 9 3 3" xfId="6824" xr:uid="{00000000-0005-0000-0000-0000771F0000}"/>
    <cellStyle name="Comma 2 5 9 3 3 2" xfId="16431" xr:uid="{00000000-0005-0000-0000-0000781F0000}"/>
    <cellStyle name="Comma 2 5 9 3 3 2 2" xfId="35645" xr:uid="{83C08D79-7D8F-411D-9A42-738CF5965CBC}"/>
    <cellStyle name="Comma 2 5 9 3 3 3" xfId="26038" xr:uid="{5A45255A-AD58-486C-A961-3CD943F647D7}"/>
    <cellStyle name="Comma 2 5 9 3 4" xfId="11627" xr:uid="{00000000-0005-0000-0000-0000791F0000}"/>
    <cellStyle name="Comma 2 5 9 3 4 2" xfId="30841" xr:uid="{11633E9E-20B5-4188-A783-B0978F9FF973}"/>
    <cellStyle name="Comma 2 5 9 3 5" xfId="21234" xr:uid="{FCA94C72-06A7-47D3-81E0-031970C294BD}"/>
    <cellStyle name="Comma 2 5 9 4" xfId="2822" xr:uid="{00000000-0005-0000-0000-00007A1F0000}"/>
    <cellStyle name="Comma 2 5 9 4 2" xfId="7625" xr:uid="{00000000-0005-0000-0000-00007B1F0000}"/>
    <cellStyle name="Comma 2 5 9 4 2 2" xfId="17232" xr:uid="{00000000-0005-0000-0000-00007C1F0000}"/>
    <cellStyle name="Comma 2 5 9 4 2 2 2" xfId="36446" xr:uid="{36E8C570-43D9-4257-A775-26BF9263BF89}"/>
    <cellStyle name="Comma 2 5 9 4 2 3" xfId="26839" xr:uid="{E127FFA0-6B6D-4768-AE1A-4DED052EA6B8}"/>
    <cellStyle name="Comma 2 5 9 4 3" xfId="12429" xr:uid="{00000000-0005-0000-0000-00007D1F0000}"/>
    <cellStyle name="Comma 2 5 9 4 3 2" xfId="31643" xr:uid="{88A9C3F0-E292-4786-AC4B-2648AC5B04EB}"/>
    <cellStyle name="Comma 2 5 9 4 4" xfId="22036" xr:uid="{A0759A55-570E-44B6-A257-1ACBE6867EF5}"/>
    <cellStyle name="Comma 2 5 9 5" xfId="5224" xr:uid="{00000000-0005-0000-0000-00007E1F0000}"/>
    <cellStyle name="Comma 2 5 9 5 2" xfId="14831" xr:uid="{00000000-0005-0000-0000-00007F1F0000}"/>
    <cellStyle name="Comma 2 5 9 5 2 2" xfId="34045" xr:uid="{968F5FD9-5FE6-4A26-9EF1-29B9847DDAEC}"/>
    <cellStyle name="Comma 2 5 9 5 3" xfId="24438" xr:uid="{E10088EE-450A-4E7F-9EFB-6F805E2E3691}"/>
    <cellStyle name="Comma 2 5 9 6" xfId="10027" xr:uid="{00000000-0005-0000-0000-0000801F0000}"/>
    <cellStyle name="Comma 2 5 9 6 2" xfId="29241" xr:uid="{1B9EE744-ADC9-40C6-B2F9-13444E421DA9}"/>
    <cellStyle name="Comma 2 5 9 7" xfId="19634" xr:uid="{5FB3A8AE-4D08-4D86-9325-B6F35D836B4B}"/>
    <cellStyle name="Comma 2 6" xfId="17" xr:uid="{00000000-0005-0000-0000-0000811F0000}"/>
    <cellStyle name="Comma 2 6 10" xfId="4826" xr:uid="{00000000-0005-0000-0000-0000821F0000}"/>
    <cellStyle name="Comma 2 6 10 2" xfId="14433" xr:uid="{00000000-0005-0000-0000-0000831F0000}"/>
    <cellStyle name="Comma 2 6 10 2 2" xfId="33647" xr:uid="{89C8204F-680E-4D23-B84E-35CCDAA85618}"/>
    <cellStyle name="Comma 2 6 10 3" xfId="24040" xr:uid="{B930C840-D963-4B4C-9067-33E66D0C5CFD}"/>
    <cellStyle name="Comma 2 6 11" xfId="9629" xr:uid="{00000000-0005-0000-0000-0000841F0000}"/>
    <cellStyle name="Comma 2 6 11 2" xfId="28843" xr:uid="{5BE9CAF7-EFBD-43F5-AFFB-945D2DCF7CEA}"/>
    <cellStyle name="Comma 2 6 12" xfId="19236" xr:uid="{567458C9-2759-4F36-873E-BF06739C5AF2}"/>
    <cellStyle name="Comma 2 6 2" xfId="68" xr:uid="{00000000-0005-0000-0000-0000851F0000}"/>
    <cellStyle name="Comma 2 6 2 10" xfId="9679" xr:uid="{00000000-0005-0000-0000-0000861F0000}"/>
    <cellStyle name="Comma 2 6 2 10 2" xfId="28893" xr:uid="{8F29413D-D359-4F9B-9DC9-21E23CF2AFA8}"/>
    <cellStyle name="Comma 2 6 2 11" xfId="19286" xr:uid="{272CBB39-EC5D-4B38-900D-83A65DACC297}"/>
    <cellStyle name="Comma 2 6 2 2" xfId="168" xr:uid="{00000000-0005-0000-0000-0000871F0000}"/>
    <cellStyle name="Comma 2 6 2 2 10" xfId="19386" xr:uid="{6CA03B7C-EC4F-4CDB-8D70-852DEBEA0E7A}"/>
    <cellStyle name="Comma 2 6 2 2 2" xfId="368" xr:uid="{00000000-0005-0000-0000-0000881F0000}"/>
    <cellStyle name="Comma 2 6 2 2 2 2" xfId="1169" xr:uid="{00000000-0005-0000-0000-0000891F0000}"/>
    <cellStyle name="Comma 2 6 2 2 2 2 2" xfId="3574" xr:uid="{00000000-0005-0000-0000-00008A1F0000}"/>
    <cellStyle name="Comma 2 6 2 2 2 2 2 2" xfId="8377" xr:uid="{00000000-0005-0000-0000-00008B1F0000}"/>
    <cellStyle name="Comma 2 6 2 2 2 2 2 2 2" xfId="17984" xr:uid="{00000000-0005-0000-0000-00008C1F0000}"/>
    <cellStyle name="Comma 2 6 2 2 2 2 2 2 2 2" xfId="37198" xr:uid="{B1C03686-5722-4CEE-A44A-05C94AA1BDE3}"/>
    <cellStyle name="Comma 2 6 2 2 2 2 2 2 3" xfId="27591" xr:uid="{63B93460-29EB-4DDC-BA22-6D703D73F266}"/>
    <cellStyle name="Comma 2 6 2 2 2 2 2 3" xfId="13181" xr:uid="{00000000-0005-0000-0000-00008D1F0000}"/>
    <cellStyle name="Comma 2 6 2 2 2 2 2 3 2" xfId="32395" xr:uid="{13B3F686-5D40-4F6E-9530-CA8D71FBD255}"/>
    <cellStyle name="Comma 2 6 2 2 2 2 2 4" xfId="22788" xr:uid="{BF1FF4E8-1017-4706-8D6F-A7ECB0BDF817}"/>
    <cellStyle name="Comma 2 6 2 2 2 2 3" xfId="5976" xr:uid="{00000000-0005-0000-0000-00008E1F0000}"/>
    <cellStyle name="Comma 2 6 2 2 2 2 3 2" xfId="15583" xr:uid="{00000000-0005-0000-0000-00008F1F0000}"/>
    <cellStyle name="Comma 2 6 2 2 2 2 3 2 2" xfId="34797" xr:uid="{2D2D58C0-BC5C-4224-B5EB-83AAB5994D82}"/>
    <cellStyle name="Comma 2 6 2 2 2 2 3 3" xfId="25190" xr:uid="{FAE85547-DBCC-472F-BFC7-4D876C4772DF}"/>
    <cellStyle name="Comma 2 6 2 2 2 2 4" xfId="10779" xr:uid="{00000000-0005-0000-0000-0000901F0000}"/>
    <cellStyle name="Comma 2 6 2 2 2 2 4 2" xfId="29993" xr:uid="{CE083F13-E186-4091-B3BF-5861C54C89D2}"/>
    <cellStyle name="Comma 2 6 2 2 2 2 5" xfId="20386" xr:uid="{69C797D6-5B53-4B0B-9972-3D42C04CB832}"/>
    <cellStyle name="Comma 2 6 2 2 2 3" xfId="1969" xr:uid="{00000000-0005-0000-0000-0000911F0000}"/>
    <cellStyle name="Comma 2 6 2 2 2 3 2" xfId="4374" xr:uid="{00000000-0005-0000-0000-0000921F0000}"/>
    <cellStyle name="Comma 2 6 2 2 2 3 2 2" xfId="9177" xr:uid="{00000000-0005-0000-0000-0000931F0000}"/>
    <cellStyle name="Comma 2 6 2 2 2 3 2 2 2" xfId="18784" xr:uid="{00000000-0005-0000-0000-0000941F0000}"/>
    <cellStyle name="Comma 2 6 2 2 2 3 2 2 2 2" xfId="37998" xr:uid="{E1852149-514A-4E61-B935-3E5E62E83091}"/>
    <cellStyle name="Comma 2 6 2 2 2 3 2 2 3" xfId="28391" xr:uid="{0BDC481D-F6A1-427B-B946-FE4C3631E776}"/>
    <cellStyle name="Comma 2 6 2 2 2 3 2 3" xfId="13981" xr:uid="{00000000-0005-0000-0000-0000951F0000}"/>
    <cellStyle name="Comma 2 6 2 2 2 3 2 3 2" xfId="33195" xr:uid="{9069942C-6E0F-4668-9470-73D90312A006}"/>
    <cellStyle name="Comma 2 6 2 2 2 3 2 4" xfId="23588" xr:uid="{CD19D94E-FBCA-47B8-AE25-D1BA67F9EF92}"/>
    <cellStyle name="Comma 2 6 2 2 2 3 3" xfId="6776" xr:uid="{00000000-0005-0000-0000-0000961F0000}"/>
    <cellStyle name="Comma 2 6 2 2 2 3 3 2" xfId="16383" xr:uid="{00000000-0005-0000-0000-0000971F0000}"/>
    <cellStyle name="Comma 2 6 2 2 2 3 3 2 2" xfId="35597" xr:uid="{2AD9DB49-7C12-453D-A6E0-8DC02E7C0300}"/>
    <cellStyle name="Comma 2 6 2 2 2 3 3 3" xfId="25990" xr:uid="{31715C99-E313-45AB-B9F4-97A1AA5B8BFC}"/>
    <cellStyle name="Comma 2 6 2 2 2 3 4" xfId="11579" xr:uid="{00000000-0005-0000-0000-0000981F0000}"/>
    <cellStyle name="Comma 2 6 2 2 2 3 4 2" xfId="30793" xr:uid="{48D0CDFB-4348-48BC-B6C1-E6DD38D82641}"/>
    <cellStyle name="Comma 2 6 2 2 2 3 5" xfId="21186" xr:uid="{6265947A-31A3-4D81-AA17-35B95B003C7F}"/>
    <cellStyle name="Comma 2 6 2 2 2 4" xfId="2774" xr:uid="{00000000-0005-0000-0000-0000991F0000}"/>
    <cellStyle name="Comma 2 6 2 2 2 4 2" xfId="7577" xr:uid="{00000000-0005-0000-0000-00009A1F0000}"/>
    <cellStyle name="Comma 2 6 2 2 2 4 2 2" xfId="17184" xr:uid="{00000000-0005-0000-0000-00009B1F0000}"/>
    <cellStyle name="Comma 2 6 2 2 2 4 2 2 2" xfId="36398" xr:uid="{1712071C-27CF-4431-8232-B0A0E9C5660A}"/>
    <cellStyle name="Comma 2 6 2 2 2 4 2 3" xfId="26791" xr:uid="{DB35B647-9BF3-45E2-9CC6-A36BB264BD14}"/>
    <cellStyle name="Comma 2 6 2 2 2 4 3" xfId="12381" xr:uid="{00000000-0005-0000-0000-00009C1F0000}"/>
    <cellStyle name="Comma 2 6 2 2 2 4 3 2" xfId="31595" xr:uid="{A946957C-DE2C-4515-AA86-D4006E6EEE01}"/>
    <cellStyle name="Comma 2 6 2 2 2 4 4" xfId="21988" xr:uid="{DB8C8238-5650-49DC-95A8-D430CF475621}"/>
    <cellStyle name="Comma 2 6 2 2 2 5" xfId="5176" xr:uid="{00000000-0005-0000-0000-00009D1F0000}"/>
    <cellStyle name="Comma 2 6 2 2 2 5 2" xfId="14783" xr:uid="{00000000-0005-0000-0000-00009E1F0000}"/>
    <cellStyle name="Comma 2 6 2 2 2 5 2 2" xfId="33997" xr:uid="{B37AFEEC-4089-4695-8B9F-A35B179FDBB5}"/>
    <cellStyle name="Comma 2 6 2 2 2 5 3" xfId="24390" xr:uid="{0F27E83B-31DA-45CD-A28A-BDEE5ED5BE0A}"/>
    <cellStyle name="Comma 2 6 2 2 2 6" xfId="9979" xr:uid="{00000000-0005-0000-0000-00009F1F0000}"/>
    <cellStyle name="Comma 2 6 2 2 2 6 2" xfId="29193" xr:uid="{A9DE0551-07A8-43B1-BC78-D8F058C675D3}"/>
    <cellStyle name="Comma 2 6 2 2 2 7" xfId="19586" xr:uid="{940F3EC2-C97A-4DB2-9A68-24492FBB6C41}"/>
    <cellStyle name="Comma 2 6 2 2 3" xfId="568" xr:uid="{00000000-0005-0000-0000-0000A01F0000}"/>
    <cellStyle name="Comma 2 6 2 2 3 2" xfId="1369" xr:uid="{00000000-0005-0000-0000-0000A11F0000}"/>
    <cellStyle name="Comma 2 6 2 2 3 2 2" xfId="3774" xr:uid="{00000000-0005-0000-0000-0000A21F0000}"/>
    <cellStyle name="Comma 2 6 2 2 3 2 2 2" xfId="8577" xr:uid="{00000000-0005-0000-0000-0000A31F0000}"/>
    <cellStyle name="Comma 2 6 2 2 3 2 2 2 2" xfId="18184" xr:uid="{00000000-0005-0000-0000-0000A41F0000}"/>
    <cellStyle name="Comma 2 6 2 2 3 2 2 2 2 2" xfId="37398" xr:uid="{50CD24F6-8BB3-45DB-944A-D5622E3486D0}"/>
    <cellStyle name="Comma 2 6 2 2 3 2 2 2 3" xfId="27791" xr:uid="{A8C16611-DECD-4FB3-B25B-3BBC880922A1}"/>
    <cellStyle name="Comma 2 6 2 2 3 2 2 3" xfId="13381" xr:uid="{00000000-0005-0000-0000-0000A51F0000}"/>
    <cellStyle name="Comma 2 6 2 2 3 2 2 3 2" xfId="32595" xr:uid="{9920FD2F-9705-4AD7-951F-E9B19E7DEF62}"/>
    <cellStyle name="Comma 2 6 2 2 3 2 2 4" xfId="22988" xr:uid="{7F16223B-61F0-4DE5-A371-01D62F6C77DF}"/>
    <cellStyle name="Comma 2 6 2 2 3 2 3" xfId="6176" xr:uid="{00000000-0005-0000-0000-0000A61F0000}"/>
    <cellStyle name="Comma 2 6 2 2 3 2 3 2" xfId="15783" xr:uid="{00000000-0005-0000-0000-0000A71F0000}"/>
    <cellStyle name="Comma 2 6 2 2 3 2 3 2 2" xfId="34997" xr:uid="{AE38E8D0-F9E2-45AE-9269-B56CFDC51649}"/>
    <cellStyle name="Comma 2 6 2 2 3 2 3 3" xfId="25390" xr:uid="{BA0B2782-FB62-4BA0-9A24-72D295ED6987}"/>
    <cellStyle name="Comma 2 6 2 2 3 2 4" xfId="10979" xr:uid="{00000000-0005-0000-0000-0000A81F0000}"/>
    <cellStyle name="Comma 2 6 2 2 3 2 4 2" xfId="30193" xr:uid="{EC100217-9956-40F4-984D-F2B2DFC5E4D9}"/>
    <cellStyle name="Comma 2 6 2 2 3 2 5" xfId="20586" xr:uid="{1BAC64EC-26CB-410B-82B6-6D133378A483}"/>
    <cellStyle name="Comma 2 6 2 2 3 3" xfId="2169" xr:uid="{00000000-0005-0000-0000-0000A91F0000}"/>
    <cellStyle name="Comma 2 6 2 2 3 3 2" xfId="4574" xr:uid="{00000000-0005-0000-0000-0000AA1F0000}"/>
    <cellStyle name="Comma 2 6 2 2 3 3 2 2" xfId="9377" xr:uid="{00000000-0005-0000-0000-0000AB1F0000}"/>
    <cellStyle name="Comma 2 6 2 2 3 3 2 2 2" xfId="18984" xr:uid="{00000000-0005-0000-0000-0000AC1F0000}"/>
    <cellStyle name="Comma 2 6 2 2 3 3 2 2 2 2" xfId="38198" xr:uid="{5EEDE516-4B29-421A-994D-E998D018E6F5}"/>
    <cellStyle name="Comma 2 6 2 2 3 3 2 2 3" xfId="28591" xr:uid="{A355F87C-61EC-4C35-ABD7-0AECA33B7D09}"/>
    <cellStyle name="Comma 2 6 2 2 3 3 2 3" xfId="14181" xr:uid="{00000000-0005-0000-0000-0000AD1F0000}"/>
    <cellStyle name="Comma 2 6 2 2 3 3 2 3 2" xfId="33395" xr:uid="{2AB9F684-B159-4B8F-87CB-DF286CF9870C}"/>
    <cellStyle name="Comma 2 6 2 2 3 3 2 4" xfId="23788" xr:uid="{1F2495F5-9ABF-437F-B6A3-97508E0742C1}"/>
    <cellStyle name="Comma 2 6 2 2 3 3 3" xfId="6976" xr:uid="{00000000-0005-0000-0000-0000AE1F0000}"/>
    <cellStyle name="Comma 2 6 2 2 3 3 3 2" xfId="16583" xr:uid="{00000000-0005-0000-0000-0000AF1F0000}"/>
    <cellStyle name="Comma 2 6 2 2 3 3 3 2 2" xfId="35797" xr:uid="{D5DC55C3-1D91-4453-B5C5-D87D1B391CF4}"/>
    <cellStyle name="Comma 2 6 2 2 3 3 3 3" xfId="26190" xr:uid="{DF13C0B4-FD91-491B-A06E-B247901429A9}"/>
    <cellStyle name="Comma 2 6 2 2 3 3 4" xfId="11779" xr:uid="{00000000-0005-0000-0000-0000B01F0000}"/>
    <cellStyle name="Comma 2 6 2 2 3 3 4 2" xfId="30993" xr:uid="{BF78B947-0A11-48ED-873C-DF3ADFFED734}"/>
    <cellStyle name="Comma 2 6 2 2 3 3 5" xfId="21386" xr:uid="{D52B04B7-7B6E-4F03-9F81-CABFE730EDCA}"/>
    <cellStyle name="Comma 2 6 2 2 3 4" xfId="2974" xr:uid="{00000000-0005-0000-0000-0000B11F0000}"/>
    <cellStyle name="Comma 2 6 2 2 3 4 2" xfId="7777" xr:uid="{00000000-0005-0000-0000-0000B21F0000}"/>
    <cellStyle name="Comma 2 6 2 2 3 4 2 2" xfId="17384" xr:uid="{00000000-0005-0000-0000-0000B31F0000}"/>
    <cellStyle name="Comma 2 6 2 2 3 4 2 2 2" xfId="36598" xr:uid="{D7015146-3B2A-4394-BCA6-4BB46D9D516E}"/>
    <cellStyle name="Comma 2 6 2 2 3 4 2 3" xfId="26991" xr:uid="{AAE90C32-4CB4-405C-A85B-E089DBA2BC22}"/>
    <cellStyle name="Comma 2 6 2 2 3 4 3" xfId="12581" xr:uid="{00000000-0005-0000-0000-0000B41F0000}"/>
    <cellStyle name="Comma 2 6 2 2 3 4 3 2" xfId="31795" xr:uid="{BCAD1C46-9D36-4AC7-935E-E2A5DD4DA395}"/>
    <cellStyle name="Comma 2 6 2 2 3 4 4" xfId="22188" xr:uid="{09652152-46BF-44FF-BCD6-43AD1AAEA599}"/>
    <cellStyle name="Comma 2 6 2 2 3 5" xfId="5376" xr:uid="{00000000-0005-0000-0000-0000B51F0000}"/>
    <cellStyle name="Comma 2 6 2 2 3 5 2" xfId="14983" xr:uid="{00000000-0005-0000-0000-0000B61F0000}"/>
    <cellStyle name="Comma 2 6 2 2 3 5 2 2" xfId="34197" xr:uid="{9434B399-5207-4EC4-9FD2-FDA8E69FC7F6}"/>
    <cellStyle name="Comma 2 6 2 2 3 5 3" xfId="24590" xr:uid="{E4849453-4B75-4E0D-A930-F3728C9D9C5F}"/>
    <cellStyle name="Comma 2 6 2 2 3 6" xfId="10179" xr:uid="{00000000-0005-0000-0000-0000B71F0000}"/>
    <cellStyle name="Comma 2 6 2 2 3 6 2" xfId="29393" xr:uid="{07AEAF63-E91C-4B85-90F2-A0F86ABFFF77}"/>
    <cellStyle name="Comma 2 6 2 2 3 7" xfId="19786" xr:uid="{7135EA3A-AD5E-43E3-A343-DD945937BF9D}"/>
    <cellStyle name="Comma 2 6 2 2 4" xfId="768" xr:uid="{00000000-0005-0000-0000-0000B81F0000}"/>
    <cellStyle name="Comma 2 6 2 2 4 2" xfId="1569" xr:uid="{00000000-0005-0000-0000-0000B91F0000}"/>
    <cellStyle name="Comma 2 6 2 2 4 2 2" xfId="3974" xr:uid="{00000000-0005-0000-0000-0000BA1F0000}"/>
    <cellStyle name="Comma 2 6 2 2 4 2 2 2" xfId="8777" xr:uid="{00000000-0005-0000-0000-0000BB1F0000}"/>
    <cellStyle name="Comma 2 6 2 2 4 2 2 2 2" xfId="18384" xr:uid="{00000000-0005-0000-0000-0000BC1F0000}"/>
    <cellStyle name="Comma 2 6 2 2 4 2 2 2 2 2" xfId="37598" xr:uid="{5184ACD6-4016-4982-9498-82F36E18BDBB}"/>
    <cellStyle name="Comma 2 6 2 2 4 2 2 2 3" xfId="27991" xr:uid="{4692F608-89FA-412C-A2AD-ADC017ACBF44}"/>
    <cellStyle name="Comma 2 6 2 2 4 2 2 3" xfId="13581" xr:uid="{00000000-0005-0000-0000-0000BD1F0000}"/>
    <cellStyle name="Comma 2 6 2 2 4 2 2 3 2" xfId="32795" xr:uid="{443D9C2A-3700-4D9B-80EC-DDEA0DED90A4}"/>
    <cellStyle name="Comma 2 6 2 2 4 2 2 4" xfId="23188" xr:uid="{470D0F1F-105C-4DC3-99E6-42EC2C9083FF}"/>
    <cellStyle name="Comma 2 6 2 2 4 2 3" xfId="6376" xr:uid="{00000000-0005-0000-0000-0000BE1F0000}"/>
    <cellStyle name="Comma 2 6 2 2 4 2 3 2" xfId="15983" xr:uid="{00000000-0005-0000-0000-0000BF1F0000}"/>
    <cellStyle name="Comma 2 6 2 2 4 2 3 2 2" xfId="35197" xr:uid="{D574820F-E397-4F5F-8ED4-020002F8BDAF}"/>
    <cellStyle name="Comma 2 6 2 2 4 2 3 3" xfId="25590" xr:uid="{3ED556A2-2949-42B9-B536-459A1C1BB8F7}"/>
    <cellStyle name="Comma 2 6 2 2 4 2 4" xfId="11179" xr:uid="{00000000-0005-0000-0000-0000C01F0000}"/>
    <cellStyle name="Comma 2 6 2 2 4 2 4 2" xfId="30393" xr:uid="{F5CC8C34-0FFA-4086-A5CD-D155D894CC8E}"/>
    <cellStyle name="Comma 2 6 2 2 4 2 5" xfId="20786" xr:uid="{BADB7B77-EBB2-450B-BA2B-4E6F987865AD}"/>
    <cellStyle name="Comma 2 6 2 2 4 3" xfId="2369" xr:uid="{00000000-0005-0000-0000-0000C11F0000}"/>
    <cellStyle name="Comma 2 6 2 2 4 3 2" xfId="4774" xr:uid="{00000000-0005-0000-0000-0000C21F0000}"/>
    <cellStyle name="Comma 2 6 2 2 4 3 2 2" xfId="9577" xr:uid="{00000000-0005-0000-0000-0000C31F0000}"/>
    <cellStyle name="Comma 2 6 2 2 4 3 2 2 2" xfId="19184" xr:uid="{00000000-0005-0000-0000-0000C41F0000}"/>
    <cellStyle name="Comma 2 6 2 2 4 3 2 2 2 2" xfId="38398" xr:uid="{4C15D28B-7548-4CA1-8F16-D8AD5FEAA17E}"/>
    <cellStyle name="Comma 2 6 2 2 4 3 2 2 3" xfId="28791" xr:uid="{AF029B4F-DE3F-45E6-AD06-19D9982AD8AC}"/>
    <cellStyle name="Comma 2 6 2 2 4 3 2 3" xfId="14381" xr:uid="{00000000-0005-0000-0000-0000C51F0000}"/>
    <cellStyle name="Comma 2 6 2 2 4 3 2 3 2" xfId="33595" xr:uid="{2E1148DE-52B9-42C8-8C4C-743DF0744ACE}"/>
    <cellStyle name="Comma 2 6 2 2 4 3 2 4" xfId="23988" xr:uid="{CF268D9E-253C-4088-AD6B-90D2BD246DA2}"/>
    <cellStyle name="Comma 2 6 2 2 4 3 3" xfId="7176" xr:uid="{00000000-0005-0000-0000-0000C61F0000}"/>
    <cellStyle name="Comma 2 6 2 2 4 3 3 2" xfId="16783" xr:uid="{00000000-0005-0000-0000-0000C71F0000}"/>
    <cellStyle name="Comma 2 6 2 2 4 3 3 2 2" xfId="35997" xr:uid="{89B0A8F9-15BD-4570-8E91-3B35FA66D325}"/>
    <cellStyle name="Comma 2 6 2 2 4 3 3 3" xfId="26390" xr:uid="{23857E83-9BEA-4DA9-8ECA-C0379320CA44}"/>
    <cellStyle name="Comma 2 6 2 2 4 3 4" xfId="11979" xr:uid="{00000000-0005-0000-0000-0000C81F0000}"/>
    <cellStyle name="Comma 2 6 2 2 4 3 4 2" xfId="31193" xr:uid="{C732E475-991F-4F38-B8B2-AED839E2F8AA}"/>
    <cellStyle name="Comma 2 6 2 2 4 3 5" xfId="21586" xr:uid="{77D81655-3CF3-4DA6-949E-651EDF3B210F}"/>
    <cellStyle name="Comma 2 6 2 2 4 4" xfId="3174" xr:uid="{00000000-0005-0000-0000-0000C91F0000}"/>
    <cellStyle name="Comma 2 6 2 2 4 4 2" xfId="7977" xr:uid="{00000000-0005-0000-0000-0000CA1F0000}"/>
    <cellStyle name="Comma 2 6 2 2 4 4 2 2" xfId="17584" xr:uid="{00000000-0005-0000-0000-0000CB1F0000}"/>
    <cellStyle name="Comma 2 6 2 2 4 4 2 2 2" xfId="36798" xr:uid="{E1CA9562-DDCF-4CDD-8953-0ACAB23516DC}"/>
    <cellStyle name="Comma 2 6 2 2 4 4 2 3" xfId="27191" xr:uid="{B61D1048-17A3-46A4-987A-B43A62828873}"/>
    <cellStyle name="Comma 2 6 2 2 4 4 3" xfId="12781" xr:uid="{00000000-0005-0000-0000-0000CC1F0000}"/>
    <cellStyle name="Comma 2 6 2 2 4 4 3 2" xfId="31995" xr:uid="{11F76022-0D2A-4617-BAE9-59BD08E1918F}"/>
    <cellStyle name="Comma 2 6 2 2 4 4 4" xfId="22388" xr:uid="{E3EE0BAA-4359-437B-9B80-51886DCB4191}"/>
    <cellStyle name="Comma 2 6 2 2 4 5" xfId="5576" xr:uid="{00000000-0005-0000-0000-0000CD1F0000}"/>
    <cellStyle name="Comma 2 6 2 2 4 5 2" xfId="15183" xr:uid="{00000000-0005-0000-0000-0000CE1F0000}"/>
    <cellStyle name="Comma 2 6 2 2 4 5 2 2" xfId="34397" xr:uid="{AF907A3A-D598-4A36-89B4-513F98231EF5}"/>
    <cellStyle name="Comma 2 6 2 2 4 5 3" xfId="24790" xr:uid="{A1C0AC66-5F58-4D7C-8DF9-4A92C93C928F}"/>
    <cellStyle name="Comma 2 6 2 2 4 6" xfId="10379" xr:uid="{00000000-0005-0000-0000-0000CF1F0000}"/>
    <cellStyle name="Comma 2 6 2 2 4 6 2" xfId="29593" xr:uid="{7AC9E769-D391-4785-BDE2-E3956FA111B9}"/>
    <cellStyle name="Comma 2 6 2 2 4 7" xfId="19986" xr:uid="{25DD8431-AADF-46D8-B641-39959DAAF04A}"/>
    <cellStyle name="Comma 2 6 2 2 5" xfId="969" xr:uid="{00000000-0005-0000-0000-0000D01F0000}"/>
    <cellStyle name="Comma 2 6 2 2 5 2" xfId="3374" xr:uid="{00000000-0005-0000-0000-0000D11F0000}"/>
    <cellStyle name="Comma 2 6 2 2 5 2 2" xfId="8177" xr:uid="{00000000-0005-0000-0000-0000D21F0000}"/>
    <cellStyle name="Comma 2 6 2 2 5 2 2 2" xfId="17784" xr:uid="{00000000-0005-0000-0000-0000D31F0000}"/>
    <cellStyle name="Comma 2 6 2 2 5 2 2 2 2" xfId="36998" xr:uid="{25015C8E-626E-4B65-ABD2-C02220085CC7}"/>
    <cellStyle name="Comma 2 6 2 2 5 2 2 3" xfId="27391" xr:uid="{1628E34A-3C84-4A5B-AAFE-C0BB41564881}"/>
    <cellStyle name="Comma 2 6 2 2 5 2 3" xfId="12981" xr:uid="{00000000-0005-0000-0000-0000D41F0000}"/>
    <cellStyle name="Comma 2 6 2 2 5 2 3 2" xfId="32195" xr:uid="{72966DD8-B9AA-4AEB-B192-E7B87F262FB1}"/>
    <cellStyle name="Comma 2 6 2 2 5 2 4" xfId="22588" xr:uid="{E5EC7EB3-BDD9-4EA3-AA95-8A9333274929}"/>
    <cellStyle name="Comma 2 6 2 2 5 3" xfId="5776" xr:uid="{00000000-0005-0000-0000-0000D51F0000}"/>
    <cellStyle name="Comma 2 6 2 2 5 3 2" xfId="15383" xr:uid="{00000000-0005-0000-0000-0000D61F0000}"/>
    <cellStyle name="Comma 2 6 2 2 5 3 2 2" xfId="34597" xr:uid="{6F5B24B0-83FE-453B-B673-5D244591EBBB}"/>
    <cellStyle name="Comma 2 6 2 2 5 3 3" xfId="24990" xr:uid="{7E1A0439-56BD-4B68-A38F-75154394FCEF}"/>
    <cellStyle name="Comma 2 6 2 2 5 4" xfId="10579" xr:uid="{00000000-0005-0000-0000-0000D71F0000}"/>
    <cellStyle name="Comma 2 6 2 2 5 4 2" xfId="29793" xr:uid="{7E091FED-78E4-4585-ABE2-D52751F2F576}"/>
    <cellStyle name="Comma 2 6 2 2 5 5" xfId="20186" xr:uid="{6BFA9236-0CEC-48A0-AADE-BBAB1CE8C931}"/>
    <cellStyle name="Comma 2 6 2 2 6" xfId="1769" xr:uid="{00000000-0005-0000-0000-0000D81F0000}"/>
    <cellStyle name="Comma 2 6 2 2 6 2" xfId="4174" xr:uid="{00000000-0005-0000-0000-0000D91F0000}"/>
    <cellStyle name="Comma 2 6 2 2 6 2 2" xfId="8977" xr:uid="{00000000-0005-0000-0000-0000DA1F0000}"/>
    <cellStyle name="Comma 2 6 2 2 6 2 2 2" xfId="18584" xr:uid="{00000000-0005-0000-0000-0000DB1F0000}"/>
    <cellStyle name="Comma 2 6 2 2 6 2 2 2 2" xfId="37798" xr:uid="{5C34DB37-20A3-4F60-B80C-66E5D7912D6A}"/>
    <cellStyle name="Comma 2 6 2 2 6 2 2 3" xfId="28191" xr:uid="{956C10C3-4BA1-4CE1-8172-D6BC88CDFFEB}"/>
    <cellStyle name="Comma 2 6 2 2 6 2 3" xfId="13781" xr:uid="{00000000-0005-0000-0000-0000DC1F0000}"/>
    <cellStyle name="Comma 2 6 2 2 6 2 3 2" xfId="32995" xr:uid="{11499DDB-DE58-4FF5-965B-4D7E257A43EE}"/>
    <cellStyle name="Comma 2 6 2 2 6 2 4" xfId="23388" xr:uid="{ABFA21FB-3CF2-46E6-9E92-0199AABF9CD6}"/>
    <cellStyle name="Comma 2 6 2 2 6 3" xfId="6576" xr:uid="{00000000-0005-0000-0000-0000DD1F0000}"/>
    <cellStyle name="Comma 2 6 2 2 6 3 2" xfId="16183" xr:uid="{00000000-0005-0000-0000-0000DE1F0000}"/>
    <cellStyle name="Comma 2 6 2 2 6 3 2 2" xfId="35397" xr:uid="{D627CE3F-F38A-4E66-A22E-AA8CE9C17B6F}"/>
    <cellStyle name="Comma 2 6 2 2 6 3 3" xfId="25790" xr:uid="{D385EAD8-6DCD-4777-8C8E-3D0F0E42AE8B}"/>
    <cellStyle name="Comma 2 6 2 2 6 4" xfId="11379" xr:uid="{00000000-0005-0000-0000-0000DF1F0000}"/>
    <cellStyle name="Comma 2 6 2 2 6 4 2" xfId="30593" xr:uid="{ACE9C869-9EF7-4B46-BB66-2D41F52E6889}"/>
    <cellStyle name="Comma 2 6 2 2 6 5" xfId="20986" xr:uid="{6D574527-197C-4D8E-B8F9-113FED4FCB4A}"/>
    <cellStyle name="Comma 2 6 2 2 7" xfId="2574" xr:uid="{00000000-0005-0000-0000-0000E01F0000}"/>
    <cellStyle name="Comma 2 6 2 2 7 2" xfId="7377" xr:uid="{00000000-0005-0000-0000-0000E11F0000}"/>
    <cellStyle name="Comma 2 6 2 2 7 2 2" xfId="16984" xr:uid="{00000000-0005-0000-0000-0000E21F0000}"/>
    <cellStyle name="Comma 2 6 2 2 7 2 2 2" xfId="36198" xr:uid="{36D9F305-5D3C-4DBB-B6EB-FDCDCBB91549}"/>
    <cellStyle name="Comma 2 6 2 2 7 2 3" xfId="26591" xr:uid="{BF1DE76E-9942-4B1E-BD96-B4CDC95CF080}"/>
    <cellStyle name="Comma 2 6 2 2 7 3" xfId="12181" xr:uid="{00000000-0005-0000-0000-0000E31F0000}"/>
    <cellStyle name="Comma 2 6 2 2 7 3 2" xfId="31395" xr:uid="{D322CAD0-590E-4D22-AE56-F2C56DCF6DFD}"/>
    <cellStyle name="Comma 2 6 2 2 7 4" xfId="21788" xr:uid="{590EA064-39E0-4B42-A353-357AA34726DF}"/>
    <cellStyle name="Comma 2 6 2 2 8" xfId="4976" xr:uid="{00000000-0005-0000-0000-0000E41F0000}"/>
    <cellStyle name="Comma 2 6 2 2 8 2" xfId="14583" xr:uid="{00000000-0005-0000-0000-0000E51F0000}"/>
    <cellStyle name="Comma 2 6 2 2 8 2 2" xfId="33797" xr:uid="{A664B874-8B33-42A2-9232-9EF7430B3D9C}"/>
    <cellStyle name="Comma 2 6 2 2 8 3" xfId="24190" xr:uid="{0B77E5B6-72A1-4D2A-AEBB-E9E72B98A8BA}"/>
    <cellStyle name="Comma 2 6 2 2 9" xfId="9779" xr:uid="{00000000-0005-0000-0000-0000E61F0000}"/>
    <cellStyle name="Comma 2 6 2 2 9 2" xfId="28993" xr:uid="{A85D5B92-2019-4EE0-AACE-5B254D1625E7}"/>
    <cellStyle name="Comma 2 6 2 3" xfId="268" xr:uid="{00000000-0005-0000-0000-0000E71F0000}"/>
    <cellStyle name="Comma 2 6 2 3 2" xfId="1069" xr:uid="{00000000-0005-0000-0000-0000E81F0000}"/>
    <cellStyle name="Comma 2 6 2 3 2 2" xfId="3474" xr:uid="{00000000-0005-0000-0000-0000E91F0000}"/>
    <cellStyle name="Comma 2 6 2 3 2 2 2" xfId="8277" xr:uid="{00000000-0005-0000-0000-0000EA1F0000}"/>
    <cellStyle name="Comma 2 6 2 3 2 2 2 2" xfId="17884" xr:uid="{00000000-0005-0000-0000-0000EB1F0000}"/>
    <cellStyle name="Comma 2 6 2 3 2 2 2 2 2" xfId="37098" xr:uid="{8A148767-2722-47C8-9836-7B42C5863FB9}"/>
    <cellStyle name="Comma 2 6 2 3 2 2 2 3" xfId="27491" xr:uid="{F9DEA43F-20D3-4EC7-A4A6-A0BD65DD0EFD}"/>
    <cellStyle name="Comma 2 6 2 3 2 2 3" xfId="13081" xr:uid="{00000000-0005-0000-0000-0000EC1F0000}"/>
    <cellStyle name="Comma 2 6 2 3 2 2 3 2" xfId="32295" xr:uid="{E84781D0-1E0C-4AA3-B993-9D58B44D1C55}"/>
    <cellStyle name="Comma 2 6 2 3 2 2 4" xfId="22688" xr:uid="{297C6B50-03E3-409A-90B0-F11C145ACE3C}"/>
    <cellStyle name="Comma 2 6 2 3 2 3" xfId="5876" xr:uid="{00000000-0005-0000-0000-0000ED1F0000}"/>
    <cellStyle name="Comma 2 6 2 3 2 3 2" xfId="15483" xr:uid="{00000000-0005-0000-0000-0000EE1F0000}"/>
    <cellStyle name="Comma 2 6 2 3 2 3 2 2" xfId="34697" xr:uid="{F633E6DF-5C32-4EDB-8089-49C32E90752D}"/>
    <cellStyle name="Comma 2 6 2 3 2 3 3" xfId="25090" xr:uid="{2239E1DB-F6C6-48A9-8C6C-CAF583DC85F9}"/>
    <cellStyle name="Comma 2 6 2 3 2 4" xfId="10679" xr:uid="{00000000-0005-0000-0000-0000EF1F0000}"/>
    <cellStyle name="Comma 2 6 2 3 2 4 2" xfId="29893" xr:uid="{E97E7C8F-5C46-4391-9D68-626DFA184F5F}"/>
    <cellStyle name="Comma 2 6 2 3 2 5" xfId="20286" xr:uid="{68ADE2A8-0FCB-4D94-A31C-99A73089EA51}"/>
    <cellStyle name="Comma 2 6 2 3 3" xfId="1869" xr:uid="{00000000-0005-0000-0000-0000F01F0000}"/>
    <cellStyle name="Comma 2 6 2 3 3 2" xfId="4274" xr:uid="{00000000-0005-0000-0000-0000F11F0000}"/>
    <cellStyle name="Comma 2 6 2 3 3 2 2" xfId="9077" xr:uid="{00000000-0005-0000-0000-0000F21F0000}"/>
    <cellStyle name="Comma 2 6 2 3 3 2 2 2" xfId="18684" xr:uid="{00000000-0005-0000-0000-0000F31F0000}"/>
    <cellStyle name="Comma 2 6 2 3 3 2 2 2 2" xfId="37898" xr:uid="{6E1BA45B-7C4B-48E5-BFED-B47A43691FCD}"/>
    <cellStyle name="Comma 2 6 2 3 3 2 2 3" xfId="28291" xr:uid="{2D844017-B048-4A1E-BDA8-64BEBD8F52C5}"/>
    <cellStyle name="Comma 2 6 2 3 3 2 3" xfId="13881" xr:uid="{00000000-0005-0000-0000-0000F41F0000}"/>
    <cellStyle name="Comma 2 6 2 3 3 2 3 2" xfId="33095" xr:uid="{EE5FB680-B646-4AE8-96F2-D21C5AD1F080}"/>
    <cellStyle name="Comma 2 6 2 3 3 2 4" xfId="23488" xr:uid="{C31E5BFF-EE1B-4042-B727-6DA717F447A2}"/>
    <cellStyle name="Comma 2 6 2 3 3 3" xfId="6676" xr:uid="{00000000-0005-0000-0000-0000F51F0000}"/>
    <cellStyle name="Comma 2 6 2 3 3 3 2" xfId="16283" xr:uid="{00000000-0005-0000-0000-0000F61F0000}"/>
    <cellStyle name="Comma 2 6 2 3 3 3 2 2" xfId="35497" xr:uid="{B3154188-4460-44B9-84E6-17D20BAA555D}"/>
    <cellStyle name="Comma 2 6 2 3 3 3 3" xfId="25890" xr:uid="{43238229-65CD-4174-AE10-9A3B02189A01}"/>
    <cellStyle name="Comma 2 6 2 3 3 4" xfId="11479" xr:uid="{00000000-0005-0000-0000-0000F71F0000}"/>
    <cellStyle name="Comma 2 6 2 3 3 4 2" xfId="30693" xr:uid="{79E00FF8-F495-48C3-9265-28F4EBF67585}"/>
    <cellStyle name="Comma 2 6 2 3 3 5" xfId="21086" xr:uid="{0F77865C-5335-4228-8E63-FE5B29D59F07}"/>
    <cellStyle name="Comma 2 6 2 3 4" xfId="2674" xr:uid="{00000000-0005-0000-0000-0000F81F0000}"/>
    <cellStyle name="Comma 2 6 2 3 4 2" xfId="7477" xr:uid="{00000000-0005-0000-0000-0000F91F0000}"/>
    <cellStyle name="Comma 2 6 2 3 4 2 2" xfId="17084" xr:uid="{00000000-0005-0000-0000-0000FA1F0000}"/>
    <cellStyle name="Comma 2 6 2 3 4 2 2 2" xfId="36298" xr:uid="{B795E6E5-64D7-4F37-9889-DE935095B56C}"/>
    <cellStyle name="Comma 2 6 2 3 4 2 3" xfId="26691" xr:uid="{75E00BEF-60DB-4796-A2B5-CD36E8799A0E}"/>
    <cellStyle name="Comma 2 6 2 3 4 3" xfId="12281" xr:uid="{00000000-0005-0000-0000-0000FB1F0000}"/>
    <cellStyle name="Comma 2 6 2 3 4 3 2" xfId="31495" xr:uid="{60E86BD9-8F6F-459C-967E-09079D42BDA6}"/>
    <cellStyle name="Comma 2 6 2 3 4 4" xfId="21888" xr:uid="{7484F44C-7128-42E0-9C04-40D0C53993E9}"/>
    <cellStyle name="Comma 2 6 2 3 5" xfId="5076" xr:uid="{00000000-0005-0000-0000-0000FC1F0000}"/>
    <cellStyle name="Comma 2 6 2 3 5 2" xfId="14683" xr:uid="{00000000-0005-0000-0000-0000FD1F0000}"/>
    <cellStyle name="Comma 2 6 2 3 5 2 2" xfId="33897" xr:uid="{F19FE5C9-77C3-4542-85FA-EE7CFD19521A}"/>
    <cellStyle name="Comma 2 6 2 3 5 3" xfId="24290" xr:uid="{B5BD7033-AA63-428C-8C99-5C43E1242003}"/>
    <cellStyle name="Comma 2 6 2 3 6" xfId="9879" xr:uid="{00000000-0005-0000-0000-0000FE1F0000}"/>
    <cellStyle name="Comma 2 6 2 3 6 2" xfId="29093" xr:uid="{C5EF83A2-A4E5-480D-A88B-73AA033B361E}"/>
    <cellStyle name="Comma 2 6 2 3 7" xfId="19486" xr:uid="{A1DE9593-62FF-4BCB-B196-D0F18346B818}"/>
    <cellStyle name="Comma 2 6 2 4" xfId="468" xr:uid="{00000000-0005-0000-0000-0000FF1F0000}"/>
    <cellStyle name="Comma 2 6 2 4 2" xfId="1269" xr:uid="{00000000-0005-0000-0000-000000200000}"/>
    <cellStyle name="Comma 2 6 2 4 2 2" xfId="3674" xr:uid="{00000000-0005-0000-0000-000001200000}"/>
    <cellStyle name="Comma 2 6 2 4 2 2 2" xfId="8477" xr:uid="{00000000-0005-0000-0000-000002200000}"/>
    <cellStyle name="Comma 2 6 2 4 2 2 2 2" xfId="18084" xr:uid="{00000000-0005-0000-0000-000003200000}"/>
    <cellStyle name="Comma 2 6 2 4 2 2 2 2 2" xfId="37298" xr:uid="{466B7CC3-51A8-42BB-A8C5-640B8DE330D4}"/>
    <cellStyle name="Comma 2 6 2 4 2 2 2 3" xfId="27691" xr:uid="{CE8A186A-5727-4721-84B0-1F44C00EAC2B}"/>
    <cellStyle name="Comma 2 6 2 4 2 2 3" xfId="13281" xr:uid="{00000000-0005-0000-0000-000004200000}"/>
    <cellStyle name="Comma 2 6 2 4 2 2 3 2" xfId="32495" xr:uid="{3232B5D9-6BF5-4605-89C5-64CDFFA66036}"/>
    <cellStyle name="Comma 2 6 2 4 2 2 4" xfId="22888" xr:uid="{291FB79D-1575-412E-B592-A48E8C29E0CD}"/>
    <cellStyle name="Comma 2 6 2 4 2 3" xfId="6076" xr:uid="{00000000-0005-0000-0000-000005200000}"/>
    <cellStyle name="Comma 2 6 2 4 2 3 2" xfId="15683" xr:uid="{00000000-0005-0000-0000-000006200000}"/>
    <cellStyle name="Comma 2 6 2 4 2 3 2 2" xfId="34897" xr:uid="{1962336D-4DB5-440C-BF99-503EF24FDCD8}"/>
    <cellStyle name="Comma 2 6 2 4 2 3 3" xfId="25290" xr:uid="{FFB62FC4-0458-4A5B-870F-20B9AD6267C2}"/>
    <cellStyle name="Comma 2 6 2 4 2 4" xfId="10879" xr:uid="{00000000-0005-0000-0000-000007200000}"/>
    <cellStyle name="Comma 2 6 2 4 2 4 2" xfId="30093" xr:uid="{9214D3A3-A429-4D78-AA9B-D8F8914FAF3A}"/>
    <cellStyle name="Comma 2 6 2 4 2 5" xfId="20486" xr:uid="{3E3AA004-02B8-4055-8457-A53ED4605BC5}"/>
    <cellStyle name="Comma 2 6 2 4 3" xfId="2069" xr:uid="{00000000-0005-0000-0000-000008200000}"/>
    <cellStyle name="Comma 2 6 2 4 3 2" xfId="4474" xr:uid="{00000000-0005-0000-0000-000009200000}"/>
    <cellStyle name="Comma 2 6 2 4 3 2 2" xfId="9277" xr:uid="{00000000-0005-0000-0000-00000A200000}"/>
    <cellStyle name="Comma 2 6 2 4 3 2 2 2" xfId="18884" xr:uid="{00000000-0005-0000-0000-00000B200000}"/>
    <cellStyle name="Comma 2 6 2 4 3 2 2 2 2" xfId="38098" xr:uid="{5A8AB310-987F-48D9-9754-C1659D42D2C9}"/>
    <cellStyle name="Comma 2 6 2 4 3 2 2 3" xfId="28491" xr:uid="{E65D19AC-F33E-42ED-8156-548E60B4751A}"/>
    <cellStyle name="Comma 2 6 2 4 3 2 3" xfId="14081" xr:uid="{00000000-0005-0000-0000-00000C200000}"/>
    <cellStyle name="Comma 2 6 2 4 3 2 3 2" xfId="33295" xr:uid="{F73A0105-4901-4CEE-82CC-8AC69918DF87}"/>
    <cellStyle name="Comma 2 6 2 4 3 2 4" xfId="23688" xr:uid="{AEB94E62-62DE-47BF-95B8-EE0855BB10E3}"/>
    <cellStyle name="Comma 2 6 2 4 3 3" xfId="6876" xr:uid="{00000000-0005-0000-0000-00000D200000}"/>
    <cellStyle name="Comma 2 6 2 4 3 3 2" xfId="16483" xr:uid="{00000000-0005-0000-0000-00000E200000}"/>
    <cellStyle name="Comma 2 6 2 4 3 3 2 2" xfId="35697" xr:uid="{D5557D13-A627-4457-B214-CD2677BBBE7B}"/>
    <cellStyle name="Comma 2 6 2 4 3 3 3" xfId="26090" xr:uid="{96C1B353-0854-4F01-9F29-375CC9389B22}"/>
    <cellStyle name="Comma 2 6 2 4 3 4" xfId="11679" xr:uid="{00000000-0005-0000-0000-00000F200000}"/>
    <cellStyle name="Comma 2 6 2 4 3 4 2" xfId="30893" xr:uid="{4426759B-7F52-41DA-9988-7C5B8A1B54E2}"/>
    <cellStyle name="Comma 2 6 2 4 3 5" xfId="21286" xr:uid="{167507CB-FCAE-45DA-87CE-6E1E4414E7AB}"/>
    <cellStyle name="Comma 2 6 2 4 4" xfId="2874" xr:uid="{00000000-0005-0000-0000-000010200000}"/>
    <cellStyle name="Comma 2 6 2 4 4 2" xfId="7677" xr:uid="{00000000-0005-0000-0000-000011200000}"/>
    <cellStyle name="Comma 2 6 2 4 4 2 2" xfId="17284" xr:uid="{00000000-0005-0000-0000-000012200000}"/>
    <cellStyle name="Comma 2 6 2 4 4 2 2 2" xfId="36498" xr:uid="{A987B4D3-2305-4CF8-96E1-FF9592368E29}"/>
    <cellStyle name="Comma 2 6 2 4 4 2 3" xfId="26891" xr:uid="{4DACCB0D-47F8-4B4D-8B8E-9918D47212BA}"/>
    <cellStyle name="Comma 2 6 2 4 4 3" xfId="12481" xr:uid="{00000000-0005-0000-0000-000013200000}"/>
    <cellStyle name="Comma 2 6 2 4 4 3 2" xfId="31695" xr:uid="{F354A89F-3B07-45C8-BF94-568A4C8E82E3}"/>
    <cellStyle name="Comma 2 6 2 4 4 4" xfId="22088" xr:uid="{4AAFE22A-3A21-4BFF-9A5D-32BA2A8B32CC}"/>
    <cellStyle name="Comma 2 6 2 4 5" xfId="5276" xr:uid="{00000000-0005-0000-0000-000014200000}"/>
    <cellStyle name="Comma 2 6 2 4 5 2" xfId="14883" xr:uid="{00000000-0005-0000-0000-000015200000}"/>
    <cellStyle name="Comma 2 6 2 4 5 2 2" xfId="34097" xr:uid="{9DF698CB-8341-4C9D-8ED6-ACF921038EA9}"/>
    <cellStyle name="Comma 2 6 2 4 5 3" xfId="24490" xr:uid="{FB252652-1196-44CA-8C55-9C0B9AB94F1B}"/>
    <cellStyle name="Comma 2 6 2 4 6" xfId="10079" xr:uid="{00000000-0005-0000-0000-000016200000}"/>
    <cellStyle name="Comma 2 6 2 4 6 2" xfId="29293" xr:uid="{C2D81680-4ED7-448E-A97B-60A98B18F675}"/>
    <cellStyle name="Comma 2 6 2 4 7" xfId="19686" xr:uid="{68D60F43-CAD7-48D1-BFB8-90C13E6D3EE1}"/>
    <cellStyle name="Comma 2 6 2 5" xfId="668" xr:uid="{00000000-0005-0000-0000-000017200000}"/>
    <cellStyle name="Comma 2 6 2 5 2" xfId="1469" xr:uid="{00000000-0005-0000-0000-000018200000}"/>
    <cellStyle name="Comma 2 6 2 5 2 2" xfId="3874" xr:uid="{00000000-0005-0000-0000-000019200000}"/>
    <cellStyle name="Comma 2 6 2 5 2 2 2" xfId="8677" xr:uid="{00000000-0005-0000-0000-00001A200000}"/>
    <cellStyle name="Comma 2 6 2 5 2 2 2 2" xfId="18284" xr:uid="{00000000-0005-0000-0000-00001B200000}"/>
    <cellStyle name="Comma 2 6 2 5 2 2 2 2 2" xfId="37498" xr:uid="{C6B3AAA6-14A1-4483-8DF7-D04BC71454B2}"/>
    <cellStyle name="Comma 2 6 2 5 2 2 2 3" xfId="27891" xr:uid="{CCB3B8D5-82E6-4216-8AB8-61F658D236B9}"/>
    <cellStyle name="Comma 2 6 2 5 2 2 3" xfId="13481" xr:uid="{00000000-0005-0000-0000-00001C200000}"/>
    <cellStyle name="Comma 2 6 2 5 2 2 3 2" xfId="32695" xr:uid="{E0CEA638-A74B-41AF-A3B0-BEDE5FE1A1EA}"/>
    <cellStyle name="Comma 2 6 2 5 2 2 4" xfId="23088" xr:uid="{B1655AD5-43AF-4BC4-9A16-4FFD3999B234}"/>
    <cellStyle name="Comma 2 6 2 5 2 3" xfId="6276" xr:uid="{00000000-0005-0000-0000-00001D200000}"/>
    <cellStyle name="Comma 2 6 2 5 2 3 2" xfId="15883" xr:uid="{00000000-0005-0000-0000-00001E200000}"/>
    <cellStyle name="Comma 2 6 2 5 2 3 2 2" xfId="35097" xr:uid="{D3C0A4BA-A481-4AE1-9453-8CDDE4884A2A}"/>
    <cellStyle name="Comma 2 6 2 5 2 3 3" xfId="25490" xr:uid="{476644E5-13DA-4E32-B406-312EF26069C2}"/>
    <cellStyle name="Comma 2 6 2 5 2 4" xfId="11079" xr:uid="{00000000-0005-0000-0000-00001F200000}"/>
    <cellStyle name="Comma 2 6 2 5 2 4 2" xfId="30293" xr:uid="{9CB7B68F-F3DB-4F15-9F34-D0B5E5FE14D3}"/>
    <cellStyle name="Comma 2 6 2 5 2 5" xfId="20686" xr:uid="{F1B44BA5-2494-43EE-AC27-8344F3735D93}"/>
    <cellStyle name="Comma 2 6 2 5 3" xfId="2269" xr:uid="{00000000-0005-0000-0000-000020200000}"/>
    <cellStyle name="Comma 2 6 2 5 3 2" xfId="4674" xr:uid="{00000000-0005-0000-0000-000021200000}"/>
    <cellStyle name="Comma 2 6 2 5 3 2 2" xfId="9477" xr:uid="{00000000-0005-0000-0000-000022200000}"/>
    <cellStyle name="Comma 2 6 2 5 3 2 2 2" xfId="19084" xr:uid="{00000000-0005-0000-0000-000023200000}"/>
    <cellStyle name="Comma 2 6 2 5 3 2 2 2 2" xfId="38298" xr:uid="{EE3106B9-E164-46C3-8199-AF6FEE0DFBDA}"/>
    <cellStyle name="Comma 2 6 2 5 3 2 2 3" xfId="28691" xr:uid="{EE20DDD9-AE8D-4313-84A4-7BD096816054}"/>
    <cellStyle name="Comma 2 6 2 5 3 2 3" xfId="14281" xr:uid="{00000000-0005-0000-0000-000024200000}"/>
    <cellStyle name="Comma 2 6 2 5 3 2 3 2" xfId="33495" xr:uid="{79971C52-C344-446F-9F2A-A2F7EE9A8458}"/>
    <cellStyle name="Comma 2 6 2 5 3 2 4" xfId="23888" xr:uid="{87EB455E-BDF2-40D0-B140-677DCCFF7A96}"/>
    <cellStyle name="Comma 2 6 2 5 3 3" xfId="7076" xr:uid="{00000000-0005-0000-0000-000025200000}"/>
    <cellStyle name="Comma 2 6 2 5 3 3 2" xfId="16683" xr:uid="{00000000-0005-0000-0000-000026200000}"/>
    <cellStyle name="Comma 2 6 2 5 3 3 2 2" xfId="35897" xr:uid="{987C0E2D-95D7-41AF-BD65-FB97A67242AD}"/>
    <cellStyle name="Comma 2 6 2 5 3 3 3" xfId="26290" xr:uid="{5B66DC41-3504-41A5-8A9A-4D9605BAD0FB}"/>
    <cellStyle name="Comma 2 6 2 5 3 4" xfId="11879" xr:uid="{00000000-0005-0000-0000-000027200000}"/>
    <cellStyle name="Comma 2 6 2 5 3 4 2" xfId="31093" xr:uid="{C5F960C6-5129-4CEA-9E7E-BCBB6D5AB78F}"/>
    <cellStyle name="Comma 2 6 2 5 3 5" xfId="21486" xr:uid="{6C882980-477F-49DC-A283-F508818CC001}"/>
    <cellStyle name="Comma 2 6 2 5 4" xfId="3074" xr:uid="{00000000-0005-0000-0000-000028200000}"/>
    <cellStyle name="Comma 2 6 2 5 4 2" xfId="7877" xr:uid="{00000000-0005-0000-0000-000029200000}"/>
    <cellStyle name="Comma 2 6 2 5 4 2 2" xfId="17484" xr:uid="{00000000-0005-0000-0000-00002A200000}"/>
    <cellStyle name="Comma 2 6 2 5 4 2 2 2" xfId="36698" xr:uid="{AAB723ED-5474-4291-9939-64117BF035DC}"/>
    <cellStyle name="Comma 2 6 2 5 4 2 3" xfId="27091" xr:uid="{B41ABA25-9584-4E9C-9BA1-FDB107FEFBF3}"/>
    <cellStyle name="Comma 2 6 2 5 4 3" xfId="12681" xr:uid="{00000000-0005-0000-0000-00002B200000}"/>
    <cellStyle name="Comma 2 6 2 5 4 3 2" xfId="31895" xr:uid="{5D250603-768D-454B-846C-CD141AF1956D}"/>
    <cellStyle name="Comma 2 6 2 5 4 4" xfId="22288" xr:uid="{303FB388-5C07-458D-8EC0-2A9DA39B1A46}"/>
    <cellStyle name="Comma 2 6 2 5 5" xfId="5476" xr:uid="{00000000-0005-0000-0000-00002C200000}"/>
    <cellStyle name="Comma 2 6 2 5 5 2" xfId="15083" xr:uid="{00000000-0005-0000-0000-00002D200000}"/>
    <cellStyle name="Comma 2 6 2 5 5 2 2" xfId="34297" xr:uid="{5936BA7D-0AB5-4E02-8D2B-82699F442512}"/>
    <cellStyle name="Comma 2 6 2 5 5 3" xfId="24690" xr:uid="{09FA5C8A-DD94-4BE0-BE44-563A219E2011}"/>
    <cellStyle name="Comma 2 6 2 5 6" xfId="10279" xr:uid="{00000000-0005-0000-0000-00002E200000}"/>
    <cellStyle name="Comma 2 6 2 5 6 2" xfId="29493" xr:uid="{07E3806C-CE1D-41B2-BB68-48EAC99E1739}"/>
    <cellStyle name="Comma 2 6 2 5 7" xfId="19886" xr:uid="{C141B66B-EF52-454A-B2CA-ED2FE0006AE9}"/>
    <cellStyle name="Comma 2 6 2 6" xfId="869" xr:uid="{00000000-0005-0000-0000-00002F200000}"/>
    <cellStyle name="Comma 2 6 2 6 2" xfId="3274" xr:uid="{00000000-0005-0000-0000-000030200000}"/>
    <cellStyle name="Comma 2 6 2 6 2 2" xfId="8077" xr:uid="{00000000-0005-0000-0000-000031200000}"/>
    <cellStyle name="Comma 2 6 2 6 2 2 2" xfId="17684" xr:uid="{00000000-0005-0000-0000-000032200000}"/>
    <cellStyle name="Comma 2 6 2 6 2 2 2 2" xfId="36898" xr:uid="{7B72330D-127A-4679-A6D7-CF1D3CB6F8C9}"/>
    <cellStyle name="Comma 2 6 2 6 2 2 3" xfId="27291" xr:uid="{D42776DD-DC6A-43C1-AF3B-B1B6CB82AE90}"/>
    <cellStyle name="Comma 2 6 2 6 2 3" xfId="12881" xr:uid="{00000000-0005-0000-0000-000033200000}"/>
    <cellStyle name="Comma 2 6 2 6 2 3 2" xfId="32095" xr:uid="{0137AE50-0B48-4262-BB15-A28D08E0EF82}"/>
    <cellStyle name="Comma 2 6 2 6 2 4" xfId="22488" xr:uid="{C13806EB-7A92-420D-BDA8-6D40CA579DB1}"/>
    <cellStyle name="Comma 2 6 2 6 3" xfId="5676" xr:uid="{00000000-0005-0000-0000-000034200000}"/>
    <cellStyle name="Comma 2 6 2 6 3 2" xfId="15283" xr:uid="{00000000-0005-0000-0000-000035200000}"/>
    <cellStyle name="Comma 2 6 2 6 3 2 2" xfId="34497" xr:uid="{18B60ACD-F692-4AF4-B12E-6DD16B60A239}"/>
    <cellStyle name="Comma 2 6 2 6 3 3" xfId="24890" xr:uid="{EBE85844-9FD1-4067-9CBB-E2CCF9EC7725}"/>
    <cellStyle name="Comma 2 6 2 6 4" xfId="10479" xr:uid="{00000000-0005-0000-0000-000036200000}"/>
    <cellStyle name="Comma 2 6 2 6 4 2" xfId="29693" xr:uid="{1F65CC9F-22EA-4886-8855-07BC7B168953}"/>
    <cellStyle name="Comma 2 6 2 6 5" xfId="20086" xr:uid="{CDC59BC1-1F23-40DF-A1E6-E03ED9A7C0A7}"/>
    <cellStyle name="Comma 2 6 2 7" xfId="1669" xr:uid="{00000000-0005-0000-0000-000037200000}"/>
    <cellStyle name="Comma 2 6 2 7 2" xfId="4074" xr:uid="{00000000-0005-0000-0000-000038200000}"/>
    <cellStyle name="Comma 2 6 2 7 2 2" xfId="8877" xr:uid="{00000000-0005-0000-0000-000039200000}"/>
    <cellStyle name="Comma 2 6 2 7 2 2 2" xfId="18484" xr:uid="{00000000-0005-0000-0000-00003A200000}"/>
    <cellStyle name="Comma 2 6 2 7 2 2 2 2" xfId="37698" xr:uid="{F63E30D6-216A-451E-A163-9CABBBABE81E}"/>
    <cellStyle name="Comma 2 6 2 7 2 2 3" xfId="28091" xr:uid="{12351AD7-8F34-4E69-8B39-08432C152EFA}"/>
    <cellStyle name="Comma 2 6 2 7 2 3" xfId="13681" xr:uid="{00000000-0005-0000-0000-00003B200000}"/>
    <cellStyle name="Comma 2 6 2 7 2 3 2" xfId="32895" xr:uid="{994DDDD3-3EAA-4BC0-ADBA-59B37B24EC22}"/>
    <cellStyle name="Comma 2 6 2 7 2 4" xfId="23288" xr:uid="{81191507-5F4D-418F-A2AB-27C4414DF456}"/>
    <cellStyle name="Comma 2 6 2 7 3" xfId="6476" xr:uid="{00000000-0005-0000-0000-00003C200000}"/>
    <cellStyle name="Comma 2 6 2 7 3 2" xfId="16083" xr:uid="{00000000-0005-0000-0000-00003D200000}"/>
    <cellStyle name="Comma 2 6 2 7 3 2 2" xfId="35297" xr:uid="{F7AC943E-9F2F-480F-B519-AB11603A7F30}"/>
    <cellStyle name="Comma 2 6 2 7 3 3" xfId="25690" xr:uid="{587FB512-0CED-470A-8175-C254FE95E092}"/>
    <cellStyle name="Comma 2 6 2 7 4" xfId="11279" xr:uid="{00000000-0005-0000-0000-00003E200000}"/>
    <cellStyle name="Comma 2 6 2 7 4 2" xfId="30493" xr:uid="{CADF6926-3675-4708-9EF7-FE5D5C4D4D92}"/>
    <cellStyle name="Comma 2 6 2 7 5" xfId="20886" xr:uid="{1DE25F01-E27A-4201-9DF7-58161BFFB61A}"/>
    <cellStyle name="Comma 2 6 2 8" xfId="2474" xr:uid="{00000000-0005-0000-0000-00003F200000}"/>
    <cellStyle name="Comma 2 6 2 8 2" xfId="7277" xr:uid="{00000000-0005-0000-0000-000040200000}"/>
    <cellStyle name="Comma 2 6 2 8 2 2" xfId="16884" xr:uid="{00000000-0005-0000-0000-000041200000}"/>
    <cellStyle name="Comma 2 6 2 8 2 2 2" xfId="36098" xr:uid="{47A51ED8-235C-4E3E-9DD2-1D3A2C3B7C53}"/>
    <cellStyle name="Comma 2 6 2 8 2 3" xfId="26491" xr:uid="{4F3562B3-3D64-4168-AD0C-0F2613CF5DB8}"/>
    <cellStyle name="Comma 2 6 2 8 3" xfId="12081" xr:uid="{00000000-0005-0000-0000-000042200000}"/>
    <cellStyle name="Comma 2 6 2 8 3 2" xfId="31295" xr:uid="{537D71CE-1BEE-45C6-97D7-652F19454D4A}"/>
    <cellStyle name="Comma 2 6 2 8 4" xfId="21688" xr:uid="{3D0FF30F-D5E6-4330-9015-E07C470DA7A1}"/>
    <cellStyle name="Comma 2 6 2 9" xfId="4876" xr:uid="{00000000-0005-0000-0000-000043200000}"/>
    <cellStyle name="Comma 2 6 2 9 2" xfId="14483" xr:uid="{00000000-0005-0000-0000-000044200000}"/>
    <cellStyle name="Comma 2 6 2 9 2 2" xfId="33697" xr:uid="{E4F83C40-6804-440A-9625-0D9785476458}"/>
    <cellStyle name="Comma 2 6 2 9 3" xfId="24090" xr:uid="{23CFE269-02DC-40E5-AA78-A5A5DEA6C386}"/>
    <cellStyle name="Comma 2 6 3" xfId="118" xr:uid="{00000000-0005-0000-0000-000045200000}"/>
    <cellStyle name="Comma 2 6 3 10" xfId="19336" xr:uid="{E4888376-3368-4F41-8487-153B87C396EB}"/>
    <cellStyle name="Comma 2 6 3 2" xfId="318" xr:uid="{00000000-0005-0000-0000-000046200000}"/>
    <cellStyle name="Comma 2 6 3 2 2" xfId="1119" xr:uid="{00000000-0005-0000-0000-000047200000}"/>
    <cellStyle name="Comma 2 6 3 2 2 2" xfId="3524" xr:uid="{00000000-0005-0000-0000-000048200000}"/>
    <cellStyle name="Comma 2 6 3 2 2 2 2" xfId="8327" xr:uid="{00000000-0005-0000-0000-000049200000}"/>
    <cellStyle name="Comma 2 6 3 2 2 2 2 2" xfId="17934" xr:uid="{00000000-0005-0000-0000-00004A200000}"/>
    <cellStyle name="Comma 2 6 3 2 2 2 2 2 2" xfId="37148" xr:uid="{C19ED3B5-E637-419D-9FC7-4536A3FFF91E}"/>
    <cellStyle name="Comma 2 6 3 2 2 2 2 3" xfId="27541" xr:uid="{D546CD4D-DC0C-451A-8ACC-B4BF4C882DF6}"/>
    <cellStyle name="Comma 2 6 3 2 2 2 3" xfId="13131" xr:uid="{00000000-0005-0000-0000-00004B200000}"/>
    <cellStyle name="Comma 2 6 3 2 2 2 3 2" xfId="32345" xr:uid="{F5455A45-536A-4511-8CBF-9E9A1C195341}"/>
    <cellStyle name="Comma 2 6 3 2 2 2 4" xfId="22738" xr:uid="{CB4C4F6B-7552-470C-BCE9-0FD531C57E3D}"/>
    <cellStyle name="Comma 2 6 3 2 2 3" xfId="5926" xr:uid="{00000000-0005-0000-0000-00004C200000}"/>
    <cellStyle name="Comma 2 6 3 2 2 3 2" xfId="15533" xr:uid="{00000000-0005-0000-0000-00004D200000}"/>
    <cellStyle name="Comma 2 6 3 2 2 3 2 2" xfId="34747" xr:uid="{317C1263-AB37-4648-AE49-F15A14E4E806}"/>
    <cellStyle name="Comma 2 6 3 2 2 3 3" xfId="25140" xr:uid="{01183E13-173F-4685-AD9E-97173441D435}"/>
    <cellStyle name="Comma 2 6 3 2 2 4" xfId="10729" xr:uid="{00000000-0005-0000-0000-00004E200000}"/>
    <cellStyle name="Comma 2 6 3 2 2 4 2" xfId="29943" xr:uid="{2B08A3C5-8BFD-4DE5-BFC0-4A737EFEF9BC}"/>
    <cellStyle name="Comma 2 6 3 2 2 5" xfId="20336" xr:uid="{348AE1EB-4FEE-4ED5-8186-A445D5574612}"/>
    <cellStyle name="Comma 2 6 3 2 3" xfId="1919" xr:uid="{00000000-0005-0000-0000-00004F200000}"/>
    <cellStyle name="Comma 2 6 3 2 3 2" xfId="4324" xr:uid="{00000000-0005-0000-0000-000050200000}"/>
    <cellStyle name="Comma 2 6 3 2 3 2 2" xfId="9127" xr:uid="{00000000-0005-0000-0000-000051200000}"/>
    <cellStyle name="Comma 2 6 3 2 3 2 2 2" xfId="18734" xr:uid="{00000000-0005-0000-0000-000052200000}"/>
    <cellStyle name="Comma 2 6 3 2 3 2 2 2 2" xfId="37948" xr:uid="{D8373B4B-6222-4F6B-B4D7-16F9380CD8B9}"/>
    <cellStyle name="Comma 2 6 3 2 3 2 2 3" xfId="28341" xr:uid="{1B1FF44A-4907-4521-8865-E282F89BFF44}"/>
    <cellStyle name="Comma 2 6 3 2 3 2 3" xfId="13931" xr:uid="{00000000-0005-0000-0000-000053200000}"/>
    <cellStyle name="Comma 2 6 3 2 3 2 3 2" xfId="33145" xr:uid="{C6E3DE58-9917-4B47-955B-A6AA08CEAF30}"/>
    <cellStyle name="Comma 2 6 3 2 3 2 4" xfId="23538" xr:uid="{380810BE-9F60-4B4C-9A44-BA37B4913B2C}"/>
    <cellStyle name="Comma 2 6 3 2 3 3" xfId="6726" xr:uid="{00000000-0005-0000-0000-000054200000}"/>
    <cellStyle name="Comma 2 6 3 2 3 3 2" xfId="16333" xr:uid="{00000000-0005-0000-0000-000055200000}"/>
    <cellStyle name="Comma 2 6 3 2 3 3 2 2" xfId="35547" xr:uid="{4A79CA79-A2D4-429B-B970-2E75BB54D4E9}"/>
    <cellStyle name="Comma 2 6 3 2 3 3 3" xfId="25940" xr:uid="{B91A0E6A-8EE1-44A0-87D4-75A74878950C}"/>
    <cellStyle name="Comma 2 6 3 2 3 4" xfId="11529" xr:uid="{00000000-0005-0000-0000-000056200000}"/>
    <cellStyle name="Comma 2 6 3 2 3 4 2" xfId="30743" xr:uid="{EB4A37A1-BB6A-4A29-8551-6F81F825C302}"/>
    <cellStyle name="Comma 2 6 3 2 3 5" xfId="21136" xr:uid="{49D11B44-3DB2-4609-82CD-A630230C5289}"/>
    <cellStyle name="Comma 2 6 3 2 4" xfId="2724" xr:uid="{00000000-0005-0000-0000-000057200000}"/>
    <cellStyle name="Comma 2 6 3 2 4 2" xfId="7527" xr:uid="{00000000-0005-0000-0000-000058200000}"/>
    <cellStyle name="Comma 2 6 3 2 4 2 2" xfId="17134" xr:uid="{00000000-0005-0000-0000-000059200000}"/>
    <cellStyle name="Comma 2 6 3 2 4 2 2 2" xfId="36348" xr:uid="{7B61226A-9F56-4555-8473-39102D5AAAD4}"/>
    <cellStyle name="Comma 2 6 3 2 4 2 3" xfId="26741" xr:uid="{9ED8E7C4-0F9F-4572-8EA5-4A7EE8954760}"/>
    <cellStyle name="Comma 2 6 3 2 4 3" xfId="12331" xr:uid="{00000000-0005-0000-0000-00005A200000}"/>
    <cellStyle name="Comma 2 6 3 2 4 3 2" xfId="31545" xr:uid="{B60510BA-1745-4BD7-8D15-BD34D1B479DA}"/>
    <cellStyle name="Comma 2 6 3 2 4 4" xfId="21938" xr:uid="{8169BE6E-23CA-4BFF-B922-E1CDECE4B9C6}"/>
    <cellStyle name="Comma 2 6 3 2 5" xfId="5126" xr:uid="{00000000-0005-0000-0000-00005B200000}"/>
    <cellStyle name="Comma 2 6 3 2 5 2" xfId="14733" xr:uid="{00000000-0005-0000-0000-00005C200000}"/>
    <cellStyle name="Comma 2 6 3 2 5 2 2" xfId="33947" xr:uid="{94A36675-BE9D-4895-A1D6-D36A9390E0B8}"/>
    <cellStyle name="Comma 2 6 3 2 5 3" xfId="24340" xr:uid="{61AF0B43-A928-48ED-91BC-7E7118E0EB9B}"/>
    <cellStyle name="Comma 2 6 3 2 6" xfId="9929" xr:uid="{00000000-0005-0000-0000-00005D200000}"/>
    <cellStyle name="Comma 2 6 3 2 6 2" xfId="29143" xr:uid="{59348C0F-4E9A-4C1C-AAFA-9319D1A93F7A}"/>
    <cellStyle name="Comma 2 6 3 2 7" xfId="19536" xr:uid="{E319B1F0-BA4C-47D3-91C9-92E169B5BC5E}"/>
    <cellStyle name="Comma 2 6 3 3" xfId="518" xr:uid="{00000000-0005-0000-0000-00005E200000}"/>
    <cellStyle name="Comma 2 6 3 3 2" xfId="1319" xr:uid="{00000000-0005-0000-0000-00005F200000}"/>
    <cellStyle name="Comma 2 6 3 3 2 2" xfId="3724" xr:uid="{00000000-0005-0000-0000-000060200000}"/>
    <cellStyle name="Comma 2 6 3 3 2 2 2" xfId="8527" xr:uid="{00000000-0005-0000-0000-000061200000}"/>
    <cellStyle name="Comma 2 6 3 3 2 2 2 2" xfId="18134" xr:uid="{00000000-0005-0000-0000-000062200000}"/>
    <cellStyle name="Comma 2 6 3 3 2 2 2 2 2" xfId="37348" xr:uid="{BB946205-9788-40FF-A393-2E541972B8F4}"/>
    <cellStyle name="Comma 2 6 3 3 2 2 2 3" xfId="27741" xr:uid="{600CE796-1A43-4A0C-8C3A-20D9C491352F}"/>
    <cellStyle name="Comma 2 6 3 3 2 2 3" xfId="13331" xr:uid="{00000000-0005-0000-0000-000063200000}"/>
    <cellStyle name="Comma 2 6 3 3 2 2 3 2" xfId="32545" xr:uid="{114ADF2E-05D5-4A3D-BE3E-90E38EC51EF6}"/>
    <cellStyle name="Comma 2 6 3 3 2 2 4" xfId="22938" xr:uid="{D2141DDD-A085-42F5-B15A-7ED7D21161A1}"/>
    <cellStyle name="Comma 2 6 3 3 2 3" xfId="6126" xr:uid="{00000000-0005-0000-0000-000064200000}"/>
    <cellStyle name="Comma 2 6 3 3 2 3 2" xfId="15733" xr:uid="{00000000-0005-0000-0000-000065200000}"/>
    <cellStyle name="Comma 2 6 3 3 2 3 2 2" xfId="34947" xr:uid="{940158E3-F2BE-4C9D-9B27-69F0D46905A2}"/>
    <cellStyle name="Comma 2 6 3 3 2 3 3" xfId="25340" xr:uid="{AF414CCE-C067-4099-B9EB-4A738B23D3EB}"/>
    <cellStyle name="Comma 2 6 3 3 2 4" xfId="10929" xr:uid="{00000000-0005-0000-0000-000066200000}"/>
    <cellStyle name="Comma 2 6 3 3 2 4 2" xfId="30143" xr:uid="{79B4979A-83C6-428E-AA07-C119A2BA946F}"/>
    <cellStyle name="Comma 2 6 3 3 2 5" xfId="20536" xr:uid="{D11A9116-D812-4AB1-BCDB-BA5A9D2CA5F1}"/>
    <cellStyle name="Comma 2 6 3 3 3" xfId="2119" xr:uid="{00000000-0005-0000-0000-000067200000}"/>
    <cellStyle name="Comma 2 6 3 3 3 2" xfId="4524" xr:uid="{00000000-0005-0000-0000-000068200000}"/>
    <cellStyle name="Comma 2 6 3 3 3 2 2" xfId="9327" xr:uid="{00000000-0005-0000-0000-000069200000}"/>
    <cellStyle name="Comma 2 6 3 3 3 2 2 2" xfId="18934" xr:uid="{00000000-0005-0000-0000-00006A200000}"/>
    <cellStyle name="Comma 2 6 3 3 3 2 2 2 2" xfId="38148" xr:uid="{5B1D8EFC-9E9D-4A27-8918-4254105BDDD6}"/>
    <cellStyle name="Comma 2 6 3 3 3 2 2 3" xfId="28541" xr:uid="{4D6F1856-B783-412F-9D70-04270259DC1E}"/>
    <cellStyle name="Comma 2 6 3 3 3 2 3" xfId="14131" xr:uid="{00000000-0005-0000-0000-00006B200000}"/>
    <cellStyle name="Comma 2 6 3 3 3 2 3 2" xfId="33345" xr:uid="{6A3DBB2C-A6E9-47BF-9B32-6EF0C9CA27B2}"/>
    <cellStyle name="Comma 2 6 3 3 3 2 4" xfId="23738" xr:uid="{CC349ED6-D199-431B-8F16-D2A2458B3C89}"/>
    <cellStyle name="Comma 2 6 3 3 3 3" xfId="6926" xr:uid="{00000000-0005-0000-0000-00006C200000}"/>
    <cellStyle name="Comma 2 6 3 3 3 3 2" xfId="16533" xr:uid="{00000000-0005-0000-0000-00006D200000}"/>
    <cellStyle name="Comma 2 6 3 3 3 3 2 2" xfId="35747" xr:uid="{1911F5AC-4AA7-4A9A-B132-DB931280A9C4}"/>
    <cellStyle name="Comma 2 6 3 3 3 3 3" xfId="26140" xr:uid="{287D9345-E44B-4267-A40E-1227268ABDCD}"/>
    <cellStyle name="Comma 2 6 3 3 3 4" xfId="11729" xr:uid="{00000000-0005-0000-0000-00006E200000}"/>
    <cellStyle name="Comma 2 6 3 3 3 4 2" xfId="30943" xr:uid="{C629ABFE-50CC-4799-A549-955FFDB9D6BE}"/>
    <cellStyle name="Comma 2 6 3 3 3 5" xfId="21336" xr:uid="{233331E9-9050-4A76-B37D-EF0A081BA3B3}"/>
    <cellStyle name="Comma 2 6 3 3 4" xfId="2924" xr:uid="{00000000-0005-0000-0000-00006F200000}"/>
    <cellStyle name="Comma 2 6 3 3 4 2" xfId="7727" xr:uid="{00000000-0005-0000-0000-000070200000}"/>
    <cellStyle name="Comma 2 6 3 3 4 2 2" xfId="17334" xr:uid="{00000000-0005-0000-0000-000071200000}"/>
    <cellStyle name="Comma 2 6 3 3 4 2 2 2" xfId="36548" xr:uid="{BA0EB6BA-F289-45CC-BF8D-94F6FF8AEF07}"/>
    <cellStyle name="Comma 2 6 3 3 4 2 3" xfId="26941" xr:uid="{CD665247-FAC5-4452-9DEF-46A05BEFD913}"/>
    <cellStyle name="Comma 2 6 3 3 4 3" xfId="12531" xr:uid="{00000000-0005-0000-0000-000072200000}"/>
    <cellStyle name="Comma 2 6 3 3 4 3 2" xfId="31745" xr:uid="{0ABE3893-9B28-45C3-857C-73354BE4ABAB}"/>
    <cellStyle name="Comma 2 6 3 3 4 4" xfId="22138" xr:uid="{5FEA5388-3F42-42E4-A8BA-9BED9CECC08F}"/>
    <cellStyle name="Comma 2 6 3 3 5" xfId="5326" xr:uid="{00000000-0005-0000-0000-000073200000}"/>
    <cellStyle name="Comma 2 6 3 3 5 2" xfId="14933" xr:uid="{00000000-0005-0000-0000-000074200000}"/>
    <cellStyle name="Comma 2 6 3 3 5 2 2" xfId="34147" xr:uid="{66659114-CD48-4A3A-951C-4FD6161E91DC}"/>
    <cellStyle name="Comma 2 6 3 3 5 3" xfId="24540" xr:uid="{E6C99B92-01D0-4FDB-8337-33E841EA0A72}"/>
    <cellStyle name="Comma 2 6 3 3 6" xfId="10129" xr:uid="{00000000-0005-0000-0000-000075200000}"/>
    <cellStyle name="Comma 2 6 3 3 6 2" xfId="29343" xr:uid="{368F050B-0AC2-4EC4-8976-77B612FF9D4C}"/>
    <cellStyle name="Comma 2 6 3 3 7" xfId="19736" xr:uid="{F81FD2FA-D322-4B6E-9899-A8A2B63DBF3C}"/>
    <cellStyle name="Comma 2 6 3 4" xfId="718" xr:uid="{00000000-0005-0000-0000-000076200000}"/>
    <cellStyle name="Comma 2 6 3 4 2" xfId="1519" xr:uid="{00000000-0005-0000-0000-000077200000}"/>
    <cellStyle name="Comma 2 6 3 4 2 2" xfId="3924" xr:uid="{00000000-0005-0000-0000-000078200000}"/>
    <cellStyle name="Comma 2 6 3 4 2 2 2" xfId="8727" xr:uid="{00000000-0005-0000-0000-000079200000}"/>
    <cellStyle name="Comma 2 6 3 4 2 2 2 2" xfId="18334" xr:uid="{00000000-0005-0000-0000-00007A200000}"/>
    <cellStyle name="Comma 2 6 3 4 2 2 2 2 2" xfId="37548" xr:uid="{859D3765-C181-46CE-9C6D-4A8CE6735005}"/>
    <cellStyle name="Comma 2 6 3 4 2 2 2 3" xfId="27941" xr:uid="{06C48CFE-8061-4966-830E-10135327FE5B}"/>
    <cellStyle name="Comma 2 6 3 4 2 2 3" xfId="13531" xr:uid="{00000000-0005-0000-0000-00007B200000}"/>
    <cellStyle name="Comma 2 6 3 4 2 2 3 2" xfId="32745" xr:uid="{E6072657-8D40-485E-B178-FDC22EB4DCA5}"/>
    <cellStyle name="Comma 2 6 3 4 2 2 4" xfId="23138" xr:uid="{498C7864-1A9D-4BE8-A71E-E6AEC2D9189E}"/>
    <cellStyle name="Comma 2 6 3 4 2 3" xfId="6326" xr:uid="{00000000-0005-0000-0000-00007C200000}"/>
    <cellStyle name="Comma 2 6 3 4 2 3 2" xfId="15933" xr:uid="{00000000-0005-0000-0000-00007D200000}"/>
    <cellStyle name="Comma 2 6 3 4 2 3 2 2" xfId="35147" xr:uid="{FB1B3F8A-F82B-46F0-9BEF-EA48A0E4893C}"/>
    <cellStyle name="Comma 2 6 3 4 2 3 3" xfId="25540" xr:uid="{12D31320-4F71-4C8C-ABF8-66A02BD0080E}"/>
    <cellStyle name="Comma 2 6 3 4 2 4" xfId="11129" xr:uid="{00000000-0005-0000-0000-00007E200000}"/>
    <cellStyle name="Comma 2 6 3 4 2 4 2" xfId="30343" xr:uid="{3BE051EF-1DF8-4AA6-AC33-E9ACAF742C38}"/>
    <cellStyle name="Comma 2 6 3 4 2 5" xfId="20736" xr:uid="{1F417276-728D-4B5D-8664-14885E3B94C8}"/>
    <cellStyle name="Comma 2 6 3 4 3" xfId="2319" xr:uid="{00000000-0005-0000-0000-00007F200000}"/>
    <cellStyle name="Comma 2 6 3 4 3 2" xfId="4724" xr:uid="{00000000-0005-0000-0000-000080200000}"/>
    <cellStyle name="Comma 2 6 3 4 3 2 2" xfId="9527" xr:uid="{00000000-0005-0000-0000-000081200000}"/>
    <cellStyle name="Comma 2 6 3 4 3 2 2 2" xfId="19134" xr:uid="{00000000-0005-0000-0000-000082200000}"/>
    <cellStyle name="Comma 2 6 3 4 3 2 2 2 2" xfId="38348" xr:uid="{35170221-0E93-458A-BBBB-F7705A3653FF}"/>
    <cellStyle name="Comma 2 6 3 4 3 2 2 3" xfId="28741" xr:uid="{7C41FCCF-7237-4FD6-8336-3AC269577FB4}"/>
    <cellStyle name="Comma 2 6 3 4 3 2 3" xfId="14331" xr:uid="{00000000-0005-0000-0000-000083200000}"/>
    <cellStyle name="Comma 2 6 3 4 3 2 3 2" xfId="33545" xr:uid="{A262FBE7-FF8B-4792-AB99-1E8C79A92F35}"/>
    <cellStyle name="Comma 2 6 3 4 3 2 4" xfId="23938" xr:uid="{70E90363-AB64-45D3-8408-74DFB9DA9909}"/>
    <cellStyle name="Comma 2 6 3 4 3 3" xfId="7126" xr:uid="{00000000-0005-0000-0000-000084200000}"/>
    <cellStyle name="Comma 2 6 3 4 3 3 2" xfId="16733" xr:uid="{00000000-0005-0000-0000-000085200000}"/>
    <cellStyle name="Comma 2 6 3 4 3 3 2 2" xfId="35947" xr:uid="{7F15EDF6-EE2D-4DD3-8554-6989635FB6BD}"/>
    <cellStyle name="Comma 2 6 3 4 3 3 3" xfId="26340" xr:uid="{FCD7AE7C-B783-4E8B-808E-C91A47F49E4F}"/>
    <cellStyle name="Comma 2 6 3 4 3 4" xfId="11929" xr:uid="{00000000-0005-0000-0000-000086200000}"/>
    <cellStyle name="Comma 2 6 3 4 3 4 2" xfId="31143" xr:uid="{44586DDC-3206-4D23-9386-B2B0E89AE8B3}"/>
    <cellStyle name="Comma 2 6 3 4 3 5" xfId="21536" xr:uid="{75FF302C-54DF-4E4E-9F53-2DC00CEF53DF}"/>
    <cellStyle name="Comma 2 6 3 4 4" xfId="3124" xr:uid="{00000000-0005-0000-0000-000087200000}"/>
    <cellStyle name="Comma 2 6 3 4 4 2" xfId="7927" xr:uid="{00000000-0005-0000-0000-000088200000}"/>
    <cellStyle name="Comma 2 6 3 4 4 2 2" xfId="17534" xr:uid="{00000000-0005-0000-0000-000089200000}"/>
    <cellStyle name="Comma 2 6 3 4 4 2 2 2" xfId="36748" xr:uid="{D95043CD-9E6A-43CA-91B6-F45CB25724B8}"/>
    <cellStyle name="Comma 2 6 3 4 4 2 3" xfId="27141" xr:uid="{1C84EF74-3D65-4B57-8C2F-0ACCA7259003}"/>
    <cellStyle name="Comma 2 6 3 4 4 3" xfId="12731" xr:uid="{00000000-0005-0000-0000-00008A200000}"/>
    <cellStyle name="Comma 2 6 3 4 4 3 2" xfId="31945" xr:uid="{0E808988-7595-48D8-9C68-69789739A0BF}"/>
    <cellStyle name="Comma 2 6 3 4 4 4" xfId="22338" xr:uid="{15090465-CE8D-4658-9885-0EBCBC739A3E}"/>
    <cellStyle name="Comma 2 6 3 4 5" xfId="5526" xr:uid="{00000000-0005-0000-0000-00008B200000}"/>
    <cellStyle name="Comma 2 6 3 4 5 2" xfId="15133" xr:uid="{00000000-0005-0000-0000-00008C200000}"/>
    <cellStyle name="Comma 2 6 3 4 5 2 2" xfId="34347" xr:uid="{200FCEEC-2511-4004-8422-893F9F4B20E5}"/>
    <cellStyle name="Comma 2 6 3 4 5 3" xfId="24740" xr:uid="{DEB46379-2A90-426E-B2E5-FA8201897E5F}"/>
    <cellStyle name="Comma 2 6 3 4 6" xfId="10329" xr:uid="{00000000-0005-0000-0000-00008D200000}"/>
    <cellStyle name="Comma 2 6 3 4 6 2" xfId="29543" xr:uid="{E2FE25DD-8E0F-458B-916D-4A8F1635BDC0}"/>
    <cellStyle name="Comma 2 6 3 4 7" xfId="19936" xr:uid="{AC651DB5-A891-4FC7-BB4D-134850B42DC3}"/>
    <cellStyle name="Comma 2 6 3 5" xfId="919" xr:uid="{00000000-0005-0000-0000-00008E200000}"/>
    <cellStyle name="Comma 2 6 3 5 2" xfId="3324" xr:uid="{00000000-0005-0000-0000-00008F200000}"/>
    <cellStyle name="Comma 2 6 3 5 2 2" xfId="8127" xr:uid="{00000000-0005-0000-0000-000090200000}"/>
    <cellStyle name="Comma 2 6 3 5 2 2 2" xfId="17734" xr:uid="{00000000-0005-0000-0000-000091200000}"/>
    <cellStyle name="Comma 2 6 3 5 2 2 2 2" xfId="36948" xr:uid="{23ADAF8F-5057-460C-A3BE-32638D8AF691}"/>
    <cellStyle name="Comma 2 6 3 5 2 2 3" xfId="27341" xr:uid="{CE3C9CDC-2110-40E3-948C-7F866815C2FF}"/>
    <cellStyle name="Comma 2 6 3 5 2 3" xfId="12931" xr:uid="{00000000-0005-0000-0000-000092200000}"/>
    <cellStyle name="Comma 2 6 3 5 2 3 2" xfId="32145" xr:uid="{838B1B3B-8B88-4E91-8D5F-AE04CE224411}"/>
    <cellStyle name="Comma 2 6 3 5 2 4" xfId="22538" xr:uid="{E379DDB4-7ACB-4284-9744-37843A3B9DDB}"/>
    <cellStyle name="Comma 2 6 3 5 3" xfId="5726" xr:uid="{00000000-0005-0000-0000-000093200000}"/>
    <cellStyle name="Comma 2 6 3 5 3 2" xfId="15333" xr:uid="{00000000-0005-0000-0000-000094200000}"/>
    <cellStyle name="Comma 2 6 3 5 3 2 2" xfId="34547" xr:uid="{743A0B2C-D306-49C7-B811-434E6D0A10E0}"/>
    <cellStyle name="Comma 2 6 3 5 3 3" xfId="24940" xr:uid="{BB388E96-495D-4359-8F19-3D703B9DC007}"/>
    <cellStyle name="Comma 2 6 3 5 4" xfId="10529" xr:uid="{00000000-0005-0000-0000-000095200000}"/>
    <cellStyle name="Comma 2 6 3 5 4 2" xfId="29743" xr:uid="{7330FB02-60F1-4FC0-AE33-EB1FEFCB0013}"/>
    <cellStyle name="Comma 2 6 3 5 5" xfId="20136" xr:uid="{82D8C48D-D48F-49DC-BD25-490BCBE84FFD}"/>
    <cellStyle name="Comma 2 6 3 6" xfId="1719" xr:uid="{00000000-0005-0000-0000-000096200000}"/>
    <cellStyle name="Comma 2 6 3 6 2" xfId="4124" xr:uid="{00000000-0005-0000-0000-000097200000}"/>
    <cellStyle name="Comma 2 6 3 6 2 2" xfId="8927" xr:uid="{00000000-0005-0000-0000-000098200000}"/>
    <cellStyle name="Comma 2 6 3 6 2 2 2" xfId="18534" xr:uid="{00000000-0005-0000-0000-000099200000}"/>
    <cellStyle name="Comma 2 6 3 6 2 2 2 2" xfId="37748" xr:uid="{FF31B3EC-4133-44C5-8E58-BD744336E60C}"/>
    <cellStyle name="Comma 2 6 3 6 2 2 3" xfId="28141" xr:uid="{17B1906F-4AD0-4B54-A23D-3AD0A6B97856}"/>
    <cellStyle name="Comma 2 6 3 6 2 3" xfId="13731" xr:uid="{00000000-0005-0000-0000-00009A200000}"/>
    <cellStyle name="Comma 2 6 3 6 2 3 2" xfId="32945" xr:uid="{4106965A-ADC1-464E-9796-5B144FCAD116}"/>
    <cellStyle name="Comma 2 6 3 6 2 4" xfId="23338" xr:uid="{701C2CE0-FE03-45F4-9647-B6FD279660DC}"/>
    <cellStyle name="Comma 2 6 3 6 3" xfId="6526" xr:uid="{00000000-0005-0000-0000-00009B200000}"/>
    <cellStyle name="Comma 2 6 3 6 3 2" xfId="16133" xr:uid="{00000000-0005-0000-0000-00009C200000}"/>
    <cellStyle name="Comma 2 6 3 6 3 2 2" xfId="35347" xr:uid="{07BB7946-1F0F-4376-821F-DBE76E4FE334}"/>
    <cellStyle name="Comma 2 6 3 6 3 3" xfId="25740" xr:uid="{0ED85E74-E2FC-4708-92B2-4A438171DE18}"/>
    <cellStyle name="Comma 2 6 3 6 4" xfId="11329" xr:uid="{00000000-0005-0000-0000-00009D200000}"/>
    <cellStyle name="Comma 2 6 3 6 4 2" xfId="30543" xr:uid="{B17024C8-9929-46BA-A07C-B95BD3508467}"/>
    <cellStyle name="Comma 2 6 3 6 5" xfId="20936" xr:uid="{C555A293-2D98-4544-9789-2817454F956D}"/>
    <cellStyle name="Comma 2 6 3 7" xfId="2524" xr:uid="{00000000-0005-0000-0000-00009E200000}"/>
    <cellStyle name="Comma 2 6 3 7 2" xfId="7327" xr:uid="{00000000-0005-0000-0000-00009F200000}"/>
    <cellStyle name="Comma 2 6 3 7 2 2" xfId="16934" xr:uid="{00000000-0005-0000-0000-0000A0200000}"/>
    <cellStyle name="Comma 2 6 3 7 2 2 2" xfId="36148" xr:uid="{BF5CFD57-0F88-420E-BAA5-530B1F61CA4A}"/>
    <cellStyle name="Comma 2 6 3 7 2 3" xfId="26541" xr:uid="{07A43412-489E-40A3-A601-2319E4810419}"/>
    <cellStyle name="Comma 2 6 3 7 3" xfId="12131" xr:uid="{00000000-0005-0000-0000-0000A1200000}"/>
    <cellStyle name="Comma 2 6 3 7 3 2" xfId="31345" xr:uid="{F6612803-A482-4C1E-AF7F-8413A38DEE35}"/>
    <cellStyle name="Comma 2 6 3 7 4" xfId="21738" xr:uid="{F875F3F6-C3CD-4A81-A384-104ABBDA327E}"/>
    <cellStyle name="Comma 2 6 3 8" xfId="4926" xr:uid="{00000000-0005-0000-0000-0000A2200000}"/>
    <cellStyle name="Comma 2 6 3 8 2" xfId="14533" xr:uid="{00000000-0005-0000-0000-0000A3200000}"/>
    <cellStyle name="Comma 2 6 3 8 2 2" xfId="33747" xr:uid="{715B9313-5C0C-4D25-879C-EE4F96CEBB52}"/>
    <cellStyle name="Comma 2 6 3 8 3" xfId="24140" xr:uid="{9D7A9C75-D7CA-4C3F-84EB-02B4EC6FA8F1}"/>
    <cellStyle name="Comma 2 6 3 9" xfId="9729" xr:uid="{00000000-0005-0000-0000-0000A4200000}"/>
    <cellStyle name="Comma 2 6 3 9 2" xfId="28943" xr:uid="{0173A665-2552-4360-AC20-381656F5FD94}"/>
    <cellStyle name="Comma 2 6 4" xfId="218" xr:uid="{00000000-0005-0000-0000-0000A5200000}"/>
    <cellStyle name="Comma 2 6 4 2" xfId="1019" xr:uid="{00000000-0005-0000-0000-0000A6200000}"/>
    <cellStyle name="Comma 2 6 4 2 2" xfId="3424" xr:uid="{00000000-0005-0000-0000-0000A7200000}"/>
    <cellStyle name="Comma 2 6 4 2 2 2" xfId="8227" xr:uid="{00000000-0005-0000-0000-0000A8200000}"/>
    <cellStyle name="Comma 2 6 4 2 2 2 2" xfId="17834" xr:uid="{00000000-0005-0000-0000-0000A9200000}"/>
    <cellStyle name="Comma 2 6 4 2 2 2 2 2" xfId="37048" xr:uid="{B6893C89-A126-42F9-88C7-39995E4A95E1}"/>
    <cellStyle name="Comma 2 6 4 2 2 2 3" xfId="27441" xr:uid="{04B34036-C9E9-4CDA-905A-E889E7DCA148}"/>
    <cellStyle name="Comma 2 6 4 2 2 3" xfId="13031" xr:uid="{00000000-0005-0000-0000-0000AA200000}"/>
    <cellStyle name="Comma 2 6 4 2 2 3 2" xfId="32245" xr:uid="{4D2FC00A-F43E-43E4-8378-B84348B4C8DC}"/>
    <cellStyle name="Comma 2 6 4 2 2 4" xfId="22638" xr:uid="{254436F6-E462-48E8-ABF4-EE3312BD5AD0}"/>
    <cellStyle name="Comma 2 6 4 2 3" xfId="5826" xr:uid="{00000000-0005-0000-0000-0000AB200000}"/>
    <cellStyle name="Comma 2 6 4 2 3 2" xfId="15433" xr:uid="{00000000-0005-0000-0000-0000AC200000}"/>
    <cellStyle name="Comma 2 6 4 2 3 2 2" xfId="34647" xr:uid="{50B5688F-F6A1-410F-BA54-111C2BA1F956}"/>
    <cellStyle name="Comma 2 6 4 2 3 3" xfId="25040" xr:uid="{87967D3B-5F20-45B9-8F36-83A2E80B677E}"/>
    <cellStyle name="Comma 2 6 4 2 4" xfId="10629" xr:uid="{00000000-0005-0000-0000-0000AD200000}"/>
    <cellStyle name="Comma 2 6 4 2 4 2" xfId="29843" xr:uid="{1151AA9D-402B-4612-8147-9632676F4C8C}"/>
    <cellStyle name="Comma 2 6 4 2 5" xfId="20236" xr:uid="{65AF8F9D-5CB8-41B4-AC17-14417F0F5800}"/>
    <cellStyle name="Comma 2 6 4 3" xfId="1819" xr:uid="{00000000-0005-0000-0000-0000AE200000}"/>
    <cellStyle name="Comma 2 6 4 3 2" xfId="4224" xr:uid="{00000000-0005-0000-0000-0000AF200000}"/>
    <cellStyle name="Comma 2 6 4 3 2 2" xfId="9027" xr:uid="{00000000-0005-0000-0000-0000B0200000}"/>
    <cellStyle name="Comma 2 6 4 3 2 2 2" xfId="18634" xr:uid="{00000000-0005-0000-0000-0000B1200000}"/>
    <cellStyle name="Comma 2 6 4 3 2 2 2 2" xfId="37848" xr:uid="{6997790E-312D-4F51-BEF6-EF17ADDFAF66}"/>
    <cellStyle name="Comma 2 6 4 3 2 2 3" xfId="28241" xr:uid="{1BF4C8E7-6DF7-4F9E-AED3-898041BA7361}"/>
    <cellStyle name="Comma 2 6 4 3 2 3" xfId="13831" xr:uid="{00000000-0005-0000-0000-0000B2200000}"/>
    <cellStyle name="Comma 2 6 4 3 2 3 2" xfId="33045" xr:uid="{6A9D3B83-C87D-46E6-884F-4161798BE88D}"/>
    <cellStyle name="Comma 2 6 4 3 2 4" xfId="23438" xr:uid="{7759033B-CA14-454E-8967-2921ED7F33BC}"/>
    <cellStyle name="Comma 2 6 4 3 3" xfId="6626" xr:uid="{00000000-0005-0000-0000-0000B3200000}"/>
    <cellStyle name="Comma 2 6 4 3 3 2" xfId="16233" xr:uid="{00000000-0005-0000-0000-0000B4200000}"/>
    <cellStyle name="Comma 2 6 4 3 3 2 2" xfId="35447" xr:uid="{4C028C30-C6B0-4CBA-B186-959A2CA9A611}"/>
    <cellStyle name="Comma 2 6 4 3 3 3" xfId="25840" xr:uid="{5289CA10-87AA-4214-8491-CB1F086785F5}"/>
    <cellStyle name="Comma 2 6 4 3 4" xfId="11429" xr:uid="{00000000-0005-0000-0000-0000B5200000}"/>
    <cellStyle name="Comma 2 6 4 3 4 2" xfId="30643" xr:uid="{B3E5EB73-E6A2-483D-96C1-F44E0237716F}"/>
    <cellStyle name="Comma 2 6 4 3 5" xfId="21036" xr:uid="{69212498-30A0-4642-8C33-C9B6770E4D4C}"/>
    <cellStyle name="Comma 2 6 4 4" xfId="2624" xr:uid="{00000000-0005-0000-0000-0000B6200000}"/>
    <cellStyle name="Comma 2 6 4 4 2" xfId="7427" xr:uid="{00000000-0005-0000-0000-0000B7200000}"/>
    <cellStyle name="Comma 2 6 4 4 2 2" xfId="17034" xr:uid="{00000000-0005-0000-0000-0000B8200000}"/>
    <cellStyle name="Comma 2 6 4 4 2 2 2" xfId="36248" xr:uid="{2A7CF468-AE42-4C0F-8CA0-01A19E50CB5E}"/>
    <cellStyle name="Comma 2 6 4 4 2 3" xfId="26641" xr:uid="{4ED33CA3-ECB8-4A57-99EE-220D4DD21892}"/>
    <cellStyle name="Comma 2 6 4 4 3" xfId="12231" xr:uid="{00000000-0005-0000-0000-0000B9200000}"/>
    <cellStyle name="Comma 2 6 4 4 3 2" xfId="31445" xr:uid="{9EA4CCB0-4DEA-4649-B6FE-D07E94C065B6}"/>
    <cellStyle name="Comma 2 6 4 4 4" xfId="21838" xr:uid="{986D3196-3265-4D74-A516-9F4775301CC3}"/>
    <cellStyle name="Comma 2 6 4 5" xfId="5026" xr:uid="{00000000-0005-0000-0000-0000BA200000}"/>
    <cellStyle name="Comma 2 6 4 5 2" xfId="14633" xr:uid="{00000000-0005-0000-0000-0000BB200000}"/>
    <cellStyle name="Comma 2 6 4 5 2 2" xfId="33847" xr:uid="{40616D92-8D17-4FDA-B307-6B4E5BD7D383}"/>
    <cellStyle name="Comma 2 6 4 5 3" xfId="24240" xr:uid="{A534CEDA-5EC7-45DF-8787-F3598DAEC26F}"/>
    <cellStyle name="Comma 2 6 4 6" xfId="9829" xr:uid="{00000000-0005-0000-0000-0000BC200000}"/>
    <cellStyle name="Comma 2 6 4 6 2" xfId="29043" xr:uid="{7CBA2AE4-7B32-4066-8EEC-57AC7BA61F04}"/>
    <cellStyle name="Comma 2 6 4 7" xfId="19436" xr:uid="{21F76931-02B3-42B5-9526-F90870898BAA}"/>
    <cellStyle name="Comma 2 6 5" xfId="418" xr:uid="{00000000-0005-0000-0000-0000BD200000}"/>
    <cellStyle name="Comma 2 6 5 2" xfId="1219" xr:uid="{00000000-0005-0000-0000-0000BE200000}"/>
    <cellStyle name="Comma 2 6 5 2 2" xfId="3624" xr:uid="{00000000-0005-0000-0000-0000BF200000}"/>
    <cellStyle name="Comma 2 6 5 2 2 2" xfId="8427" xr:uid="{00000000-0005-0000-0000-0000C0200000}"/>
    <cellStyle name="Comma 2 6 5 2 2 2 2" xfId="18034" xr:uid="{00000000-0005-0000-0000-0000C1200000}"/>
    <cellStyle name="Comma 2 6 5 2 2 2 2 2" xfId="37248" xr:uid="{7A8CC796-165E-4209-A90B-501FBA92448A}"/>
    <cellStyle name="Comma 2 6 5 2 2 2 3" xfId="27641" xr:uid="{56FDE8C7-C8D9-47AC-83FD-1F4FDAFC5DED}"/>
    <cellStyle name="Comma 2 6 5 2 2 3" xfId="13231" xr:uid="{00000000-0005-0000-0000-0000C2200000}"/>
    <cellStyle name="Comma 2 6 5 2 2 3 2" xfId="32445" xr:uid="{7368C7AD-17B5-4F7D-8915-7D7E7776ED42}"/>
    <cellStyle name="Comma 2 6 5 2 2 4" xfId="22838" xr:uid="{89B2E627-A3E3-4CCC-B383-8E535D8BA468}"/>
    <cellStyle name="Comma 2 6 5 2 3" xfId="6026" xr:uid="{00000000-0005-0000-0000-0000C3200000}"/>
    <cellStyle name="Comma 2 6 5 2 3 2" xfId="15633" xr:uid="{00000000-0005-0000-0000-0000C4200000}"/>
    <cellStyle name="Comma 2 6 5 2 3 2 2" xfId="34847" xr:uid="{FD0A5A81-1D17-47DB-8BCF-60035FC8A52A}"/>
    <cellStyle name="Comma 2 6 5 2 3 3" xfId="25240" xr:uid="{1871AAFF-4C7D-463D-8F09-44266CABAAA2}"/>
    <cellStyle name="Comma 2 6 5 2 4" xfId="10829" xr:uid="{00000000-0005-0000-0000-0000C5200000}"/>
    <cellStyle name="Comma 2 6 5 2 4 2" xfId="30043" xr:uid="{081C9868-C99E-4DCF-951C-40864303309A}"/>
    <cellStyle name="Comma 2 6 5 2 5" xfId="20436" xr:uid="{49CB5E6A-9803-48D0-85B8-2A6DD63E0E88}"/>
    <cellStyle name="Comma 2 6 5 3" xfId="2019" xr:uid="{00000000-0005-0000-0000-0000C6200000}"/>
    <cellStyle name="Comma 2 6 5 3 2" xfId="4424" xr:uid="{00000000-0005-0000-0000-0000C7200000}"/>
    <cellStyle name="Comma 2 6 5 3 2 2" xfId="9227" xr:uid="{00000000-0005-0000-0000-0000C8200000}"/>
    <cellStyle name="Comma 2 6 5 3 2 2 2" xfId="18834" xr:uid="{00000000-0005-0000-0000-0000C9200000}"/>
    <cellStyle name="Comma 2 6 5 3 2 2 2 2" xfId="38048" xr:uid="{B885ADD5-3D77-46D8-8807-1A5CDD051E5D}"/>
    <cellStyle name="Comma 2 6 5 3 2 2 3" xfId="28441" xr:uid="{5F54391F-2F17-483A-865F-C95F2E8D33EF}"/>
    <cellStyle name="Comma 2 6 5 3 2 3" xfId="14031" xr:uid="{00000000-0005-0000-0000-0000CA200000}"/>
    <cellStyle name="Comma 2 6 5 3 2 3 2" xfId="33245" xr:uid="{50B1F7C0-5C11-44B3-9B93-1257B58FB0B5}"/>
    <cellStyle name="Comma 2 6 5 3 2 4" xfId="23638" xr:uid="{75AA462E-4ACC-42FF-BA96-DB3F161E7315}"/>
    <cellStyle name="Comma 2 6 5 3 3" xfId="6826" xr:uid="{00000000-0005-0000-0000-0000CB200000}"/>
    <cellStyle name="Comma 2 6 5 3 3 2" xfId="16433" xr:uid="{00000000-0005-0000-0000-0000CC200000}"/>
    <cellStyle name="Comma 2 6 5 3 3 2 2" xfId="35647" xr:uid="{97524236-66FA-4663-B47A-426B391E881C}"/>
    <cellStyle name="Comma 2 6 5 3 3 3" xfId="26040" xr:uid="{06A8895F-C8D1-45B0-B148-1C16B33EF343}"/>
    <cellStyle name="Comma 2 6 5 3 4" xfId="11629" xr:uid="{00000000-0005-0000-0000-0000CD200000}"/>
    <cellStyle name="Comma 2 6 5 3 4 2" xfId="30843" xr:uid="{C3DF27D3-41A5-4497-AEE6-C5E23FCB1A3A}"/>
    <cellStyle name="Comma 2 6 5 3 5" xfId="21236" xr:uid="{5145660B-B602-4B5E-8E1D-A6459EE31857}"/>
    <cellStyle name="Comma 2 6 5 4" xfId="2824" xr:uid="{00000000-0005-0000-0000-0000CE200000}"/>
    <cellStyle name="Comma 2 6 5 4 2" xfId="7627" xr:uid="{00000000-0005-0000-0000-0000CF200000}"/>
    <cellStyle name="Comma 2 6 5 4 2 2" xfId="17234" xr:uid="{00000000-0005-0000-0000-0000D0200000}"/>
    <cellStyle name="Comma 2 6 5 4 2 2 2" xfId="36448" xr:uid="{AD25B00B-AD3C-4D3A-B21F-1798D23DD370}"/>
    <cellStyle name="Comma 2 6 5 4 2 3" xfId="26841" xr:uid="{9A485811-28B5-4CB0-8C7B-6ED5E9B9E226}"/>
    <cellStyle name="Comma 2 6 5 4 3" xfId="12431" xr:uid="{00000000-0005-0000-0000-0000D1200000}"/>
    <cellStyle name="Comma 2 6 5 4 3 2" xfId="31645" xr:uid="{67D857E5-2AC9-4A19-BB86-448DDD11DBEB}"/>
    <cellStyle name="Comma 2 6 5 4 4" xfId="22038" xr:uid="{CB2C4161-B8FB-474C-B3BB-8C0436604D0D}"/>
    <cellStyle name="Comma 2 6 5 5" xfId="5226" xr:uid="{00000000-0005-0000-0000-0000D2200000}"/>
    <cellStyle name="Comma 2 6 5 5 2" xfId="14833" xr:uid="{00000000-0005-0000-0000-0000D3200000}"/>
    <cellStyle name="Comma 2 6 5 5 2 2" xfId="34047" xr:uid="{00FBFFEB-4AE2-41FE-A82A-4A00FF8371FD}"/>
    <cellStyle name="Comma 2 6 5 5 3" xfId="24440" xr:uid="{8144CF39-E95C-4433-BC97-5453D110234C}"/>
    <cellStyle name="Comma 2 6 5 6" xfId="10029" xr:uid="{00000000-0005-0000-0000-0000D4200000}"/>
    <cellStyle name="Comma 2 6 5 6 2" xfId="29243" xr:uid="{BDD72C1D-8F24-4BB2-BEB3-E32D3F37448A}"/>
    <cellStyle name="Comma 2 6 5 7" xfId="19636" xr:uid="{AC99EB96-4283-4266-97E4-5C725E9A7BA2}"/>
    <cellStyle name="Comma 2 6 6" xfId="618" xr:uid="{00000000-0005-0000-0000-0000D5200000}"/>
    <cellStyle name="Comma 2 6 6 2" xfId="1419" xr:uid="{00000000-0005-0000-0000-0000D6200000}"/>
    <cellStyle name="Comma 2 6 6 2 2" xfId="3824" xr:uid="{00000000-0005-0000-0000-0000D7200000}"/>
    <cellStyle name="Comma 2 6 6 2 2 2" xfId="8627" xr:uid="{00000000-0005-0000-0000-0000D8200000}"/>
    <cellStyle name="Comma 2 6 6 2 2 2 2" xfId="18234" xr:uid="{00000000-0005-0000-0000-0000D9200000}"/>
    <cellStyle name="Comma 2 6 6 2 2 2 2 2" xfId="37448" xr:uid="{B9D9D6BC-CC8B-4B36-83F3-B47A43481B21}"/>
    <cellStyle name="Comma 2 6 6 2 2 2 3" xfId="27841" xr:uid="{1B539AB1-61CB-4C43-A378-43AA055F9E66}"/>
    <cellStyle name="Comma 2 6 6 2 2 3" xfId="13431" xr:uid="{00000000-0005-0000-0000-0000DA200000}"/>
    <cellStyle name="Comma 2 6 6 2 2 3 2" xfId="32645" xr:uid="{E8A7432F-E740-4A65-982A-370F3CD72BEC}"/>
    <cellStyle name="Comma 2 6 6 2 2 4" xfId="23038" xr:uid="{5D3D718B-CA58-44E4-BB2C-566FEF24D3E3}"/>
    <cellStyle name="Comma 2 6 6 2 3" xfId="6226" xr:uid="{00000000-0005-0000-0000-0000DB200000}"/>
    <cellStyle name="Comma 2 6 6 2 3 2" xfId="15833" xr:uid="{00000000-0005-0000-0000-0000DC200000}"/>
    <cellStyle name="Comma 2 6 6 2 3 2 2" xfId="35047" xr:uid="{E895E48A-0BB3-4834-A82F-8A256FEAC616}"/>
    <cellStyle name="Comma 2 6 6 2 3 3" xfId="25440" xr:uid="{A73C6355-B362-4F84-9C8A-D125F06D6037}"/>
    <cellStyle name="Comma 2 6 6 2 4" xfId="11029" xr:uid="{00000000-0005-0000-0000-0000DD200000}"/>
    <cellStyle name="Comma 2 6 6 2 4 2" xfId="30243" xr:uid="{EA761A80-C92C-4F31-B2D5-597712D313DB}"/>
    <cellStyle name="Comma 2 6 6 2 5" xfId="20636" xr:uid="{0ACEA19C-1F90-4128-9E9A-325E183F4995}"/>
    <cellStyle name="Comma 2 6 6 3" xfId="2219" xr:uid="{00000000-0005-0000-0000-0000DE200000}"/>
    <cellStyle name="Comma 2 6 6 3 2" xfId="4624" xr:uid="{00000000-0005-0000-0000-0000DF200000}"/>
    <cellStyle name="Comma 2 6 6 3 2 2" xfId="9427" xr:uid="{00000000-0005-0000-0000-0000E0200000}"/>
    <cellStyle name="Comma 2 6 6 3 2 2 2" xfId="19034" xr:uid="{00000000-0005-0000-0000-0000E1200000}"/>
    <cellStyle name="Comma 2 6 6 3 2 2 2 2" xfId="38248" xr:uid="{53ADBFCD-D400-4E4F-88E8-198446319131}"/>
    <cellStyle name="Comma 2 6 6 3 2 2 3" xfId="28641" xr:uid="{A94A6EAD-7662-44BA-8E7D-BC22DA50ABC1}"/>
    <cellStyle name="Comma 2 6 6 3 2 3" xfId="14231" xr:uid="{00000000-0005-0000-0000-0000E2200000}"/>
    <cellStyle name="Comma 2 6 6 3 2 3 2" xfId="33445" xr:uid="{D95963E1-6839-48C7-94B8-2DA6B6596E91}"/>
    <cellStyle name="Comma 2 6 6 3 2 4" xfId="23838" xr:uid="{CE8980A1-7107-4467-B20C-294F895FFADB}"/>
    <cellStyle name="Comma 2 6 6 3 3" xfId="7026" xr:uid="{00000000-0005-0000-0000-0000E3200000}"/>
    <cellStyle name="Comma 2 6 6 3 3 2" xfId="16633" xr:uid="{00000000-0005-0000-0000-0000E4200000}"/>
    <cellStyle name="Comma 2 6 6 3 3 2 2" xfId="35847" xr:uid="{0DC4B63C-FEA6-436F-8D39-E18754E89CB9}"/>
    <cellStyle name="Comma 2 6 6 3 3 3" xfId="26240" xr:uid="{92D81820-F59F-4D54-99A1-2AC20FAF7C08}"/>
    <cellStyle name="Comma 2 6 6 3 4" xfId="11829" xr:uid="{00000000-0005-0000-0000-0000E5200000}"/>
    <cellStyle name="Comma 2 6 6 3 4 2" xfId="31043" xr:uid="{C14BEAC3-58D0-435E-A38C-804F51D97667}"/>
    <cellStyle name="Comma 2 6 6 3 5" xfId="21436" xr:uid="{C826B911-02F3-485D-8EE0-B1C3FB1BCFF7}"/>
    <cellStyle name="Comma 2 6 6 4" xfId="3024" xr:uid="{00000000-0005-0000-0000-0000E6200000}"/>
    <cellStyle name="Comma 2 6 6 4 2" xfId="7827" xr:uid="{00000000-0005-0000-0000-0000E7200000}"/>
    <cellStyle name="Comma 2 6 6 4 2 2" xfId="17434" xr:uid="{00000000-0005-0000-0000-0000E8200000}"/>
    <cellStyle name="Comma 2 6 6 4 2 2 2" xfId="36648" xr:uid="{3B67D81F-1CCA-42DA-B2F6-DA9897CC36C9}"/>
    <cellStyle name="Comma 2 6 6 4 2 3" xfId="27041" xr:uid="{CFF4B4C9-F29E-473F-A38E-F2F47C00C1FB}"/>
    <cellStyle name="Comma 2 6 6 4 3" xfId="12631" xr:uid="{00000000-0005-0000-0000-0000E9200000}"/>
    <cellStyle name="Comma 2 6 6 4 3 2" xfId="31845" xr:uid="{6C57495C-152C-45F4-B1AB-62366677978F}"/>
    <cellStyle name="Comma 2 6 6 4 4" xfId="22238" xr:uid="{0E71B5FF-C013-4D4E-8EA6-4676802F7F7A}"/>
    <cellStyle name="Comma 2 6 6 5" xfId="5426" xr:uid="{00000000-0005-0000-0000-0000EA200000}"/>
    <cellStyle name="Comma 2 6 6 5 2" xfId="15033" xr:uid="{00000000-0005-0000-0000-0000EB200000}"/>
    <cellStyle name="Comma 2 6 6 5 2 2" xfId="34247" xr:uid="{99BA5FA2-B1CF-4194-B43A-C1B06C882180}"/>
    <cellStyle name="Comma 2 6 6 5 3" xfId="24640" xr:uid="{750390E1-87F4-4EA3-8FB3-BB6B0C62DE78}"/>
    <cellStyle name="Comma 2 6 6 6" xfId="10229" xr:uid="{00000000-0005-0000-0000-0000EC200000}"/>
    <cellStyle name="Comma 2 6 6 6 2" xfId="29443" xr:uid="{2C78ACB4-E048-447B-B2DA-A06B44C55DE3}"/>
    <cellStyle name="Comma 2 6 6 7" xfId="19836" xr:uid="{9B28D421-9BDF-48E1-83BF-7E849548B8E8}"/>
    <cellStyle name="Comma 2 6 7" xfId="819" xr:uid="{00000000-0005-0000-0000-0000ED200000}"/>
    <cellStyle name="Comma 2 6 7 2" xfId="3224" xr:uid="{00000000-0005-0000-0000-0000EE200000}"/>
    <cellStyle name="Comma 2 6 7 2 2" xfId="8027" xr:uid="{00000000-0005-0000-0000-0000EF200000}"/>
    <cellStyle name="Comma 2 6 7 2 2 2" xfId="17634" xr:uid="{00000000-0005-0000-0000-0000F0200000}"/>
    <cellStyle name="Comma 2 6 7 2 2 2 2" xfId="36848" xr:uid="{4EDD543D-1EE0-47A5-97C4-2D34A2423699}"/>
    <cellStyle name="Comma 2 6 7 2 2 3" xfId="27241" xr:uid="{E04CC8B6-2B07-47E1-9C9C-BCF08E25B76F}"/>
    <cellStyle name="Comma 2 6 7 2 3" xfId="12831" xr:uid="{00000000-0005-0000-0000-0000F1200000}"/>
    <cellStyle name="Comma 2 6 7 2 3 2" xfId="32045" xr:uid="{E4A5A0EA-7E3B-4966-A590-DC9B23D4CBAF}"/>
    <cellStyle name="Comma 2 6 7 2 4" xfId="22438" xr:uid="{772089DE-3CA1-4B38-BBAF-F7AC2EEDF3B7}"/>
    <cellStyle name="Comma 2 6 7 3" xfId="5626" xr:uid="{00000000-0005-0000-0000-0000F2200000}"/>
    <cellStyle name="Comma 2 6 7 3 2" xfId="15233" xr:uid="{00000000-0005-0000-0000-0000F3200000}"/>
    <cellStyle name="Comma 2 6 7 3 2 2" xfId="34447" xr:uid="{302434CB-8FF7-4273-B3FC-932C0C3B0E47}"/>
    <cellStyle name="Comma 2 6 7 3 3" xfId="24840" xr:uid="{40248BC5-6A0D-40BA-B2E3-571EB12686F7}"/>
    <cellStyle name="Comma 2 6 7 4" xfId="10429" xr:uid="{00000000-0005-0000-0000-0000F4200000}"/>
    <cellStyle name="Comma 2 6 7 4 2" xfId="29643" xr:uid="{93765975-25CF-4762-9E6B-1039E084B625}"/>
    <cellStyle name="Comma 2 6 7 5" xfId="20036" xr:uid="{F5FCF40F-FB1E-4413-98B0-957ED6FE4FAB}"/>
    <cellStyle name="Comma 2 6 8" xfId="1619" xr:uid="{00000000-0005-0000-0000-0000F5200000}"/>
    <cellStyle name="Comma 2 6 8 2" xfId="4024" xr:uid="{00000000-0005-0000-0000-0000F6200000}"/>
    <cellStyle name="Comma 2 6 8 2 2" xfId="8827" xr:uid="{00000000-0005-0000-0000-0000F7200000}"/>
    <cellStyle name="Comma 2 6 8 2 2 2" xfId="18434" xr:uid="{00000000-0005-0000-0000-0000F8200000}"/>
    <cellStyle name="Comma 2 6 8 2 2 2 2" xfId="37648" xr:uid="{788B2551-A34A-46E8-B09F-B5FC48BFEED2}"/>
    <cellStyle name="Comma 2 6 8 2 2 3" xfId="28041" xr:uid="{37352F83-2F14-4B50-9C93-22595D725A1A}"/>
    <cellStyle name="Comma 2 6 8 2 3" xfId="13631" xr:uid="{00000000-0005-0000-0000-0000F9200000}"/>
    <cellStyle name="Comma 2 6 8 2 3 2" xfId="32845" xr:uid="{8F3E7AC5-BFD1-4D4B-A95A-71EB82A00B58}"/>
    <cellStyle name="Comma 2 6 8 2 4" xfId="23238" xr:uid="{A7BB43BE-4B8A-40BB-A8AD-1E80203F2F1D}"/>
    <cellStyle name="Comma 2 6 8 3" xfId="6426" xr:uid="{00000000-0005-0000-0000-0000FA200000}"/>
    <cellStyle name="Comma 2 6 8 3 2" xfId="16033" xr:uid="{00000000-0005-0000-0000-0000FB200000}"/>
    <cellStyle name="Comma 2 6 8 3 2 2" xfId="35247" xr:uid="{426AF7A7-99A0-4E46-853C-1C7FAA6A2B9E}"/>
    <cellStyle name="Comma 2 6 8 3 3" xfId="25640" xr:uid="{A4EC4D8F-BB67-45C1-A11B-AB4D8D559278}"/>
    <cellStyle name="Comma 2 6 8 4" xfId="11229" xr:uid="{00000000-0005-0000-0000-0000FC200000}"/>
    <cellStyle name="Comma 2 6 8 4 2" xfId="30443" xr:uid="{8F1C19A7-961B-4DFC-92DF-A09D5624EADA}"/>
    <cellStyle name="Comma 2 6 8 5" xfId="20836" xr:uid="{F67A927C-F10B-4871-B0DD-E7C26456AFA1}"/>
    <cellStyle name="Comma 2 6 9" xfId="2424" xr:uid="{00000000-0005-0000-0000-0000FD200000}"/>
    <cellStyle name="Comma 2 6 9 2" xfId="7227" xr:uid="{00000000-0005-0000-0000-0000FE200000}"/>
    <cellStyle name="Comma 2 6 9 2 2" xfId="16834" xr:uid="{00000000-0005-0000-0000-0000FF200000}"/>
    <cellStyle name="Comma 2 6 9 2 2 2" xfId="36048" xr:uid="{3AE5EEAB-440C-498B-BEE3-E6805463DBF6}"/>
    <cellStyle name="Comma 2 6 9 2 3" xfId="26441" xr:uid="{3D1E6F44-24BC-4362-9915-4DD55EA77711}"/>
    <cellStyle name="Comma 2 6 9 3" xfId="12031" xr:uid="{00000000-0005-0000-0000-000000210000}"/>
    <cellStyle name="Comma 2 6 9 3 2" xfId="31245" xr:uid="{4033A6DA-5492-418D-9373-B1114D46773C}"/>
    <cellStyle name="Comma 2 6 9 4" xfId="21638" xr:uid="{467ECC55-5612-447E-A863-96D73FF3463C}"/>
    <cellStyle name="Comma 2 7" xfId="27" xr:uid="{00000000-0005-0000-0000-000001210000}"/>
    <cellStyle name="Comma 2 7 10" xfId="4836" xr:uid="{00000000-0005-0000-0000-000002210000}"/>
    <cellStyle name="Comma 2 7 10 2" xfId="14443" xr:uid="{00000000-0005-0000-0000-000003210000}"/>
    <cellStyle name="Comma 2 7 10 2 2" xfId="33657" xr:uid="{42FCC070-1F98-4016-9D07-8649F8F7D2D4}"/>
    <cellStyle name="Comma 2 7 10 3" xfId="24050" xr:uid="{006503B5-D469-46CF-A314-14AEBAEBE64B}"/>
    <cellStyle name="Comma 2 7 11" xfId="9639" xr:uid="{00000000-0005-0000-0000-000004210000}"/>
    <cellStyle name="Comma 2 7 11 2" xfId="28853" xr:uid="{045EA9D0-871A-4922-A5B8-5D1A73467C2A}"/>
    <cellStyle name="Comma 2 7 12" xfId="19246" xr:uid="{68EAD800-79F5-468F-B207-464BCA43A474}"/>
    <cellStyle name="Comma 2 7 2" xfId="78" xr:uid="{00000000-0005-0000-0000-000005210000}"/>
    <cellStyle name="Comma 2 7 2 10" xfId="9689" xr:uid="{00000000-0005-0000-0000-000006210000}"/>
    <cellStyle name="Comma 2 7 2 10 2" xfId="28903" xr:uid="{DEF51CF9-74B0-47F6-88BB-FC60071A2785}"/>
    <cellStyle name="Comma 2 7 2 11" xfId="19296" xr:uid="{86DEED34-9A7C-42A9-A881-788AC8326C4A}"/>
    <cellStyle name="Comma 2 7 2 2" xfId="178" xr:uid="{00000000-0005-0000-0000-000007210000}"/>
    <cellStyle name="Comma 2 7 2 2 10" xfId="19396" xr:uid="{F2266E3C-2DC8-4329-8361-E81535EAA14E}"/>
    <cellStyle name="Comma 2 7 2 2 2" xfId="378" xr:uid="{00000000-0005-0000-0000-000008210000}"/>
    <cellStyle name="Comma 2 7 2 2 2 2" xfId="1179" xr:uid="{00000000-0005-0000-0000-000009210000}"/>
    <cellStyle name="Comma 2 7 2 2 2 2 2" xfId="3584" xr:uid="{00000000-0005-0000-0000-00000A210000}"/>
    <cellStyle name="Comma 2 7 2 2 2 2 2 2" xfId="8387" xr:uid="{00000000-0005-0000-0000-00000B210000}"/>
    <cellStyle name="Comma 2 7 2 2 2 2 2 2 2" xfId="17994" xr:uid="{00000000-0005-0000-0000-00000C210000}"/>
    <cellStyle name="Comma 2 7 2 2 2 2 2 2 2 2" xfId="37208" xr:uid="{37D028C9-C4EA-472B-92C2-A6851C3D69DB}"/>
    <cellStyle name="Comma 2 7 2 2 2 2 2 2 3" xfId="27601" xr:uid="{48ED5C5F-025B-41AE-A90E-9E8A0F36DF20}"/>
    <cellStyle name="Comma 2 7 2 2 2 2 2 3" xfId="13191" xr:uid="{00000000-0005-0000-0000-00000D210000}"/>
    <cellStyle name="Comma 2 7 2 2 2 2 2 3 2" xfId="32405" xr:uid="{CCE62BEB-0A9D-47C8-B5C5-BFC4578775C7}"/>
    <cellStyle name="Comma 2 7 2 2 2 2 2 4" xfId="22798" xr:uid="{F46F009A-CE59-4DF8-BBD0-B619DB913767}"/>
    <cellStyle name="Comma 2 7 2 2 2 2 3" xfId="5986" xr:uid="{00000000-0005-0000-0000-00000E210000}"/>
    <cellStyle name="Comma 2 7 2 2 2 2 3 2" xfId="15593" xr:uid="{00000000-0005-0000-0000-00000F210000}"/>
    <cellStyle name="Comma 2 7 2 2 2 2 3 2 2" xfId="34807" xr:uid="{FFFA513E-0FDE-4D8D-8DC9-0E42F3746425}"/>
    <cellStyle name="Comma 2 7 2 2 2 2 3 3" xfId="25200" xr:uid="{4C178BBC-41C7-4987-818F-4EB5991DB502}"/>
    <cellStyle name="Comma 2 7 2 2 2 2 4" xfId="10789" xr:uid="{00000000-0005-0000-0000-000010210000}"/>
    <cellStyle name="Comma 2 7 2 2 2 2 4 2" xfId="30003" xr:uid="{9A2CF8D3-08AE-4497-823C-8FF537EDEF5B}"/>
    <cellStyle name="Comma 2 7 2 2 2 2 5" xfId="20396" xr:uid="{2E22681A-9B83-4B97-A2EE-CD0CA07052D4}"/>
    <cellStyle name="Comma 2 7 2 2 2 3" xfId="1979" xr:uid="{00000000-0005-0000-0000-000011210000}"/>
    <cellStyle name="Comma 2 7 2 2 2 3 2" xfId="4384" xr:uid="{00000000-0005-0000-0000-000012210000}"/>
    <cellStyle name="Comma 2 7 2 2 2 3 2 2" xfId="9187" xr:uid="{00000000-0005-0000-0000-000013210000}"/>
    <cellStyle name="Comma 2 7 2 2 2 3 2 2 2" xfId="18794" xr:uid="{00000000-0005-0000-0000-000014210000}"/>
    <cellStyle name="Comma 2 7 2 2 2 3 2 2 2 2" xfId="38008" xr:uid="{ED2C382D-9380-49EC-9326-02B8CC35B729}"/>
    <cellStyle name="Comma 2 7 2 2 2 3 2 2 3" xfId="28401" xr:uid="{F42172A1-07D1-404F-9F19-2B69E72948B0}"/>
    <cellStyle name="Comma 2 7 2 2 2 3 2 3" xfId="13991" xr:uid="{00000000-0005-0000-0000-000015210000}"/>
    <cellStyle name="Comma 2 7 2 2 2 3 2 3 2" xfId="33205" xr:uid="{75310DD3-4F48-45F3-A22E-62AF7ADDB552}"/>
    <cellStyle name="Comma 2 7 2 2 2 3 2 4" xfId="23598" xr:uid="{4BB84703-CBD4-4460-A6BA-1A0E14B5D446}"/>
    <cellStyle name="Comma 2 7 2 2 2 3 3" xfId="6786" xr:uid="{00000000-0005-0000-0000-000016210000}"/>
    <cellStyle name="Comma 2 7 2 2 2 3 3 2" xfId="16393" xr:uid="{00000000-0005-0000-0000-000017210000}"/>
    <cellStyle name="Comma 2 7 2 2 2 3 3 2 2" xfId="35607" xr:uid="{4865E563-7A3C-4F6E-8561-A3DDEF3C3E20}"/>
    <cellStyle name="Comma 2 7 2 2 2 3 3 3" xfId="26000" xr:uid="{279D83A2-56E3-473F-95B9-46987865D0A1}"/>
    <cellStyle name="Comma 2 7 2 2 2 3 4" xfId="11589" xr:uid="{00000000-0005-0000-0000-000018210000}"/>
    <cellStyle name="Comma 2 7 2 2 2 3 4 2" xfId="30803" xr:uid="{FF50BB07-BEC6-4B67-A742-A51C2A9ABC3C}"/>
    <cellStyle name="Comma 2 7 2 2 2 3 5" xfId="21196" xr:uid="{19EE086B-7F96-4810-89AB-62659470AC83}"/>
    <cellStyle name="Comma 2 7 2 2 2 4" xfId="2784" xr:uid="{00000000-0005-0000-0000-000019210000}"/>
    <cellStyle name="Comma 2 7 2 2 2 4 2" xfId="7587" xr:uid="{00000000-0005-0000-0000-00001A210000}"/>
    <cellStyle name="Comma 2 7 2 2 2 4 2 2" xfId="17194" xr:uid="{00000000-0005-0000-0000-00001B210000}"/>
    <cellStyle name="Comma 2 7 2 2 2 4 2 2 2" xfId="36408" xr:uid="{3CEF096F-8813-4191-AFBB-1706904B1A1C}"/>
    <cellStyle name="Comma 2 7 2 2 2 4 2 3" xfId="26801" xr:uid="{D938FA8B-BC98-4E96-A520-1F4A145D21EC}"/>
    <cellStyle name="Comma 2 7 2 2 2 4 3" xfId="12391" xr:uid="{00000000-0005-0000-0000-00001C210000}"/>
    <cellStyle name="Comma 2 7 2 2 2 4 3 2" xfId="31605" xr:uid="{FE74EABA-C954-4260-93EA-73683C776D20}"/>
    <cellStyle name="Comma 2 7 2 2 2 4 4" xfId="21998" xr:uid="{7160E046-D0C1-4F61-9380-D75EBC354D5E}"/>
    <cellStyle name="Comma 2 7 2 2 2 5" xfId="5186" xr:uid="{00000000-0005-0000-0000-00001D210000}"/>
    <cellStyle name="Comma 2 7 2 2 2 5 2" xfId="14793" xr:uid="{00000000-0005-0000-0000-00001E210000}"/>
    <cellStyle name="Comma 2 7 2 2 2 5 2 2" xfId="34007" xr:uid="{304BB521-19A6-49E7-9A94-4CCCA5523DD6}"/>
    <cellStyle name="Comma 2 7 2 2 2 5 3" xfId="24400" xr:uid="{C49787FC-55FA-4A37-A25F-18B45345F28F}"/>
    <cellStyle name="Comma 2 7 2 2 2 6" xfId="9989" xr:uid="{00000000-0005-0000-0000-00001F210000}"/>
    <cellStyle name="Comma 2 7 2 2 2 6 2" xfId="29203" xr:uid="{3A2B12DC-7236-4C2E-96F2-240AE73DD512}"/>
    <cellStyle name="Comma 2 7 2 2 2 7" xfId="19596" xr:uid="{5723DEEB-D9CD-4EBE-82B7-2325F5AE589A}"/>
    <cellStyle name="Comma 2 7 2 2 3" xfId="578" xr:uid="{00000000-0005-0000-0000-000020210000}"/>
    <cellStyle name="Comma 2 7 2 2 3 2" xfId="1379" xr:uid="{00000000-0005-0000-0000-000021210000}"/>
    <cellStyle name="Comma 2 7 2 2 3 2 2" xfId="3784" xr:uid="{00000000-0005-0000-0000-000022210000}"/>
    <cellStyle name="Comma 2 7 2 2 3 2 2 2" xfId="8587" xr:uid="{00000000-0005-0000-0000-000023210000}"/>
    <cellStyle name="Comma 2 7 2 2 3 2 2 2 2" xfId="18194" xr:uid="{00000000-0005-0000-0000-000024210000}"/>
    <cellStyle name="Comma 2 7 2 2 3 2 2 2 2 2" xfId="37408" xr:uid="{3DD037BB-9AD0-4767-8B04-13527CAE0D48}"/>
    <cellStyle name="Comma 2 7 2 2 3 2 2 2 3" xfId="27801" xr:uid="{29CE63E0-B296-4147-AA31-FEEA6E7D7459}"/>
    <cellStyle name="Comma 2 7 2 2 3 2 2 3" xfId="13391" xr:uid="{00000000-0005-0000-0000-000025210000}"/>
    <cellStyle name="Comma 2 7 2 2 3 2 2 3 2" xfId="32605" xr:uid="{F0E4BB28-42B8-4EA6-B27F-D6265A70E34F}"/>
    <cellStyle name="Comma 2 7 2 2 3 2 2 4" xfId="22998" xr:uid="{C94DBBA3-0700-476D-AE09-D1463E9893AA}"/>
    <cellStyle name="Comma 2 7 2 2 3 2 3" xfId="6186" xr:uid="{00000000-0005-0000-0000-000026210000}"/>
    <cellStyle name="Comma 2 7 2 2 3 2 3 2" xfId="15793" xr:uid="{00000000-0005-0000-0000-000027210000}"/>
    <cellStyle name="Comma 2 7 2 2 3 2 3 2 2" xfId="35007" xr:uid="{3E3DFFAB-8893-45F0-B3E9-81CB6B122632}"/>
    <cellStyle name="Comma 2 7 2 2 3 2 3 3" xfId="25400" xr:uid="{FF06EA31-951E-4899-BBC2-EEA5AEFB31AD}"/>
    <cellStyle name="Comma 2 7 2 2 3 2 4" xfId="10989" xr:uid="{00000000-0005-0000-0000-000028210000}"/>
    <cellStyle name="Comma 2 7 2 2 3 2 4 2" xfId="30203" xr:uid="{B2179E5C-258E-4A1F-B4C8-4FE01DD661D3}"/>
    <cellStyle name="Comma 2 7 2 2 3 2 5" xfId="20596" xr:uid="{8821887E-84E9-4868-9AAE-75D664D0168D}"/>
    <cellStyle name="Comma 2 7 2 2 3 3" xfId="2179" xr:uid="{00000000-0005-0000-0000-000029210000}"/>
    <cellStyle name="Comma 2 7 2 2 3 3 2" xfId="4584" xr:uid="{00000000-0005-0000-0000-00002A210000}"/>
    <cellStyle name="Comma 2 7 2 2 3 3 2 2" xfId="9387" xr:uid="{00000000-0005-0000-0000-00002B210000}"/>
    <cellStyle name="Comma 2 7 2 2 3 3 2 2 2" xfId="18994" xr:uid="{00000000-0005-0000-0000-00002C210000}"/>
    <cellStyle name="Comma 2 7 2 2 3 3 2 2 2 2" xfId="38208" xr:uid="{09ED5357-04FB-43C0-8B3B-9005ABAA74EC}"/>
    <cellStyle name="Comma 2 7 2 2 3 3 2 2 3" xfId="28601" xr:uid="{986B3FAB-1FBD-48AF-8B69-2C01EB94C3CA}"/>
    <cellStyle name="Comma 2 7 2 2 3 3 2 3" xfId="14191" xr:uid="{00000000-0005-0000-0000-00002D210000}"/>
    <cellStyle name="Comma 2 7 2 2 3 3 2 3 2" xfId="33405" xr:uid="{C265B259-0C0A-456A-A073-1CE930D49C60}"/>
    <cellStyle name="Comma 2 7 2 2 3 3 2 4" xfId="23798" xr:uid="{551EADFC-0B82-408B-B873-ECA6B3487803}"/>
    <cellStyle name="Comma 2 7 2 2 3 3 3" xfId="6986" xr:uid="{00000000-0005-0000-0000-00002E210000}"/>
    <cellStyle name="Comma 2 7 2 2 3 3 3 2" xfId="16593" xr:uid="{00000000-0005-0000-0000-00002F210000}"/>
    <cellStyle name="Comma 2 7 2 2 3 3 3 2 2" xfId="35807" xr:uid="{35D3FC5B-F554-4C45-8000-BABCEF01D6A0}"/>
    <cellStyle name="Comma 2 7 2 2 3 3 3 3" xfId="26200" xr:uid="{870A6FAE-D422-4794-A8EC-D6D90C14C721}"/>
    <cellStyle name="Comma 2 7 2 2 3 3 4" xfId="11789" xr:uid="{00000000-0005-0000-0000-000030210000}"/>
    <cellStyle name="Comma 2 7 2 2 3 3 4 2" xfId="31003" xr:uid="{F2F34AAC-4F6C-4C52-94BE-13D7CB9057EF}"/>
    <cellStyle name="Comma 2 7 2 2 3 3 5" xfId="21396" xr:uid="{58DEF0D5-8129-447D-B844-71CAA1AF1A72}"/>
    <cellStyle name="Comma 2 7 2 2 3 4" xfId="2984" xr:uid="{00000000-0005-0000-0000-000031210000}"/>
    <cellStyle name="Comma 2 7 2 2 3 4 2" xfId="7787" xr:uid="{00000000-0005-0000-0000-000032210000}"/>
    <cellStyle name="Comma 2 7 2 2 3 4 2 2" xfId="17394" xr:uid="{00000000-0005-0000-0000-000033210000}"/>
    <cellStyle name="Comma 2 7 2 2 3 4 2 2 2" xfId="36608" xr:uid="{6F3E33D0-FACC-4721-B549-689383324658}"/>
    <cellStyle name="Comma 2 7 2 2 3 4 2 3" xfId="27001" xr:uid="{5DF4A31B-EBC5-4235-9BC8-4002ACA37D84}"/>
    <cellStyle name="Comma 2 7 2 2 3 4 3" xfId="12591" xr:uid="{00000000-0005-0000-0000-000034210000}"/>
    <cellStyle name="Comma 2 7 2 2 3 4 3 2" xfId="31805" xr:uid="{4634C871-3209-443B-9062-839E4D647943}"/>
    <cellStyle name="Comma 2 7 2 2 3 4 4" xfId="22198" xr:uid="{99629A24-591B-4009-A435-221349936711}"/>
    <cellStyle name="Comma 2 7 2 2 3 5" xfId="5386" xr:uid="{00000000-0005-0000-0000-000035210000}"/>
    <cellStyle name="Comma 2 7 2 2 3 5 2" xfId="14993" xr:uid="{00000000-0005-0000-0000-000036210000}"/>
    <cellStyle name="Comma 2 7 2 2 3 5 2 2" xfId="34207" xr:uid="{C3717B06-8D18-4B2E-9D5B-DCE2662E69B8}"/>
    <cellStyle name="Comma 2 7 2 2 3 5 3" xfId="24600" xr:uid="{838EC2A4-046E-4353-B1F8-3FB473F21971}"/>
    <cellStyle name="Comma 2 7 2 2 3 6" xfId="10189" xr:uid="{00000000-0005-0000-0000-000037210000}"/>
    <cellStyle name="Comma 2 7 2 2 3 6 2" xfId="29403" xr:uid="{9275BE0D-B1EE-4CA2-A310-01AF2E29EA3F}"/>
    <cellStyle name="Comma 2 7 2 2 3 7" xfId="19796" xr:uid="{E45AC821-1963-4C05-B265-F1DEA5CD9BE3}"/>
    <cellStyle name="Comma 2 7 2 2 4" xfId="778" xr:uid="{00000000-0005-0000-0000-000038210000}"/>
    <cellStyle name="Comma 2 7 2 2 4 2" xfId="1579" xr:uid="{00000000-0005-0000-0000-000039210000}"/>
    <cellStyle name="Comma 2 7 2 2 4 2 2" xfId="3984" xr:uid="{00000000-0005-0000-0000-00003A210000}"/>
    <cellStyle name="Comma 2 7 2 2 4 2 2 2" xfId="8787" xr:uid="{00000000-0005-0000-0000-00003B210000}"/>
    <cellStyle name="Comma 2 7 2 2 4 2 2 2 2" xfId="18394" xr:uid="{00000000-0005-0000-0000-00003C210000}"/>
    <cellStyle name="Comma 2 7 2 2 4 2 2 2 2 2" xfId="37608" xr:uid="{95A7F4F2-7240-4B68-A85F-4C86C3F10408}"/>
    <cellStyle name="Comma 2 7 2 2 4 2 2 2 3" xfId="28001" xr:uid="{B5030A5A-1FFF-4E5D-8339-1494F7582BE0}"/>
    <cellStyle name="Comma 2 7 2 2 4 2 2 3" xfId="13591" xr:uid="{00000000-0005-0000-0000-00003D210000}"/>
    <cellStyle name="Comma 2 7 2 2 4 2 2 3 2" xfId="32805" xr:uid="{7765CD2D-1E83-4183-BAEA-47460636CCA9}"/>
    <cellStyle name="Comma 2 7 2 2 4 2 2 4" xfId="23198" xr:uid="{E3DFD20E-E861-435B-91B4-42C0B6F1E800}"/>
    <cellStyle name="Comma 2 7 2 2 4 2 3" xfId="6386" xr:uid="{00000000-0005-0000-0000-00003E210000}"/>
    <cellStyle name="Comma 2 7 2 2 4 2 3 2" xfId="15993" xr:uid="{00000000-0005-0000-0000-00003F210000}"/>
    <cellStyle name="Comma 2 7 2 2 4 2 3 2 2" xfId="35207" xr:uid="{B459B357-BAF6-4242-9CB3-3BB617DB3DB6}"/>
    <cellStyle name="Comma 2 7 2 2 4 2 3 3" xfId="25600" xr:uid="{A9AB20BA-DC9A-46A3-AE19-AC38E94830CC}"/>
    <cellStyle name="Comma 2 7 2 2 4 2 4" xfId="11189" xr:uid="{00000000-0005-0000-0000-000040210000}"/>
    <cellStyle name="Comma 2 7 2 2 4 2 4 2" xfId="30403" xr:uid="{4F829674-8A51-4F3C-BE5E-D060BDF4D2CD}"/>
    <cellStyle name="Comma 2 7 2 2 4 2 5" xfId="20796" xr:uid="{B98F5D79-3F31-424E-9A47-ADCBBDC25DA1}"/>
    <cellStyle name="Comma 2 7 2 2 4 3" xfId="2379" xr:uid="{00000000-0005-0000-0000-000041210000}"/>
    <cellStyle name="Comma 2 7 2 2 4 3 2" xfId="4784" xr:uid="{00000000-0005-0000-0000-000042210000}"/>
    <cellStyle name="Comma 2 7 2 2 4 3 2 2" xfId="9587" xr:uid="{00000000-0005-0000-0000-000043210000}"/>
    <cellStyle name="Comma 2 7 2 2 4 3 2 2 2" xfId="19194" xr:uid="{00000000-0005-0000-0000-000044210000}"/>
    <cellStyle name="Comma 2 7 2 2 4 3 2 2 2 2" xfId="38408" xr:uid="{6051E9E1-F065-4626-BA38-D9E5AF8E03C8}"/>
    <cellStyle name="Comma 2 7 2 2 4 3 2 2 3" xfId="28801" xr:uid="{18F0B495-BDC1-4DB6-82F0-7ECB95F7A23F}"/>
    <cellStyle name="Comma 2 7 2 2 4 3 2 3" xfId="14391" xr:uid="{00000000-0005-0000-0000-000045210000}"/>
    <cellStyle name="Comma 2 7 2 2 4 3 2 3 2" xfId="33605" xr:uid="{84861CF2-89B4-4CC3-B3A0-B9D482BD474D}"/>
    <cellStyle name="Comma 2 7 2 2 4 3 2 4" xfId="23998" xr:uid="{1CF62F2A-9B20-4751-8A8E-DCFCDA1AB21F}"/>
    <cellStyle name="Comma 2 7 2 2 4 3 3" xfId="7186" xr:uid="{00000000-0005-0000-0000-000046210000}"/>
    <cellStyle name="Comma 2 7 2 2 4 3 3 2" xfId="16793" xr:uid="{00000000-0005-0000-0000-000047210000}"/>
    <cellStyle name="Comma 2 7 2 2 4 3 3 2 2" xfId="36007" xr:uid="{671A6076-1AE1-419E-9BF3-2F35B9425136}"/>
    <cellStyle name="Comma 2 7 2 2 4 3 3 3" xfId="26400" xr:uid="{70D3C57A-234E-48BF-9588-98C92AB8B324}"/>
    <cellStyle name="Comma 2 7 2 2 4 3 4" xfId="11989" xr:uid="{00000000-0005-0000-0000-000048210000}"/>
    <cellStyle name="Comma 2 7 2 2 4 3 4 2" xfId="31203" xr:uid="{18921DA0-6689-4ACD-AF29-A1DE5801A1A4}"/>
    <cellStyle name="Comma 2 7 2 2 4 3 5" xfId="21596" xr:uid="{8A013AF1-8CF6-4229-829F-3C4ED95D0C48}"/>
    <cellStyle name="Comma 2 7 2 2 4 4" xfId="3184" xr:uid="{00000000-0005-0000-0000-000049210000}"/>
    <cellStyle name="Comma 2 7 2 2 4 4 2" xfId="7987" xr:uid="{00000000-0005-0000-0000-00004A210000}"/>
    <cellStyle name="Comma 2 7 2 2 4 4 2 2" xfId="17594" xr:uid="{00000000-0005-0000-0000-00004B210000}"/>
    <cellStyle name="Comma 2 7 2 2 4 4 2 2 2" xfId="36808" xr:uid="{899C87E6-DD4F-4D0A-967A-ACEEFEF86366}"/>
    <cellStyle name="Comma 2 7 2 2 4 4 2 3" xfId="27201" xr:uid="{F967A28D-0A3B-4EB2-986B-4FBF328C003E}"/>
    <cellStyle name="Comma 2 7 2 2 4 4 3" xfId="12791" xr:uid="{00000000-0005-0000-0000-00004C210000}"/>
    <cellStyle name="Comma 2 7 2 2 4 4 3 2" xfId="32005" xr:uid="{1AC192FD-F8A9-4A0B-9179-076959CBAD2D}"/>
    <cellStyle name="Comma 2 7 2 2 4 4 4" xfId="22398" xr:uid="{B48D5F0C-FEEA-4592-9A18-D67094E8E845}"/>
    <cellStyle name="Comma 2 7 2 2 4 5" xfId="5586" xr:uid="{00000000-0005-0000-0000-00004D210000}"/>
    <cellStyle name="Comma 2 7 2 2 4 5 2" xfId="15193" xr:uid="{00000000-0005-0000-0000-00004E210000}"/>
    <cellStyle name="Comma 2 7 2 2 4 5 2 2" xfId="34407" xr:uid="{23359869-86EE-43B1-BDE5-0DE447AD9606}"/>
    <cellStyle name="Comma 2 7 2 2 4 5 3" xfId="24800" xr:uid="{D04AE600-9180-4066-9F7C-0E827F5A3C77}"/>
    <cellStyle name="Comma 2 7 2 2 4 6" xfId="10389" xr:uid="{00000000-0005-0000-0000-00004F210000}"/>
    <cellStyle name="Comma 2 7 2 2 4 6 2" xfId="29603" xr:uid="{8CF4523B-20A4-49ED-882E-292C87B6DCB5}"/>
    <cellStyle name="Comma 2 7 2 2 4 7" xfId="19996" xr:uid="{F9795C81-6A45-4CC8-AB27-979A1C106A63}"/>
    <cellStyle name="Comma 2 7 2 2 5" xfId="979" xr:uid="{00000000-0005-0000-0000-000050210000}"/>
    <cellStyle name="Comma 2 7 2 2 5 2" xfId="3384" xr:uid="{00000000-0005-0000-0000-000051210000}"/>
    <cellStyle name="Comma 2 7 2 2 5 2 2" xfId="8187" xr:uid="{00000000-0005-0000-0000-000052210000}"/>
    <cellStyle name="Comma 2 7 2 2 5 2 2 2" xfId="17794" xr:uid="{00000000-0005-0000-0000-000053210000}"/>
    <cellStyle name="Comma 2 7 2 2 5 2 2 2 2" xfId="37008" xr:uid="{1868DAB0-6DC7-4F5F-B2DB-7E5A3FF0A44A}"/>
    <cellStyle name="Comma 2 7 2 2 5 2 2 3" xfId="27401" xr:uid="{BD17020F-B720-4C8B-A42D-C57F5F91F059}"/>
    <cellStyle name="Comma 2 7 2 2 5 2 3" xfId="12991" xr:uid="{00000000-0005-0000-0000-000054210000}"/>
    <cellStyle name="Comma 2 7 2 2 5 2 3 2" xfId="32205" xr:uid="{11A5A92B-4AAE-4AF8-B6A5-A11A8645800D}"/>
    <cellStyle name="Comma 2 7 2 2 5 2 4" xfId="22598" xr:uid="{6902B5E8-5BAF-4EA1-937C-0991708FE91D}"/>
    <cellStyle name="Comma 2 7 2 2 5 3" xfId="5786" xr:uid="{00000000-0005-0000-0000-000055210000}"/>
    <cellStyle name="Comma 2 7 2 2 5 3 2" xfId="15393" xr:uid="{00000000-0005-0000-0000-000056210000}"/>
    <cellStyle name="Comma 2 7 2 2 5 3 2 2" xfId="34607" xr:uid="{715F12C1-D176-4A35-A55F-404CDD4579FA}"/>
    <cellStyle name="Comma 2 7 2 2 5 3 3" xfId="25000" xr:uid="{6E5D10F3-A505-42E5-B190-CF747AE3A20D}"/>
    <cellStyle name="Comma 2 7 2 2 5 4" xfId="10589" xr:uid="{00000000-0005-0000-0000-000057210000}"/>
    <cellStyle name="Comma 2 7 2 2 5 4 2" xfId="29803" xr:uid="{F55DC19F-1240-4D3A-8FC8-9808F57B8044}"/>
    <cellStyle name="Comma 2 7 2 2 5 5" xfId="20196" xr:uid="{65425C1F-7E28-4BC0-95C5-33D815BFD677}"/>
    <cellStyle name="Comma 2 7 2 2 6" xfId="1779" xr:uid="{00000000-0005-0000-0000-000058210000}"/>
    <cellStyle name="Comma 2 7 2 2 6 2" xfId="4184" xr:uid="{00000000-0005-0000-0000-000059210000}"/>
    <cellStyle name="Comma 2 7 2 2 6 2 2" xfId="8987" xr:uid="{00000000-0005-0000-0000-00005A210000}"/>
    <cellStyle name="Comma 2 7 2 2 6 2 2 2" xfId="18594" xr:uid="{00000000-0005-0000-0000-00005B210000}"/>
    <cellStyle name="Comma 2 7 2 2 6 2 2 2 2" xfId="37808" xr:uid="{C586A785-E4B4-446E-B8F5-0FE6D61BDF83}"/>
    <cellStyle name="Comma 2 7 2 2 6 2 2 3" xfId="28201" xr:uid="{141E36AD-C213-470F-B36A-56DB8551DFC0}"/>
    <cellStyle name="Comma 2 7 2 2 6 2 3" xfId="13791" xr:uid="{00000000-0005-0000-0000-00005C210000}"/>
    <cellStyle name="Comma 2 7 2 2 6 2 3 2" xfId="33005" xr:uid="{0FFE0882-D818-4639-A629-3E8B5125DCC0}"/>
    <cellStyle name="Comma 2 7 2 2 6 2 4" xfId="23398" xr:uid="{C5A26259-2D56-4B32-8DB2-EACC9FC15746}"/>
    <cellStyle name="Comma 2 7 2 2 6 3" xfId="6586" xr:uid="{00000000-0005-0000-0000-00005D210000}"/>
    <cellStyle name="Comma 2 7 2 2 6 3 2" xfId="16193" xr:uid="{00000000-0005-0000-0000-00005E210000}"/>
    <cellStyle name="Comma 2 7 2 2 6 3 2 2" xfId="35407" xr:uid="{0C4E243A-ACFC-456D-B057-903BD400F561}"/>
    <cellStyle name="Comma 2 7 2 2 6 3 3" xfId="25800" xr:uid="{0C2A6F51-4719-4985-8D2E-99239D3AD346}"/>
    <cellStyle name="Comma 2 7 2 2 6 4" xfId="11389" xr:uid="{00000000-0005-0000-0000-00005F210000}"/>
    <cellStyle name="Comma 2 7 2 2 6 4 2" xfId="30603" xr:uid="{C31F9725-34A2-48BF-8068-50F3858ABDC1}"/>
    <cellStyle name="Comma 2 7 2 2 6 5" xfId="20996" xr:uid="{23AC3928-CEB5-4A56-B24C-760B803AD133}"/>
    <cellStyle name="Comma 2 7 2 2 7" xfId="2584" xr:uid="{00000000-0005-0000-0000-000060210000}"/>
    <cellStyle name="Comma 2 7 2 2 7 2" xfId="7387" xr:uid="{00000000-0005-0000-0000-000061210000}"/>
    <cellStyle name="Comma 2 7 2 2 7 2 2" xfId="16994" xr:uid="{00000000-0005-0000-0000-000062210000}"/>
    <cellStyle name="Comma 2 7 2 2 7 2 2 2" xfId="36208" xr:uid="{5311173E-16B0-4422-BAFB-3319AD4B70A4}"/>
    <cellStyle name="Comma 2 7 2 2 7 2 3" xfId="26601" xr:uid="{05112AA2-2E39-43E0-AC78-A9027DBCBE42}"/>
    <cellStyle name="Comma 2 7 2 2 7 3" xfId="12191" xr:uid="{00000000-0005-0000-0000-000063210000}"/>
    <cellStyle name="Comma 2 7 2 2 7 3 2" xfId="31405" xr:uid="{CA9B02AF-502D-4373-9F7A-F5A52C3BA135}"/>
    <cellStyle name="Comma 2 7 2 2 7 4" xfId="21798" xr:uid="{31EDBE43-0BEA-4ED8-A338-4CB911D928E0}"/>
    <cellStyle name="Comma 2 7 2 2 8" xfId="4986" xr:uid="{00000000-0005-0000-0000-000064210000}"/>
    <cellStyle name="Comma 2 7 2 2 8 2" xfId="14593" xr:uid="{00000000-0005-0000-0000-000065210000}"/>
    <cellStyle name="Comma 2 7 2 2 8 2 2" xfId="33807" xr:uid="{F2F84F52-B406-4217-886E-68EB68C3ACE3}"/>
    <cellStyle name="Comma 2 7 2 2 8 3" xfId="24200" xr:uid="{51A2D9A4-7C24-4257-8504-40B879EDFE6C}"/>
    <cellStyle name="Comma 2 7 2 2 9" xfId="9789" xr:uid="{00000000-0005-0000-0000-000066210000}"/>
    <cellStyle name="Comma 2 7 2 2 9 2" xfId="29003" xr:uid="{5D3F598C-7855-4B2B-B597-6C8832D4BF87}"/>
    <cellStyle name="Comma 2 7 2 3" xfId="278" xr:uid="{00000000-0005-0000-0000-000067210000}"/>
    <cellStyle name="Comma 2 7 2 3 2" xfId="1079" xr:uid="{00000000-0005-0000-0000-000068210000}"/>
    <cellStyle name="Comma 2 7 2 3 2 2" xfId="3484" xr:uid="{00000000-0005-0000-0000-000069210000}"/>
    <cellStyle name="Comma 2 7 2 3 2 2 2" xfId="8287" xr:uid="{00000000-0005-0000-0000-00006A210000}"/>
    <cellStyle name="Comma 2 7 2 3 2 2 2 2" xfId="17894" xr:uid="{00000000-0005-0000-0000-00006B210000}"/>
    <cellStyle name="Comma 2 7 2 3 2 2 2 2 2" xfId="37108" xr:uid="{47C4FF3E-257B-4B7E-8E87-9694AFA18BFE}"/>
    <cellStyle name="Comma 2 7 2 3 2 2 2 3" xfId="27501" xr:uid="{AC051951-C1B7-4036-96AE-DC2515A2B638}"/>
    <cellStyle name="Comma 2 7 2 3 2 2 3" xfId="13091" xr:uid="{00000000-0005-0000-0000-00006C210000}"/>
    <cellStyle name="Comma 2 7 2 3 2 2 3 2" xfId="32305" xr:uid="{804F2DF7-A37B-446B-8D17-F086104F6C41}"/>
    <cellStyle name="Comma 2 7 2 3 2 2 4" xfId="22698" xr:uid="{6C4D3E94-5F45-47F2-86C7-C04C869424E9}"/>
    <cellStyle name="Comma 2 7 2 3 2 3" xfId="5886" xr:uid="{00000000-0005-0000-0000-00006D210000}"/>
    <cellStyle name="Comma 2 7 2 3 2 3 2" xfId="15493" xr:uid="{00000000-0005-0000-0000-00006E210000}"/>
    <cellStyle name="Comma 2 7 2 3 2 3 2 2" xfId="34707" xr:uid="{099C2047-CA9A-46FF-A42B-A14AFA46487E}"/>
    <cellStyle name="Comma 2 7 2 3 2 3 3" xfId="25100" xr:uid="{0997A597-9BB8-468D-9584-C90F82E20392}"/>
    <cellStyle name="Comma 2 7 2 3 2 4" xfId="10689" xr:uid="{00000000-0005-0000-0000-00006F210000}"/>
    <cellStyle name="Comma 2 7 2 3 2 4 2" xfId="29903" xr:uid="{B6F57B11-BAA2-4875-92B2-F312F0C490DD}"/>
    <cellStyle name="Comma 2 7 2 3 2 5" xfId="20296" xr:uid="{78FC69E4-3037-459C-8198-1E7CD857540B}"/>
    <cellStyle name="Comma 2 7 2 3 3" xfId="1879" xr:uid="{00000000-0005-0000-0000-000070210000}"/>
    <cellStyle name="Comma 2 7 2 3 3 2" xfId="4284" xr:uid="{00000000-0005-0000-0000-000071210000}"/>
    <cellStyle name="Comma 2 7 2 3 3 2 2" xfId="9087" xr:uid="{00000000-0005-0000-0000-000072210000}"/>
    <cellStyle name="Comma 2 7 2 3 3 2 2 2" xfId="18694" xr:uid="{00000000-0005-0000-0000-000073210000}"/>
    <cellStyle name="Comma 2 7 2 3 3 2 2 2 2" xfId="37908" xr:uid="{AA4DBEE4-343A-4221-92F9-B74E4F8C130E}"/>
    <cellStyle name="Comma 2 7 2 3 3 2 2 3" xfId="28301" xr:uid="{BEDD580D-51C3-4839-A3AE-EF7EC4178706}"/>
    <cellStyle name="Comma 2 7 2 3 3 2 3" xfId="13891" xr:uid="{00000000-0005-0000-0000-000074210000}"/>
    <cellStyle name="Comma 2 7 2 3 3 2 3 2" xfId="33105" xr:uid="{F244D6B2-2C7E-453A-84DA-0E1B7A970F39}"/>
    <cellStyle name="Comma 2 7 2 3 3 2 4" xfId="23498" xr:uid="{4B0E1116-950E-4F9F-B81C-BC46C95857B2}"/>
    <cellStyle name="Comma 2 7 2 3 3 3" xfId="6686" xr:uid="{00000000-0005-0000-0000-000075210000}"/>
    <cellStyle name="Comma 2 7 2 3 3 3 2" xfId="16293" xr:uid="{00000000-0005-0000-0000-000076210000}"/>
    <cellStyle name="Comma 2 7 2 3 3 3 2 2" xfId="35507" xr:uid="{54C03779-3ADC-41A5-B6F5-7FAA64255D16}"/>
    <cellStyle name="Comma 2 7 2 3 3 3 3" xfId="25900" xr:uid="{AF92095D-432D-4CD8-9CE7-F9D146008068}"/>
    <cellStyle name="Comma 2 7 2 3 3 4" xfId="11489" xr:uid="{00000000-0005-0000-0000-000077210000}"/>
    <cellStyle name="Comma 2 7 2 3 3 4 2" xfId="30703" xr:uid="{5784320C-E3F6-476F-B8DC-854DCB9BE88C}"/>
    <cellStyle name="Comma 2 7 2 3 3 5" xfId="21096" xr:uid="{B228FC4A-3500-4D64-B766-058D691D70D9}"/>
    <cellStyle name="Comma 2 7 2 3 4" xfId="2684" xr:uid="{00000000-0005-0000-0000-000078210000}"/>
    <cellStyle name="Comma 2 7 2 3 4 2" xfId="7487" xr:uid="{00000000-0005-0000-0000-000079210000}"/>
    <cellStyle name="Comma 2 7 2 3 4 2 2" xfId="17094" xr:uid="{00000000-0005-0000-0000-00007A210000}"/>
    <cellStyle name="Comma 2 7 2 3 4 2 2 2" xfId="36308" xr:uid="{F1714136-56DB-46DC-9E5E-68D80056BD2C}"/>
    <cellStyle name="Comma 2 7 2 3 4 2 3" xfId="26701" xr:uid="{697F25DA-51DE-436A-A993-0312716F313E}"/>
    <cellStyle name="Comma 2 7 2 3 4 3" xfId="12291" xr:uid="{00000000-0005-0000-0000-00007B210000}"/>
    <cellStyle name="Comma 2 7 2 3 4 3 2" xfId="31505" xr:uid="{51D1B2A9-A80D-46A5-8D81-D17BA8B66056}"/>
    <cellStyle name="Comma 2 7 2 3 4 4" xfId="21898" xr:uid="{6363C851-4ED5-46AA-AD61-9BF278D27134}"/>
    <cellStyle name="Comma 2 7 2 3 5" xfId="5086" xr:uid="{00000000-0005-0000-0000-00007C210000}"/>
    <cellStyle name="Comma 2 7 2 3 5 2" xfId="14693" xr:uid="{00000000-0005-0000-0000-00007D210000}"/>
    <cellStyle name="Comma 2 7 2 3 5 2 2" xfId="33907" xr:uid="{5EEFE126-28F9-4D60-AF3B-A4D92C01A2F2}"/>
    <cellStyle name="Comma 2 7 2 3 5 3" xfId="24300" xr:uid="{8E8FA29D-3F44-4703-870B-A31D1457367D}"/>
    <cellStyle name="Comma 2 7 2 3 6" xfId="9889" xr:uid="{00000000-0005-0000-0000-00007E210000}"/>
    <cellStyle name="Comma 2 7 2 3 6 2" xfId="29103" xr:uid="{78F40DF8-018A-4477-825A-15A4F1A7A27D}"/>
    <cellStyle name="Comma 2 7 2 3 7" xfId="19496" xr:uid="{247E068C-A95A-40BB-B401-B6AF2FD77BEE}"/>
    <cellStyle name="Comma 2 7 2 4" xfId="478" xr:uid="{00000000-0005-0000-0000-00007F210000}"/>
    <cellStyle name="Comma 2 7 2 4 2" xfId="1279" xr:uid="{00000000-0005-0000-0000-000080210000}"/>
    <cellStyle name="Comma 2 7 2 4 2 2" xfId="3684" xr:uid="{00000000-0005-0000-0000-000081210000}"/>
    <cellStyle name="Comma 2 7 2 4 2 2 2" xfId="8487" xr:uid="{00000000-0005-0000-0000-000082210000}"/>
    <cellStyle name="Comma 2 7 2 4 2 2 2 2" xfId="18094" xr:uid="{00000000-0005-0000-0000-000083210000}"/>
    <cellStyle name="Comma 2 7 2 4 2 2 2 2 2" xfId="37308" xr:uid="{B97F7CAF-4C61-4EEB-8792-71167C4443D8}"/>
    <cellStyle name="Comma 2 7 2 4 2 2 2 3" xfId="27701" xr:uid="{40730FA2-DBFF-4F2F-9356-D7BB0D874EE2}"/>
    <cellStyle name="Comma 2 7 2 4 2 2 3" xfId="13291" xr:uid="{00000000-0005-0000-0000-000084210000}"/>
    <cellStyle name="Comma 2 7 2 4 2 2 3 2" xfId="32505" xr:uid="{02F446BC-2769-49BF-B018-303F35CC9AB5}"/>
    <cellStyle name="Comma 2 7 2 4 2 2 4" xfId="22898" xr:uid="{3138D35D-48F4-4155-A8BF-AD7FEA60115D}"/>
    <cellStyle name="Comma 2 7 2 4 2 3" xfId="6086" xr:uid="{00000000-0005-0000-0000-000085210000}"/>
    <cellStyle name="Comma 2 7 2 4 2 3 2" xfId="15693" xr:uid="{00000000-0005-0000-0000-000086210000}"/>
    <cellStyle name="Comma 2 7 2 4 2 3 2 2" xfId="34907" xr:uid="{CCB83BC3-FA57-4C3D-8BD2-824BED546BEE}"/>
    <cellStyle name="Comma 2 7 2 4 2 3 3" xfId="25300" xr:uid="{0F590731-333C-4A0C-BF6F-98DE0CCD99D2}"/>
    <cellStyle name="Comma 2 7 2 4 2 4" xfId="10889" xr:uid="{00000000-0005-0000-0000-000087210000}"/>
    <cellStyle name="Comma 2 7 2 4 2 4 2" xfId="30103" xr:uid="{25ADBA4A-AEC4-4A8B-9543-07E82172584E}"/>
    <cellStyle name="Comma 2 7 2 4 2 5" xfId="20496" xr:uid="{B64187E9-FB65-4B2B-A662-2C73FB6568D4}"/>
    <cellStyle name="Comma 2 7 2 4 3" xfId="2079" xr:uid="{00000000-0005-0000-0000-000088210000}"/>
    <cellStyle name="Comma 2 7 2 4 3 2" xfId="4484" xr:uid="{00000000-0005-0000-0000-000089210000}"/>
    <cellStyle name="Comma 2 7 2 4 3 2 2" xfId="9287" xr:uid="{00000000-0005-0000-0000-00008A210000}"/>
    <cellStyle name="Comma 2 7 2 4 3 2 2 2" xfId="18894" xr:uid="{00000000-0005-0000-0000-00008B210000}"/>
    <cellStyle name="Comma 2 7 2 4 3 2 2 2 2" xfId="38108" xr:uid="{B5218D84-1F1C-46EC-8339-97C05B294A70}"/>
    <cellStyle name="Comma 2 7 2 4 3 2 2 3" xfId="28501" xr:uid="{C81953D4-D41D-4644-8E0B-1E7C7C18E6BA}"/>
    <cellStyle name="Comma 2 7 2 4 3 2 3" xfId="14091" xr:uid="{00000000-0005-0000-0000-00008C210000}"/>
    <cellStyle name="Comma 2 7 2 4 3 2 3 2" xfId="33305" xr:uid="{3A25E00F-EAF5-4278-91EE-C3565D4695E2}"/>
    <cellStyle name="Comma 2 7 2 4 3 2 4" xfId="23698" xr:uid="{E6B5E650-DDF3-4122-B546-6EFA8144112B}"/>
    <cellStyle name="Comma 2 7 2 4 3 3" xfId="6886" xr:uid="{00000000-0005-0000-0000-00008D210000}"/>
    <cellStyle name="Comma 2 7 2 4 3 3 2" xfId="16493" xr:uid="{00000000-0005-0000-0000-00008E210000}"/>
    <cellStyle name="Comma 2 7 2 4 3 3 2 2" xfId="35707" xr:uid="{9CF7E3A9-D5E3-45B7-8FA0-C29AD9F20653}"/>
    <cellStyle name="Comma 2 7 2 4 3 3 3" xfId="26100" xr:uid="{91873344-42E9-4CD5-94F1-D5022F4DCD01}"/>
    <cellStyle name="Comma 2 7 2 4 3 4" xfId="11689" xr:uid="{00000000-0005-0000-0000-00008F210000}"/>
    <cellStyle name="Comma 2 7 2 4 3 4 2" xfId="30903" xr:uid="{316E31CE-655F-4AAE-BC80-6EB59686FB85}"/>
    <cellStyle name="Comma 2 7 2 4 3 5" xfId="21296" xr:uid="{61CB6E1E-E9F1-4F2B-8956-7800E4F4F1DA}"/>
    <cellStyle name="Comma 2 7 2 4 4" xfId="2884" xr:uid="{00000000-0005-0000-0000-000090210000}"/>
    <cellStyle name="Comma 2 7 2 4 4 2" xfId="7687" xr:uid="{00000000-0005-0000-0000-000091210000}"/>
    <cellStyle name="Comma 2 7 2 4 4 2 2" xfId="17294" xr:uid="{00000000-0005-0000-0000-000092210000}"/>
    <cellStyle name="Comma 2 7 2 4 4 2 2 2" xfId="36508" xr:uid="{4E3A1AA0-2561-489A-9774-DE51EFCF8659}"/>
    <cellStyle name="Comma 2 7 2 4 4 2 3" xfId="26901" xr:uid="{AF3E96B0-2838-4BA4-86F6-CC1E48204CC0}"/>
    <cellStyle name="Comma 2 7 2 4 4 3" xfId="12491" xr:uid="{00000000-0005-0000-0000-000093210000}"/>
    <cellStyle name="Comma 2 7 2 4 4 3 2" xfId="31705" xr:uid="{33C495AD-1E27-4FFB-A672-E9F8F1E73A09}"/>
    <cellStyle name="Comma 2 7 2 4 4 4" xfId="22098" xr:uid="{9ACBAD69-0A3E-407F-A0B3-EADAB26A04B2}"/>
    <cellStyle name="Comma 2 7 2 4 5" xfId="5286" xr:uid="{00000000-0005-0000-0000-000094210000}"/>
    <cellStyle name="Comma 2 7 2 4 5 2" xfId="14893" xr:uid="{00000000-0005-0000-0000-000095210000}"/>
    <cellStyle name="Comma 2 7 2 4 5 2 2" xfId="34107" xr:uid="{4764F9FA-4E11-4C4B-A98F-B558E5D6357A}"/>
    <cellStyle name="Comma 2 7 2 4 5 3" xfId="24500" xr:uid="{B6E42EE6-8AEB-4859-9706-8AA5FF53B9BC}"/>
    <cellStyle name="Comma 2 7 2 4 6" xfId="10089" xr:uid="{00000000-0005-0000-0000-000096210000}"/>
    <cellStyle name="Comma 2 7 2 4 6 2" xfId="29303" xr:uid="{195BFF17-94BC-4795-9250-6AD1E15B27B3}"/>
    <cellStyle name="Comma 2 7 2 4 7" xfId="19696" xr:uid="{883A5CDC-19ED-4468-86C1-4F99CD24ACF0}"/>
    <cellStyle name="Comma 2 7 2 5" xfId="678" xr:uid="{00000000-0005-0000-0000-000097210000}"/>
    <cellStyle name="Comma 2 7 2 5 2" xfId="1479" xr:uid="{00000000-0005-0000-0000-000098210000}"/>
    <cellStyle name="Comma 2 7 2 5 2 2" xfId="3884" xr:uid="{00000000-0005-0000-0000-000099210000}"/>
    <cellStyle name="Comma 2 7 2 5 2 2 2" xfId="8687" xr:uid="{00000000-0005-0000-0000-00009A210000}"/>
    <cellStyle name="Comma 2 7 2 5 2 2 2 2" xfId="18294" xr:uid="{00000000-0005-0000-0000-00009B210000}"/>
    <cellStyle name="Comma 2 7 2 5 2 2 2 2 2" xfId="37508" xr:uid="{11DC1B6F-8CFB-448B-AEA6-0C921C766648}"/>
    <cellStyle name="Comma 2 7 2 5 2 2 2 3" xfId="27901" xr:uid="{6F06280D-3476-43EA-9A4D-BD23C5204189}"/>
    <cellStyle name="Comma 2 7 2 5 2 2 3" xfId="13491" xr:uid="{00000000-0005-0000-0000-00009C210000}"/>
    <cellStyle name="Comma 2 7 2 5 2 2 3 2" xfId="32705" xr:uid="{2B59BB56-5216-4279-9C2E-3DECF26AFAE1}"/>
    <cellStyle name="Comma 2 7 2 5 2 2 4" xfId="23098" xr:uid="{8E10457E-0592-4325-AFE8-1FEF4A874474}"/>
    <cellStyle name="Comma 2 7 2 5 2 3" xfId="6286" xr:uid="{00000000-0005-0000-0000-00009D210000}"/>
    <cellStyle name="Comma 2 7 2 5 2 3 2" xfId="15893" xr:uid="{00000000-0005-0000-0000-00009E210000}"/>
    <cellStyle name="Comma 2 7 2 5 2 3 2 2" xfId="35107" xr:uid="{27531E12-F9D0-458C-B22F-18FD3080937D}"/>
    <cellStyle name="Comma 2 7 2 5 2 3 3" xfId="25500" xr:uid="{4FAD185F-81E7-48EA-873F-DAF0B0B8036A}"/>
    <cellStyle name="Comma 2 7 2 5 2 4" xfId="11089" xr:uid="{00000000-0005-0000-0000-00009F210000}"/>
    <cellStyle name="Comma 2 7 2 5 2 4 2" xfId="30303" xr:uid="{AA28F1EB-AE42-46A1-8F4B-0F3B67B65F61}"/>
    <cellStyle name="Comma 2 7 2 5 2 5" xfId="20696" xr:uid="{9491A0AC-5026-455D-8A2C-7C4F29BA0862}"/>
    <cellStyle name="Comma 2 7 2 5 3" xfId="2279" xr:uid="{00000000-0005-0000-0000-0000A0210000}"/>
    <cellStyle name="Comma 2 7 2 5 3 2" xfId="4684" xr:uid="{00000000-0005-0000-0000-0000A1210000}"/>
    <cellStyle name="Comma 2 7 2 5 3 2 2" xfId="9487" xr:uid="{00000000-0005-0000-0000-0000A2210000}"/>
    <cellStyle name="Comma 2 7 2 5 3 2 2 2" xfId="19094" xr:uid="{00000000-0005-0000-0000-0000A3210000}"/>
    <cellStyle name="Comma 2 7 2 5 3 2 2 2 2" xfId="38308" xr:uid="{D235CCE8-1BCF-4A6B-B3C2-DF686E264755}"/>
    <cellStyle name="Comma 2 7 2 5 3 2 2 3" xfId="28701" xr:uid="{90FEE381-9559-48D6-B79A-21B9C094EC7F}"/>
    <cellStyle name="Comma 2 7 2 5 3 2 3" xfId="14291" xr:uid="{00000000-0005-0000-0000-0000A4210000}"/>
    <cellStyle name="Comma 2 7 2 5 3 2 3 2" xfId="33505" xr:uid="{462B7349-A855-4699-B327-3E1CB0A43E42}"/>
    <cellStyle name="Comma 2 7 2 5 3 2 4" xfId="23898" xr:uid="{939F7111-BBC7-458D-92F3-7B7242970831}"/>
    <cellStyle name="Comma 2 7 2 5 3 3" xfId="7086" xr:uid="{00000000-0005-0000-0000-0000A5210000}"/>
    <cellStyle name="Comma 2 7 2 5 3 3 2" xfId="16693" xr:uid="{00000000-0005-0000-0000-0000A6210000}"/>
    <cellStyle name="Comma 2 7 2 5 3 3 2 2" xfId="35907" xr:uid="{CF05EC3F-5862-487F-88F6-445B1AE9EDD2}"/>
    <cellStyle name="Comma 2 7 2 5 3 3 3" xfId="26300" xr:uid="{05D09A72-6754-4CE8-938A-C5F2EE3CB5B8}"/>
    <cellStyle name="Comma 2 7 2 5 3 4" xfId="11889" xr:uid="{00000000-0005-0000-0000-0000A7210000}"/>
    <cellStyle name="Comma 2 7 2 5 3 4 2" xfId="31103" xr:uid="{2FD2AE1C-37C2-4271-8C3C-65685053842F}"/>
    <cellStyle name="Comma 2 7 2 5 3 5" xfId="21496" xr:uid="{B955F9E7-81C9-4504-9BD0-241844E7B560}"/>
    <cellStyle name="Comma 2 7 2 5 4" xfId="3084" xr:uid="{00000000-0005-0000-0000-0000A8210000}"/>
    <cellStyle name="Comma 2 7 2 5 4 2" xfId="7887" xr:uid="{00000000-0005-0000-0000-0000A9210000}"/>
    <cellStyle name="Comma 2 7 2 5 4 2 2" xfId="17494" xr:uid="{00000000-0005-0000-0000-0000AA210000}"/>
    <cellStyle name="Comma 2 7 2 5 4 2 2 2" xfId="36708" xr:uid="{F0EED933-4D21-4BDA-A45D-F4C02F0F75D2}"/>
    <cellStyle name="Comma 2 7 2 5 4 2 3" xfId="27101" xr:uid="{C8074149-2772-4B9D-A3D1-A88DF1D64D67}"/>
    <cellStyle name="Comma 2 7 2 5 4 3" xfId="12691" xr:uid="{00000000-0005-0000-0000-0000AB210000}"/>
    <cellStyle name="Comma 2 7 2 5 4 3 2" xfId="31905" xr:uid="{CEA013B6-FE35-4393-80B6-1EFC96FDA621}"/>
    <cellStyle name="Comma 2 7 2 5 4 4" xfId="22298" xr:uid="{C7C9DEA6-B867-44A0-8B4C-5FF71D2E280E}"/>
    <cellStyle name="Comma 2 7 2 5 5" xfId="5486" xr:uid="{00000000-0005-0000-0000-0000AC210000}"/>
    <cellStyle name="Comma 2 7 2 5 5 2" xfId="15093" xr:uid="{00000000-0005-0000-0000-0000AD210000}"/>
    <cellStyle name="Comma 2 7 2 5 5 2 2" xfId="34307" xr:uid="{70FF99B0-593B-412E-89BF-93E83CD1E3F6}"/>
    <cellStyle name="Comma 2 7 2 5 5 3" xfId="24700" xr:uid="{9CEFA973-7405-4343-9141-A456F6C3BF74}"/>
    <cellStyle name="Comma 2 7 2 5 6" xfId="10289" xr:uid="{00000000-0005-0000-0000-0000AE210000}"/>
    <cellStyle name="Comma 2 7 2 5 6 2" xfId="29503" xr:uid="{058FBA5A-C226-45D4-AC06-0E91C9EA20B6}"/>
    <cellStyle name="Comma 2 7 2 5 7" xfId="19896" xr:uid="{64E66DD6-920B-4854-B7EE-C93B21EBA765}"/>
    <cellStyle name="Comma 2 7 2 6" xfId="879" xr:uid="{00000000-0005-0000-0000-0000AF210000}"/>
    <cellStyle name="Comma 2 7 2 6 2" xfId="3284" xr:uid="{00000000-0005-0000-0000-0000B0210000}"/>
    <cellStyle name="Comma 2 7 2 6 2 2" xfId="8087" xr:uid="{00000000-0005-0000-0000-0000B1210000}"/>
    <cellStyle name="Comma 2 7 2 6 2 2 2" xfId="17694" xr:uid="{00000000-0005-0000-0000-0000B2210000}"/>
    <cellStyle name="Comma 2 7 2 6 2 2 2 2" xfId="36908" xr:uid="{F753F922-E438-47A2-8FB0-A845461259B9}"/>
    <cellStyle name="Comma 2 7 2 6 2 2 3" xfId="27301" xr:uid="{84DF3034-3E48-4369-AF37-C2E428C36ECD}"/>
    <cellStyle name="Comma 2 7 2 6 2 3" xfId="12891" xr:uid="{00000000-0005-0000-0000-0000B3210000}"/>
    <cellStyle name="Comma 2 7 2 6 2 3 2" xfId="32105" xr:uid="{8636A4AE-54F2-460E-A87B-32637BE6AED1}"/>
    <cellStyle name="Comma 2 7 2 6 2 4" xfId="22498" xr:uid="{55C6A29D-6151-4613-BFF0-391CEBFB23DA}"/>
    <cellStyle name="Comma 2 7 2 6 3" xfId="5686" xr:uid="{00000000-0005-0000-0000-0000B4210000}"/>
    <cellStyle name="Comma 2 7 2 6 3 2" xfId="15293" xr:uid="{00000000-0005-0000-0000-0000B5210000}"/>
    <cellStyle name="Comma 2 7 2 6 3 2 2" xfId="34507" xr:uid="{A0BFEC87-2095-4B4B-9AE5-734A2E62026B}"/>
    <cellStyle name="Comma 2 7 2 6 3 3" xfId="24900" xr:uid="{745687AE-2451-48DD-A40C-9C17837BDEB3}"/>
    <cellStyle name="Comma 2 7 2 6 4" xfId="10489" xr:uid="{00000000-0005-0000-0000-0000B6210000}"/>
    <cellStyle name="Comma 2 7 2 6 4 2" xfId="29703" xr:uid="{6C8FC5A0-B07F-4DD1-8837-6C717545F440}"/>
    <cellStyle name="Comma 2 7 2 6 5" xfId="20096" xr:uid="{1367DE60-8F1F-468C-AA8F-8CD1F31122A4}"/>
    <cellStyle name="Comma 2 7 2 7" xfId="1679" xr:uid="{00000000-0005-0000-0000-0000B7210000}"/>
    <cellStyle name="Comma 2 7 2 7 2" xfId="4084" xr:uid="{00000000-0005-0000-0000-0000B8210000}"/>
    <cellStyle name="Comma 2 7 2 7 2 2" xfId="8887" xr:uid="{00000000-0005-0000-0000-0000B9210000}"/>
    <cellStyle name="Comma 2 7 2 7 2 2 2" xfId="18494" xr:uid="{00000000-0005-0000-0000-0000BA210000}"/>
    <cellStyle name="Comma 2 7 2 7 2 2 2 2" xfId="37708" xr:uid="{BC92D8FC-A54B-452A-9CBF-78CDCEEDA59A}"/>
    <cellStyle name="Comma 2 7 2 7 2 2 3" xfId="28101" xr:uid="{2FA55319-DC7A-4238-90C9-D3F028D276CF}"/>
    <cellStyle name="Comma 2 7 2 7 2 3" xfId="13691" xr:uid="{00000000-0005-0000-0000-0000BB210000}"/>
    <cellStyle name="Comma 2 7 2 7 2 3 2" xfId="32905" xr:uid="{54E11A6C-CB7C-41E3-8837-6005B0926FED}"/>
    <cellStyle name="Comma 2 7 2 7 2 4" xfId="23298" xr:uid="{664FF4FD-0FAE-4051-93F1-A0FD260F1C18}"/>
    <cellStyle name="Comma 2 7 2 7 3" xfId="6486" xr:uid="{00000000-0005-0000-0000-0000BC210000}"/>
    <cellStyle name="Comma 2 7 2 7 3 2" xfId="16093" xr:uid="{00000000-0005-0000-0000-0000BD210000}"/>
    <cellStyle name="Comma 2 7 2 7 3 2 2" xfId="35307" xr:uid="{BAF74B2B-5252-47FA-A046-794E82AD1A53}"/>
    <cellStyle name="Comma 2 7 2 7 3 3" xfId="25700" xr:uid="{8F353170-2D81-44EA-9695-882C5F9C6D29}"/>
    <cellStyle name="Comma 2 7 2 7 4" xfId="11289" xr:uid="{00000000-0005-0000-0000-0000BE210000}"/>
    <cellStyle name="Comma 2 7 2 7 4 2" xfId="30503" xr:uid="{5C2881A8-B5E9-41AC-8C18-A9BC5B60C795}"/>
    <cellStyle name="Comma 2 7 2 7 5" xfId="20896" xr:uid="{6995A310-A4E5-481A-815B-30666536BC1D}"/>
    <cellStyle name="Comma 2 7 2 8" xfId="2484" xr:uid="{00000000-0005-0000-0000-0000BF210000}"/>
    <cellStyle name="Comma 2 7 2 8 2" xfId="7287" xr:uid="{00000000-0005-0000-0000-0000C0210000}"/>
    <cellStyle name="Comma 2 7 2 8 2 2" xfId="16894" xr:uid="{00000000-0005-0000-0000-0000C1210000}"/>
    <cellStyle name="Comma 2 7 2 8 2 2 2" xfId="36108" xr:uid="{05AF37E9-A900-4F41-92A0-28D7D2A47317}"/>
    <cellStyle name="Comma 2 7 2 8 2 3" xfId="26501" xr:uid="{B0A18521-C16D-4BE8-A987-319863239A7F}"/>
    <cellStyle name="Comma 2 7 2 8 3" xfId="12091" xr:uid="{00000000-0005-0000-0000-0000C2210000}"/>
    <cellStyle name="Comma 2 7 2 8 3 2" xfId="31305" xr:uid="{137F7088-6213-4E14-A6D0-54205E730333}"/>
    <cellStyle name="Comma 2 7 2 8 4" xfId="21698" xr:uid="{05D214BD-2085-4331-9FC3-9CA10BFC7BEE}"/>
    <cellStyle name="Comma 2 7 2 9" xfId="4886" xr:uid="{00000000-0005-0000-0000-0000C3210000}"/>
    <cellStyle name="Comma 2 7 2 9 2" xfId="14493" xr:uid="{00000000-0005-0000-0000-0000C4210000}"/>
    <cellStyle name="Comma 2 7 2 9 2 2" xfId="33707" xr:uid="{4FD0E4BC-9192-4AEE-830D-783DFC715E75}"/>
    <cellStyle name="Comma 2 7 2 9 3" xfId="24100" xr:uid="{2D36EC43-CA1C-41C2-A196-7C46A8883406}"/>
    <cellStyle name="Comma 2 7 3" xfId="128" xr:uid="{00000000-0005-0000-0000-0000C5210000}"/>
    <cellStyle name="Comma 2 7 3 10" xfId="19346" xr:uid="{7FA00987-8EA1-4990-A08D-AFE4744D46FE}"/>
    <cellStyle name="Comma 2 7 3 2" xfId="328" xr:uid="{00000000-0005-0000-0000-0000C6210000}"/>
    <cellStyle name="Comma 2 7 3 2 2" xfId="1129" xr:uid="{00000000-0005-0000-0000-0000C7210000}"/>
    <cellStyle name="Comma 2 7 3 2 2 2" xfId="3534" xr:uid="{00000000-0005-0000-0000-0000C8210000}"/>
    <cellStyle name="Comma 2 7 3 2 2 2 2" xfId="8337" xr:uid="{00000000-0005-0000-0000-0000C9210000}"/>
    <cellStyle name="Comma 2 7 3 2 2 2 2 2" xfId="17944" xr:uid="{00000000-0005-0000-0000-0000CA210000}"/>
    <cellStyle name="Comma 2 7 3 2 2 2 2 2 2" xfId="37158" xr:uid="{27FD098C-F5D4-4887-A8DE-BE024076F90A}"/>
    <cellStyle name="Comma 2 7 3 2 2 2 2 3" xfId="27551" xr:uid="{E868DCF0-1ABF-4770-AF5C-AF37751F201C}"/>
    <cellStyle name="Comma 2 7 3 2 2 2 3" xfId="13141" xr:uid="{00000000-0005-0000-0000-0000CB210000}"/>
    <cellStyle name="Comma 2 7 3 2 2 2 3 2" xfId="32355" xr:uid="{CE76A0DE-4BA5-4E23-A36F-CA79CADBCA40}"/>
    <cellStyle name="Comma 2 7 3 2 2 2 4" xfId="22748" xr:uid="{D0938088-5C6F-41E6-B78E-AE60814661B0}"/>
    <cellStyle name="Comma 2 7 3 2 2 3" xfId="5936" xr:uid="{00000000-0005-0000-0000-0000CC210000}"/>
    <cellStyle name="Comma 2 7 3 2 2 3 2" xfId="15543" xr:uid="{00000000-0005-0000-0000-0000CD210000}"/>
    <cellStyle name="Comma 2 7 3 2 2 3 2 2" xfId="34757" xr:uid="{039B5671-B651-42A6-8AF0-C928FEF18BCB}"/>
    <cellStyle name="Comma 2 7 3 2 2 3 3" xfId="25150" xr:uid="{2169AB34-E18E-425B-9DB9-12013FAFF9DD}"/>
    <cellStyle name="Comma 2 7 3 2 2 4" xfId="10739" xr:uid="{00000000-0005-0000-0000-0000CE210000}"/>
    <cellStyle name="Comma 2 7 3 2 2 4 2" xfId="29953" xr:uid="{6A910E16-F055-4F79-AB46-B8513A31ACCE}"/>
    <cellStyle name="Comma 2 7 3 2 2 5" xfId="20346" xr:uid="{9F3260AB-8973-41F2-833B-48C14BBD8559}"/>
    <cellStyle name="Comma 2 7 3 2 3" xfId="1929" xr:uid="{00000000-0005-0000-0000-0000CF210000}"/>
    <cellStyle name="Comma 2 7 3 2 3 2" xfId="4334" xr:uid="{00000000-0005-0000-0000-0000D0210000}"/>
    <cellStyle name="Comma 2 7 3 2 3 2 2" xfId="9137" xr:uid="{00000000-0005-0000-0000-0000D1210000}"/>
    <cellStyle name="Comma 2 7 3 2 3 2 2 2" xfId="18744" xr:uid="{00000000-0005-0000-0000-0000D2210000}"/>
    <cellStyle name="Comma 2 7 3 2 3 2 2 2 2" xfId="37958" xr:uid="{7CBBBEAD-D68C-4EAE-BC14-7A939A39091B}"/>
    <cellStyle name="Comma 2 7 3 2 3 2 2 3" xfId="28351" xr:uid="{7B54792A-D6E0-48FB-949A-10F792722C76}"/>
    <cellStyle name="Comma 2 7 3 2 3 2 3" xfId="13941" xr:uid="{00000000-0005-0000-0000-0000D3210000}"/>
    <cellStyle name="Comma 2 7 3 2 3 2 3 2" xfId="33155" xr:uid="{1EB8EF5F-4B07-4EB7-B8E9-4D60B88C1373}"/>
    <cellStyle name="Comma 2 7 3 2 3 2 4" xfId="23548" xr:uid="{2E637AC3-6C55-4228-8D9A-5574438853BB}"/>
    <cellStyle name="Comma 2 7 3 2 3 3" xfId="6736" xr:uid="{00000000-0005-0000-0000-0000D4210000}"/>
    <cellStyle name="Comma 2 7 3 2 3 3 2" xfId="16343" xr:uid="{00000000-0005-0000-0000-0000D5210000}"/>
    <cellStyle name="Comma 2 7 3 2 3 3 2 2" xfId="35557" xr:uid="{9E562A0E-95A5-47A1-B5F0-F319F67E1676}"/>
    <cellStyle name="Comma 2 7 3 2 3 3 3" xfId="25950" xr:uid="{9C4D4C41-908B-468E-87D7-E9BCF5E67C27}"/>
    <cellStyle name="Comma 2 7 3 2 3 4" xfId="11539" xr:uid="{00000000-0005-0000-0000-0000D6210000}"/>
    <cellStyle name="Comma 2 7 3 2 3 4 2" xfId="30753" xr:uid="{D7EA317E-4C59-433E-9EF3-F46F6AB91C8C}"/>
    <cellStyle name="Comma 2 7 3 2 3 5" xfId="21146" xr:uid="{1E62C80E-FB06-4C1D-8D92-EBA0F4421893}"/>
    <cellStyle name="Comma 2 7 3 2 4" xfId="2734" xr:uid="{00000000-0005-0000-0000-0000D7210000}"/>
    <cellStyle name="Comma 2 7 3 2 4 2" xfId="7537" xr:uid="{00000000-0005-0000-0000-0000D8210000}"/>
    <cellStyle name="Comma 2 7 3 2 4 2 2" xfId="17144" xr:uid="{00000000-0005-0000-0000-0000D9210000}"/>
    <cellStyle name="Comma 2 7 3 2 4 2 2 2" xfId="36358" xr:uid="{CD271E84-9D4D-4BC7-97CA-84EA37DFD980}"/>
    <cellStyle name="Comma 2 7 3 2 4 2 3" xfId="26751" xr:uid="{45D10B16-C323-480A-9B29-0A6D579B08BB}"/>
    <cellStyle name="Comma 2 7 3 2 4 3" xfId="12341" xr:uid="{00000000-0005-0000-0000-0000DA210000}"/>
    <cellStyle name="Comma 2 7 3 2 4 3 2" xfId="31555" xr:uid="{8FC4B2E5-07D0-4833-8A2B-2FAB0808A253}"/>
    <cellStyle name="Comma 2 7 3 2 4 4" xfId="21948" xr:uid="{B9938C2D-14FA-4968-A0E7-739A5E1CE61C}"/>
    <cellStyle name="Comma 2 7 3 2 5" xfId="5136" xr:uid="{00000000-0005-0000-0000-0000DB210000}"/>
    <cellStyle name="Comma 2 7 3 2 5 2" xfId="14743" xr:uid="{00000000-0005-0000-0000-0000DC210000}"/>
    <cellStyle name="Comma 2 7 3 2 5 2 2" xfId="33957" xr:uid="{B6A46AC0-2AA7-4377-BD14-AF906920BD2A}"/>
    <cellStyle name="Comma 2 7 3 2 5 3" xfId="24350" xr:uid="{85B8AF3A-E9B4-4A6F-9578-D2A0F40BCC33}"/>
    <cellStyle name="Comma 2 7 3 2 6" xfId="9939" xr:uid="{00000000-0005-0000-0000-0000DD210000}"/>
    <cellStyle name="Comma 2 7 3 2 6 2" xfId="29153" xr:uid="{EA34D529-C15D-4ECF-AE1E-28FE85F74067}"/>
    <cellStyle name="Comma 2 7 3 2 7" xfId="19546" xr:uid="{459CCD4B-A7E0-457C-A928-1B1D5823FA8B}"/>
    <cellStyle name="Comma 2 7 3 3" xfId="528" xr:uid="{00000000-0005-0000-0000-0000DE210000}"/>
    <cellStyle name="Comma 2 7 3 3 2" xfId="1329" xr:uid="{00000000-0005-0000-0000-0000DF210000}"/>
    <cellStyle name="Comma 2 7 3 3 2 2" xfId="3734" xr:uid="{00000000-0005-0000-0000-0000E0210000}"/>
    <cellStyle name="Comma 2 7 3 3 2 2 2" xfId="8537" xr:uid="{00000000-0005-0000-0000-0000E1210000}"/>
    <cellStyle name="Comma 2 7 3 3 2 2 2 2" xfId="18144" xr:uid="{00000000-0005-0000-0000-0000E2210000}"/>
    <cellStyle name="Comma 2 7 3 3 2 2 2 2 2" xfId="37358" xr:uid="{93C7FE06-1E7B-4867-A70B-A983DFFE126D}"/>
    <cellStyle name="Comma 2 7 3 3 2 2 2 3" xfId="27751" xr:uid="{4B951E17-439C-46DA-A2F0-B4FFDCE9500C}"/>
    <cellStyle name="Comma 2 7 3 3 2 2 3" xfId="13341" xr:uid="{00000000-0005-0000-0000-0000E3210000}"/>
    <cellStyle name="Comma 2 7 3 3 2 2 3 2" xfId="32555" xr:uid="{CECC8BC4-818E-4628-9EF3-0C6958D64E9C}"/>
    <cellStyle name="Comma 2 7 3 3 2 2 4" xfId="22948" xr:uid="{08219235-34D4-4B04-9EDE-DFFA90066980}"/>
    <cellStyle name="Comma 2 7 3 3 2 3" xfId="6136" xr:uid="{00000000-0005-0000-0000-0000E4210000}"/>
    <cellStyle name="Comma 2 7 3 3 2 3 2" xfId="15743" xr:uid="{00000000-0005-0000-0000-0000E5210000}"/>
    <cellStyle name="Comma 2 7 3 3 2 3 2 2" xfId="34957" xr:uid="{5887E872-8547-4529-A561-FA2F2494BAD0}"/>
    <cellStyle name="Comma 2 7 3 3 2 3 3" xfId="25350" xr:uid="{8B6A4AAC-A3CC-4F19-B4E9-0A3A56E73156}"/>
    <cellStyle name="Comma 2 7 3 3 2 4" xfId="10939" xr:uid="{00000000-0005-0000-0000-0000E6210000}"/>
    <cellStyle name="Comma 2 7 3 3 2 4 2" xfId="30153" xr:uid="{7EF20C23-A08B-465B-A944-16D88A4AD4D1}"/>
    <cellStyle name="Comma 2 7 3 3 2 5" xfId="20546" xr:uid="{7A4AD94C-000E-4B7B-B3C0-CABEF81E09FA}"/>
    <cellStyle name="Comma 2 7 3 3 3" xfId="2129" xr:uid="{00000000-0005-0000-0000-0000E7210000}"/>
    <cellStyle name="Comma 2 7 3 3 3 2" xfId="4534" xr:uid="{00000000-0005-0000-0000-0000E8210000}"/>
    <cellStyle name="Comma 2 7 3 3 3 2 2" xfId="9337" xr:uid="{00000000-0005-0000-0000-0000E9210000}"/>
    <cellStyle name="Comma 2 7 3 3 3 2 2 2" xfId="18944" xr:uid="{00000000-0005-0000-0000-0000EA210000}"/>
    <cellStyle name="Comma 2 7 3 3 3 2 2 2 2" xfId="38158" xr:uid="{396D3384-69AA-4581-8E9E-38A22CE9E537}"/>
    <cellStyle name="Comma 2 7 3 3 3 2 2 3" xfId="28551" xr:uid="{51A73057-BE70-4502-8F72-7560D97F5494}"/>
    <cellStyle name="Comma 2 7 3 3 3 2 3" xfId="14141" xr:uid="{00000000-0005-0000-0000-0000EB210000}"/>
    <cellStyle name="Comma 2 7 3 3 3 2 3 2" xfId="33355" xr:uid="{CB2463B5-22F2-4D15-93B5-B089F2688A3A}"/>
    <cellStyle name="Comma 2 7 3 3 3 2 4" xfId="23748" xr:uid="{E5D43309-977A-4375-8BF4-E71D7EE52F36}"/>
    <cellStyle name="Comma 2 7 3 3 3 3" xfId="6936" xr:uid="{00000000-0005-0000-0000-0000EC210000}"/>
    <cellStyle name="Comma 2 7 3 3 3 3 2" xfId="16543" xr:uid="{00000000-0005-0000-0000-0000ED210000}"/>
    <cellStyle name="Comma 2 7 3 3 3 3 2 2" xfId="35757" xr:uid="{1B2AA1C9-7825-436E-A1FD-2B0F0F5CEDE7}"/>
    <cellStyle name="Comma 2 7 3 3 3 3 3" xfId="26150" xr:uid="{CABC9392-F131-412E-B0C2-A953FDF47CF6}"/>
    <cellStyle name="Comma 2 7 3 3 3 4" xfId="11739" xr:uid="{00000000-0005-0000-0000-0000EE210000}"/>
    <cellStyle name="Comma 2 7 3 3 3 4 2" xfId="30953" xr:uid="{6D5A186E-7DF1-4593-B29E-6AEB131269AA}"/>
    <cellStyle name="Comma 2 7 3 3 3 5" xfId="21346" xr:uid="{797A0DCC-D581-4E52-BE55-4B46F4305F93}"/>
    <cellStyle name="Comma 2 7 3 3 4" xfId="2934" xr:uid="{00000000-0005-0000-0000-0000EF210000}"/>
    <cellStyle name="Comma 2 7 3 3 4 2" xfId="7737" xr:uid="{00000000-0005-0000-0000-0000F0210000}"/>
    <cellStyle name="Comma 2 7 3 3 4 2 2" xfId="17344" xr:uid="{00000000-0005-0000-0000-0000F1210000}"/>
    <cellStyle name="Comma 2 7 3 3 4 2 2 2" xfId="36558" xr:uid="{827B5C5F-E4A3-4102-9F68-385969CAC25F}"/>
    <cellStyle name="Comma 2 7 3 3 4 2 3" xfId="26951" xr:uid="{29D089E4-BD95-48DA-9C3A-834BAE72BE35}"/>
    <cellStyle name="Comma 2 7 3 3 4 3" xfId="12541" xr:uid="{00000000-0005-0000-0000-0000F2210000}"/>
    <cellStyle name="Comma 2 7 3 3 4 3 2" xfId="31755" xr:uid="{F31A435C-7B96-4971-8239-692311F1619A}"/>
    <cellStyle name="Comma 2 7 3 3 4 4" xfId="22148" xr:uid="{C8012142-5C41-463F-B37B-F50BAED01401}"/>
    <cellStyle name="Comma 2 7 3 3 5" xfId="5336" xr:uid="{00000000-0005-0000-0000-0000F3210000}"/>
    <cellStyle name="Comma 2 7 3 3 5 2" xfId="14943" xr:uid="{00000000-0005-0000-0000-0000F4210000}"/>
    <cellStyle name="Comma 2 7 3 3 5 2 2" xfId="34157" xr:uid="{DEB05DBD-BD82-42BD-9623-A2FAC0EC5E04}"/>
    <cellStyle name="Comma 2 7 3 3 5 3" xfId="24550" xr:uid="{D51F4543-F1BB-4D67-88CC-DE325989F4E0}"/>
    <cellStyle name="Comma 2 7 3 3 6" xfId="10139" xr:uid="{00000000-0005-0000-0000-0000F5210000}"/>
    <cellStyle name="Comma 2 7 3 3 6 2" xfId="29353" xr:uid="{84B9DD06-CDCC-4AC4-AA16-61DE499D4C36}"/>
    <cellStyle name="Comma 2 7 3 3 7" xfId="19746" xr:uid="{513B37E8-F6D6-4B4A-AF94-DAA59F759162}"/>
    <cellStyle name="Comma 2 7 3 4" xfId="728" xr:uid="{00000000-0005-0000-0000-0000F6210000}"/>
    <cellStyle name="Comma 2 7 3 4 2" xfId="1529" xr:uid="{00000000-0005-0000-0000-0000F7210000}"/>
    <cellStyle name="Comma 2 7 3 4 2 2" xfId="3934" xr:uid="{00000000-0005-0000-0000-0000F8210000}"/>
    <cellStyle name="Comma 2 7 3 4 2 2 2" xfId="8737" xr:uid="{00000000-0005-0000-0000-0000F9210000}"/>
    <cellStyle name="Comma 2 7 3 4 2 2 2 2" xfId="18344" xr:uid="{00000000-0005-0000-0000-0000FA210000}"/>
    <cellStyle name="Comma 2 7 3 4 2 2 2 2 2" xfId="37558" xr:uid="{794E6005-7092-4D18-81E0-864868B3B40C}"/>
    <cellStyle name="Comma 2 7 3 4 2 2 2 3" xfId="27951" xr:uid="{6907BDE1-DDBC-4056-BEC0-1AE121216059}"/>
    <cellStyle name="Comma 2 7 3 4 2 2 3" xfId="13541" xr:uid="{00000000-0005-0000-0000-0000FB210000}"/>
    <cellStyle name="Comma 2 7 3 4 2 2 3 2" xfId="32755" xr:uid="{FDBBA535-B7B3-4229-B218-EDBF9CFF8B74}"/>
    <cellStyle name="Comma 2 7 3 4 2 2 4" xfId="23148" xr:uid="{C451162F-5F7E-41E5-A5DA-A943FB1B1F24}"/>
    <cellStyle name="Comma 2 7 3 4 2 3" xfId="6336" xr:uid="{00000000-0005-0000-0000-0000FC210000}"/>
    <cellStyle name="Comma 2 7 3 4 2 3 2" xfId="15943" xr:uid="{00000000-0005-0000-0000-0000FD210000}"/>
    <cellStyle name="Comma 2 7 3 4 2 3 2 2" xfId="35157" xr:uid="{C761B086-A719-43EC-888D-5A4B4336B90D}"/>
    <cellStyle name="Comma 2 7 3 4 2 3 3" xfId="25550" xr:uid="{38D368E9-D1AD-4CC8-8EE0-350E24D9831E}"/>
    <cellStyle name="Comma 2 7 3 4 2 4" xfId="11139" xr:uid="{00000000-0005-0000-0000-0000FE210000}"/>
    <cellStyle name="Comma 2 7 3 4 2 4 2" xfId="30353" xr:uid="{1D397377-2F66-4CAF-B9E8-83D6B5A65B95}"/>
    <cellStyle name="Comma 2 7 3 4 2 5" xfId="20746" xr:uid="{B784528F-E421-4C8C-BDBB-1F3D70462CC4}"/>
    <cellStyle name="Comma 2 7 3 4 3" xfId="2329" xr:uid="{00000000-0005-0000-0000-0000FF210000}"/>
    <cellStyle name="Comma 2 7 3 4 3 2" xfId="4734" xr:uid="{00000000-0005-0000-0000-000000220000}"/>
    <cellStyle name="Comma 2 7 3 4 3 2 2" xfId="9537" xr:uid="{00000000-0005-0000-0000-000001220000}"/>
    <cellStyle name="Comma 2 7 3 4 3 2 2 2" xfId="19144" xr:uid="{00000000-0005-0000-0000-000002220000}"/>
    <cellStyle name="Comma 2 7 3 4 3 2 2 2 2" xfId="38358" xr:uid="{65A422D2-E6A6-418D-BE52-29150AEDA0A0}"/>
    <cellStyle name="Comma 2 7 3 4 3 2 2 3" xfId="28751" xr:uid="{40DF6815-6A18-4490-845C-2CCC5DCD9CC9}"/>
    <cellStyle name="Comma 2 7 3 4 3 2 3" xfId="14341" xr:uid="{00000000-0005-0000-0000-000003220000}"/>
    <cellStyle name="Comma 2 7 3 4 3 2 3 2" xfId="33555" xr:uid="{4BE4922A-305B-4DEB-92CC-9B021776AC81}"/>
    <cellStyle name="Comma 2 7 3 4 3 2 4" xfId="23948" xr:uid="{25D3DAD5-7BD3-44A1-B4DE-ACA1DFDAB011}"/>
    <cellStyle name="Comma 2 7 3 4 3 3" xfId="7136" xr:uid="{00000000-0005-0000-0000-000004220000}"/>
    <cellStyle name="Comma 2 7 3 4 3 3 2" xfId="16743" xr:uid="{00000000-0005-0000-0000-000005220000}"/>
    <cellStyle name="Comma 2 7 3 4 3 3 2 2" xfId="35957" xr:uid="{917BC0A7-A49B-4529-908A-991C76D045FD}"/>
    <cellStyle name="Comma 2 7 3 4 3 3 3" xfId="26350" xr:uid="{32942BFA-9346-41E2-B1C6-22BDB3254012}"/>
    <cellStyle name="Comma 2 7 3 4 3 4" xfId="11939" xr:uid="{00000000-0005-0000-0000-000006220000}"/>
    <cellStyle name="Comma 2 7 3 4 3 4 2" xfId="31153" xr:uid="{527453F8-E8E4-41E1-A7DC-F6E9F714024B}"/>
    <cellStyle name="Comma 2 7 3 4 3 5" xfId="21546" xr:uid="{9DB7F1BA-374E-4594-9914-7C936632F439}"/>
    <cellStyle name="Comma 2 7 3 4 4" xfId="3134" xr:uid="{00000000-0005-0000-0000-000007220000}"/>
    <cellStyle name="Comma 2 7 3 4 4 2" xfId="7937" xr:uid="{00000000-0005-0000-0000-000008220000}"/>
    <cellStyle name="Comma 2 7 3 4 4 2 2" xfId="17544" xr:uid="{00000000-0005-0000-0000-000009220000}"/>
    <cellStyle name="Comma 2 7 3 4 4 2 2 2" xfId="36758" xr:uid="{B1BB8998-32CA-480E-8B3E-68CEC94B89EC}"/>
    <cellStyle name="Comma 2 7 3 4 4 2 3" xfId="27151" xr:uid="{0F9FA7FC-C563-4328-9947-2A7A43DD495C}"/>
    <cellStyle name="Comma 2 7 3 4 4 3" xfId="12741" xr:uid="{00000000-0005-0000-0000-00000A220000}"/>
    <cellStyle name="Comma 2 7 3 4 4 3 2" xfId="31955" xr:uid="{017F4E29-26D5-4E1B-948E-69A07A1D5776}"/>
    <cellStyle name="Comma 2 7 3 4 4 4" xfId="22348" xr:uid="{72D8778E-40D1-4137-8140-AB2B7D5EAB46}"/>
    <cellStyle name="Comma 2 7 3 4 5" xfId="5536" xr:uid="{00000000-0005-0000-0000-00000B220000}"/>
    <cellStyle name="Comma 2 7 3 4 5 2" xfId="15143" xr:uid="{00000000-0005-0000-0000-00000C220000}"/>
    <cellStyle name="Comma 2 7 3 4 5 2 2" xfId="34357" xr:uid="{59F837E0-990D-4ABF-AC50-1014250F38E9}"/>
    <cellStyle name="Comma 2 7 3 4 5 3" xfId="24750" xr:uid="{CAE6F034-F649-44B7-85D8-07C341BD1352}"/>
    <cellStyle name="Comma 2 7 3 4 6" xfId="10339" xr:uid="{00000000-0005-0000-0000-00000D220000}"/>
    <cellStyle name="Comma 2 7 3 4 6 2" xfId="29553" xr:uid="{AA2F69E0-0F78-4A7F-BB57-B389876743F9}"/>
    <cellStyle name="Comma 2 7 3 4 7" xfId="19946" xr:uid="{8AAADF6A-7093-4F8D-90C5-A66B1213206E}"/>
    <cellStyle name="Comma 2 7 3 5" xfId="929" xr:uid="{00000000-0005-0000-0000-00000E220000}"/>
    <cellStyle name="Comma 2 7 3 5 2" xfId="3334" xr:uid="{00000000-0005-0000-0000-00000F220000}"/>
    <cellStyle name="Comma 2 7 3 5 2 2" xfId="8137" xr:uid="{00000000-0005-0000-0000-000010220000}"/>
    <cellStyle name="Comma 2 7 3 5 2 2 2" xfId="17744" xr:uid="{00000000-0005-0000-0000-000011220000}"/>
    <cellStyle name="Comma 2 7 3 5 2 2 2 2" xfId="36958" xr:uid="{53100D57-70B5-4EC5-9B3C-E509712F834B}"/>
    <cellStyle name="Comma 2 7 3 5 2 2 3" xfId="27351" xr:uid="{121E80B9-85FD-4A7E-A72F-806EDB9CFCBA}"/>
    <cellStyle name="Comma 2 7 3 5 2 3" xfId="12941" xr:uid="{00000000-0005-0000-0000-000012220000}"/>
    <cellStyle name="Comma 2 7 3 5 2 3 2" xfId="32155" xr:uid="{293C8A4F-B8A6-4428-BEC5-43D257730896}"/>
    <cellStyle name="Comma 2 7 3 5 2 4" xfId="22548" xr:uid="{95076A48-7118-4875-A8E2-705D610CB12E}"/>
    <cellStyle name="Comma 2 7 3 5 3" xfId="5736" xr:uid="{00000000-0005-0000-0000-000013220000}"/>
    <cellStyle name="Comma 2 7 3 5 3 2" xfId="15343" xr:uid="{00000000-0005-0000-0000-000014220000}"/>
    <cellStyle name="Comma 2 7 3 5 3 2 2" xfId="34557" xr:uid="{619A8096-56CF-457C-B8F1-C74A2CB6B785}"/>
    <cellStyle name="Comma 2 7 3 5 3 3" xfId="24950" xr:uid="{95E70F2F-1104-477A-8BE3-01F8BEC70D9E}"/>
    <cellStyle name="Comma 2 7 3 5 4" xfId="10539" xr:uid="{00000000-0005-0000-0000-000015220000}"/>
    <cellStyle name="Comma 2 7 3 5 4 2" xfId="29753" xr:uid="{D55C42C6-5086-426D-B772-6F9C07840280}"/>
    <cellStyle name="Comma 2 7 3 5 5" xfId="20146" xr:uid="{115B6C22-2AAB-4B75-84A3-83AB88031EEE}"/>
    <cellStyle name="Comma 2 7 3 6" xfId="1729" xr:uid="{00000000-0005-0000-0000-000016220000}"/>
    <cellStyle name="Comma 2 7 3 6 2" xfId="4134" xr:uid="{00000000-0005-0000-0000-000017220000}"/>
    <cellStyle name="Comma 2 7 3 6 2 2" xfId="8937" xr:uid="{00000000-0005-0000-0000-000018220000}"/>
    <cellStyle name="Comma 2 7 3 6 2 2 2" xfId="18544" xr:uid="{00000000-0005-0000-0000-000019220000}"/>
    <cellStyle name="Comma 2 7 3 6 2 2 2 2" xfId="37758" xr:uid="{CF110456-C6EA-4C8B-A1EA-3981B56A14ED}"/>
    <cellStyle name="Comma 2 7 3 6 2 2 3" xfId="28151" xr:uid="{96FC158A-57A3-46BB-A32A-50FCE55797B6}"/>
    <cellStyle name="Comma 2 7 3 6 2 3" xfId="13741" xr:uid="{00000000-0005-0000-0000-00001A220000}"/>
    <cellStyle name="Comma 2 7 3 6 2 3 2" xfId="32955" xr:uid="{016D2A73-C09C-4F2B-9494-C03B72FD6BCD}"/>
    <cellStyle name="Comma 2 7 3 6 2 4" xfId="23348" xr:uid="{A8191E91-1638-4FD6-8855-93161D5D7F07}"/>
    <cellStyle name="Comma 2 7 3 6 3" xfId="6536" xr:uid="{00000000-0005-0000-0000-00001B220000}"/>
    <cellStyle name="Comma 2 7 3 6 3 2" xfId="16143" xr:uid="{00000000-0005-0000-0000-00001C220000}"/>
    <cellStyle name="Comma 2 7 3 6 3 2 2" xfId="35357" xr:uid="{1EAB0C52-1589-43D4-8D02-67C1E46E3828}"/>
    <cellStyle name="Comma 2 7 3 6 3 3" xfId="25750" xr:uid="{00D9D444-5C8B-48AC-84CF-B2DCCAFD5741}"/>
    <cellStyle name="Comma 2 7 3 6 4" xfId="11339" xr:uid="{00000000-0005-0000-0000-00001D220000}"/>
    <cellStyle name="Comma 2 7 3 6 4 2" xfId="30553" xr:uid="{3B31A812-2D9E-42F5-BBFC-5B1568AF4459}"/>
    <cellStyle name="Comma 2 7 3 6 5" xfId="20946" xr:uid="{7F0E14F7-249F-4C92-A5CA-A9727FFD8B0D}"/>
    <cellStyle name="Comma 2 7 3 7" xfId="2534" xr:uid="{00000000-0005-0000-0000-00001E220000}"/>
    <cellStyle name="Comma 2 7 3 7 2" xfId="7337" xr:uid="{00000000-0005-0000-0000-00001F220000}"/>
    <cellStyle name="Comma 2 7 3 7 2 2" xfId="16944" xr:uid="{00000000-0005-0000-0000-000020220000}"/>
    <cellStyle name="Comma 2 7 3 7 2 2 2" xfId="36158" xr:uid="{EB0D39B0-01A0-4E9E-B24F-FDF0805D464C}"/>
    <cellStyle name="Comma 2 7 3 7 2 3" xfId="26551" xr:uid="{B7271452-9927-49A0-AF1C-73FA4EA7BD9A}"/>
    <cellStyle name="Comma 2 7 3 7 3" xfId="12141" xr:uid="{00000000-0005-0000-0000-000021220000}"/>
    <cellStyle name="Comma 2 7 3 7 3 2" xfId="31355" xr:uid="{6BE30A87-3479-4CFC-93A2-8920361653EE}"/>
    <cellStyle name="Comma 2 7 3 7 4" xfId="21748" xr:uid="{5757A86B-8545-4158-BB4F-BD23FB9162DA}"/>
    <cellStyle name="Comma 2 7 3 8" xfId="4936" xr:uid="{00000000-0005-0000-0000-000022220000}"/>
    <cellStyle name="Comma 2 7 3 8 2" xfId="14543" xr:uid="{00000000-0005-0000-0000-000023220000}"/>
    <cellStyle name="Comma 2 7 3 8 2 2" xfId="33757" xr:uid="{20023863-64CA-46FF-8303-7C44BD08CF11}"/>
    <cellStyle name="Comma 2 7 3 8 3" xfId="24150" xr:uid="{786B2656-ABAA-4D40-B879-48F3745E97E3}"/>
    <cellStyle name="Comma 2 7 3 9" xfId="9739" xr:uid="{00000000-0005-0000-0000-000024220000}"/>
    <cellStyle name="Comma 2 7 3 9 2" xfId="28953" xr:uid="{C3253D1D-26B9-45CB-9A5E-D8E9619737A7}"/>
    <cellStyle name="Comma 2 7 4" xfId="228" xr:uid="{00000000-0005-0000-0000-000025220000}"/>
    <cellStyle name="Comma 2 7 4 2" xfId="1029" xr:uid="{00000000-0005-0000-0000-000026220000}"/>
    <cellStyle name="Comma 2 7 4 2 2" xfId="3434" xr:uid="{00000000-0005-0000-0000-000027220000}"/>
    <cellStyle name="Comma 2 7 4 2 2 2" xfId="8237" xr:uid="{00000000-0005-0000-0000-000028220000}"/>
    <cellStyle name="Comma 2 7 4 2 2 2 2" xfId="17844" xr:uid="{00000000-0005-0000-0000-000029220000}"/>
    <cellStyle name="Comma 2 7 4 2 2 2 2 2" xfId="37058" xr:uid="{3120009A-2568-4764-AF49-97D855973C93}"/>
    <cellStyle name="Comma 2 7 4 2 2 2 3" xfId="27451" xr:uid="{9469449E-3405-406B-ABBF-964875428FDE}"/>
    <cellStyle name="Comma 2 7 4 2 2 3" xfId="13041" xr:uid="{00000000-0005-0000-0000-00002A220000}"/>
    <cellStyle name="Comma 2 7 4 2 2 3 2" xfId="32255" xr:uid="{39B8C57D-B97E-44C3-A0A2-FD90DF2CCD4D}"/>
    <cellStyle name="Comma 2 7 4 2 2 4" xfId="22648" xr:uid="{473C6F87-3FB3-421C-881E-293EE0CF438B}"/>
    <cellStyle name="Comma 2 7 4 2 3" xfId="5836" xr:uid="{00000000-0005-0000-0000-00002B220000}"/>
    <cellStyle name="Comma 2 7 4 2 3 2" xfId="15443" xr:uid="{00000000-0005-0000-0000-00002C220000}"/>
    <cellStyle name="Comma 2 7 4 2 3 2 2" xfId="34657" xr:uid="{84C335CB-6401-4F2B-ACD6-0780FC8D154F}"/>
    <cellStyle name="Comma 2 7 4 2 3 3" xfId="25050" xr:uid="{6C3F7DAB-65BA-4168-9703-C4E105F1D24E}"/>
    <cellStyle name="Comma 2 7 4 2 4" xfId="10639" xr:uid="{00000000-0005-0000-0000-00002D220000}"/>
    <cellStyle name="Comma 2 7 4 2 4 2" xfId="29853" xr:uid="{EDA45CCE-C721-4431-B009-E7AAD0053F12}"/>
    <cellStyle name="Comma 2 7 4 2 5" xfId="20246" xr:uid="{449D8420-9A78-4F81-8C2B-D9A31B1C09C3}"/>
    <cellStyle name="Comma 2 7 4 3" xfId="1829" xr:uid="{00000000-0005-0000-0000-00002E220000}"/>
    <cellStyle name="Comma 2 7 4 3 2" xfId="4234" xr:uid="{00000000-0005-0000-0000-00002F220000}"/>
    <cellStyle name="Comma 2 7 4 3 2 2" xfId="9037" xr:uid="{00000000-0005-0000-0000-000030220000}"/>
    <cellStyle name="Comma 2 7 4 3 2 2 2" xfId="18644" xr:uid="{00000000-0005-0000-0000-000031220000}"/>
    <cellStyle name="Comma 2 7 4 3 2 2 2 2" xfId="37858" xr:uid="{EA37130C-ED02-4425-BAEC-194EEC69B24D}"/>
    <cellStyle name="Comma 2 7 4 3 2 2 3" xfId="28251" xr:uid="{2A435320-8761-4FF3-940B-42A265F78206}"/>
    <cellStyle name="Comma 2 7 4 3 2 3" xfId="13841" xr:uid="{00000000-0005-0000-0000-000032220000}"/>
    <cellStyle name="Comma 2 7 4 3 2 3 2" xfId="33055" xr:uid="{BC97E757-757F-49C1-B490-AA09C2C5CBE9}"/>
    <cellStyle name="Comma 2 7 4 3 2 4" xfId="23448" xr:uid="{60083A12-E234-4285-9011-805247AA17A4}"/>
    <cellStyle name="Comma 2 7 4 3 3" xfId="6636" xr:uid="{00000000-0005-0000-0000-000033220000}"/>
    <cellStyle name="Comma 2 7 4 3 3 2" xfId="16243" xr:uid="{00000000-0005-0000-0000-000034220000}"/>
    <cellStyle name="Comma 2 7 4 3 3 2 2" xfId="35457" xr:uid="{16CA8D61-7C8F-4AB0-B3A6-4B66B07B395F}"/>
    <cellStyle name="Comma 2 7 4 3 3 3" xfId="25850" xr:uid="{F79C77E2-C429-479F-A7BF-CD25F05EC429}"/>
    <cellStyle name="Comma 2 7 4 3 4" xfId="11439" xr:uid="{00000000-0005-0000-0000-000035220000}"/>
    <cellStyle name="Comma 2 7 4 3 4 2" xfId="30653" xr:uid="{5E1C23C1-2C73-4D1C-94D5-57250098E1E0}"/>
    <cellStyle name="Comma 2 7 4 3 5" xfId="21046" xr:uid="{13DFA961-66EE-4676-9183-E4F3A5C73680}"/>
    <cellStyle name="Comma 2 7 4 4" xfId="2634" xr:uid="{00000000-0005-0000-0000-000036220000}"/>
    <cellStyle name="Comma 2 7 4 4 2" xfId="7437" xr:uid="{00000000-0005-0000-0000-000037220000}"/>
    <cellStyle name="Comma 2 7 4 4 2 2" xfId="17044" xr:uid="{00000000-0005-0000-0000-000038220000}"/>
    <cellStyle name="Comma 2 7 4 4 2 2 2" xfId="36258" xr:uid="{4D3C2C26-6009-4EBC-B421-6E5A16C01E56}"/>
    <cellStyle name="Comma 2 7 4 4 2 3" xfId="26651" xr:uid="{D6D413A5-60F6-492A-8805-4E82DF1D2745}"/>
    <cellStyle name="Comma 2 7 4 4 3" xfId="12241" xr:uid="{00000000-0005-0000-0000-000039220000}"/>
    <cellStyle name="Comma 2 7 4 4 3 2" xfId="31455" xr:uid="{6BEEF3B5-A772-40E9-87AE-F88124586C5E}"/>
    <cellStyle name="Comma 2 7 4 4 4" xfId="21848" xr:uid="{DD32665B-0073-42BA-ACB9-A42DFF59F5E4}"/>
    <cellStyle name="Comma 2 7 4 5" xfId="5036" xr:uid="{00000000-0005-0000-0000-00003A220000}"/>
    <cellStyle name="Comma 2 7 4 5 2" xfId="14643" xr:uid="{00000000-0005-0000-0000-00003B220000}"/>
    <cellStyle name="Comma 2 7 4 5 2 2" xfId="33857" xr:uid="{CC1ACF94-46A9-4080-B2B5-A64F66AA0992}"/>
    <cellStyle name="Comma 2 7 4 5 3" xfId="24250" xr:uid="{AED86FE7-74DE-41B7-BC4B-4301F39F3961}"/>
    <cellStyle name="Comma 2 7 4 6" xfId="9839" xr:uid="{00000000-0005-0000-0000-00003C220000}"/>
    <cellStyle name="Comma 2 7 4 6 2" xfId="29053" xr:uid="{643CDB1A-499A-49AE-9933-334C379D1DA9}"/>
    <cellStyle name="Comma 2 7 4 7" xfId="19446" xr:uid="{D74E365C-D6A9-442B-9CC1-46E5083D8100}"/>
    <cellStyle name="Comma 2 7 5" xfId="428" xr:uid="{00000000-0005-0000-0000-00003D220000}"/>
    <cellStyle name="Comma 2 7 5 2" xfId="1229" xr:uid="{00000000-0005-0000-0000-00003E220000}"/>
    <cellStyle name="Comma 2 7 5 2 2" xfId="3634" xr:uid="{00000000-0005-0000-0000-00003F220000}"/>
    <cellStyle name="Comma 2 7 5 2 2 2" xfId="8437" xr:uid="{00000000-0005-0000-0000-000040220000}"/>
    <cellStyle name="Comma 2 7 5 2 2 2 2" xfId="18044" xr:uid="{00000000-0005-0000-0000-000041220000}"/>
    <cellStyle name="Comma 2 7 5 2 2 2 2 2" xfId="37258" xr:uid="{22FF7820-339C-4E56-8A6C-FFEBFE45EF03}"/>
    <cellStyle name="Comma 2 7 5 2 2 2 3" xfId="27651" xr:uid="{ED3A8462-2254-4115-81B9-9B8404637B4D}"/>
    <cellStyle name="Comma 2 7 5 2 2 3" xfId="13241" xr:uid="{00000000-0005-0000-0000-000042220000}"/>
    <cellStyle name="Comma 2 7 5 2 2 3 2" xfId="32455" xr:uid="{7095F6D0-52B0-46DA-B2A8-FC051D238465}"/>
    <cellStyle name="Comma 2 7 5 2 2 4" xfId="22848" xr:uid="{6ACA426E-8522-4777-9A24-8C217C3F112A}"/>
    <cellStyle name="Comma 2 7 5 2 3" xfId="6036" xr:uid="{00000000-0005-0000-0000-000043220000}"/>
    <cellStyle name="Comma 2 7 5 2 3 2" xfId="15643" xr:uid="{00000000-0005-0000-0000-000044220000}"/>
    <cellStyle name="Comma 2 7 5 2 3 2 2" xfId="34857" xr:uid="{DDC3489B-094D-4EA2-93C3-14C63A2C939F}"/>
    <cellStyle name="Comma 2 7 5 2 3 3" xfId="25250" xr:uid="{B32495FC-0DA6-4BB8-B2C7-B1651704C329}"/>
    <cellStyle name="Comma 2 7 5 2 4" xfId="10839" xr:uid="{00000000-0005-0000-0000-000045220000}"/>
    <cellStyle name="Comma 2 7 5 2 4 2" xfId="30053" xr:uid="{AF869BF7-935A-473C-AC5B-B8CA7D78C4CA}"/>
    <cellStyle name="Comma 2 7 5 2 5" xfId="20446" xr:uid="{6BB10BF0-5332-4A0A-A258-A7C6A4174D94}"/>
    <cellStyle name="Comma 2 7 5 3" xfId="2029" xr:uid="{00000000-0005-0000-0000-000046220000}"/>
    <cellStyle name="Comma 2 7 5 3 2" xfId="4434" xr:uid="{00000000-0005-0000-0000-000047220000}"/>
    <cellStyle name="Comma 2 7 5 3 2 2" xfId="9237" xr:uid="{00000000-0005-0000-0000-000048220000}"/>
    <cellStyle name="Comma 2 7 5 3 2 2 2" xfId="18844" xr:uid="{00000000-0005-0000-0000-000049220000}"/>
    <cellStyle name="Comma 2 7 5 3 2 2 2 2" xfId="38058" xr:uid="{6FE51910-93CD-485F-AA87-E1B6F194BBDC}"/>
    <cellStyle name="Comma 2 7 5 3 2 2 3" xfId="28451" xr:uid="{080BA611-1960-4E8E-BD26-A465BA4E888A}"/>
    <cellStyle name="Comma 2 7 5 3 2 3" xfId="14041" xr:uid="{00000000-0005-0000-0000-00004A220000}"/>
    <cellStyle name="Comma 2 7 5 3 2 3 2" xfId="33255" xr:uid="{C4E05FBB-82D1-4865-B4E5-560AF01B3D82}"/>
    <cellStyle name="Comma 2 7 5 3 2 4" xfId="23648" xr:uid="{E9861BD9-9A4B-402A-8AD2-628FC858C183}"/>
    <cellStyle name="Comma 2 7 5 3 3" xfId="6836" xr:uid="{00000000-0005-0000-0000-00004B220000}"/>
    <cellStyle name="Comma 2 7 5 3 3 2" xfId="16443" xr:uid="{00000000-0005-0000-0000-00004C220000}"/>
    <cellStyle name="Comma 2 7 5 3 3 2 2" xfId="35657" xr:uid="{FB54D862-FE8F-4F9D-AF9E-8AFF48A7EFD7}"/>
    <cellStyle name="Comma 2 7 5 3 3 3" xfId="26050" xr:uid="{2AF25BB9-B1DE-490B-A3A7-54E26C10F3CC}"/>
    <cellStyle name="Comma 2 7 5 3 4" xfId="11639" xr:uid="{00000000-0005-0000-0000-00004D220000}"/>
    <cellStyle name="Comma 2 7 5 3 4 2" xfId="30853" xr:uid="{D4E3A75C-ADA7-4F73-B6F7-526A9A289BFD}"/>
    <cellStyle name="Comma 2 7 5 3 5" xfId="21246" xr:uid="{10F32EBE-8635-48A1-AB57-C2F105AE0C73}"/>
    <cellStyle name="Comma 2 7 5 4" xfId="2834" xr:uid="{00000000-0005-0000-0000-00004E220000}"/>
    <cellStyle name="Comma 2 7 5 4 2" xfId="7637" xr:uid="{00000000-0005-0000-0000-00004F220000}"/>
    <cellStyle name="Comma 2 7 5 4 2 2" xfId="17244" xr:uid="{00000000-0005-0000-0000-000050220000}"/>
    <cellStyle name="Comma 2 7 5 4 2 2 2" xfId="36458" xr:uid="{3D2F79FA-1E7C-43BD-A41C-0CF034A78257}"/>
    <cellStyle name="Comma 2 7 5 4 2 3" xfId="26851" xr:uid="{9A259D72-5330-40E4-8DD0-B4EAE9B0F953}"/>
    <cellStyle name="Comma 2 7 5 4 3" xfId="12441" xr:uid="{00000000-0005-0000-0000-000051220000}"/>
    <cellStyle name="Comma 2 7 5 4 3 2" xfId="31655" xr:uid="{B0FE1076-D820-4BF1-ADD3-95EE5599F6E5}"/>
    <cellStyle name="Comma 2 7 5 4 4" xfId="22048" xr:uid="{0AC69063-66E4-48DE-99E3-AA415D0BAB09}"/>
    <cellStyle name="Comma 2 7 5 5" xfId="5236" xr:uid="{00000000-0005-0000-0000-000052220000}"/>
    <cellStyle name="Comma 2 7 5 5 2" xfId="14843" xr:uid="{00000000-0005-0000-0000-000053220000}"/>
    <cellStyle name="Comma 2 7 5 5 2 2" xfId="34057" xr:uid="{8E9E3B42-7649-47D8-B90B-FF8AAB0811F8}"/>
    <cellStyle name="Comma 2 7 5 5 3" xfId="24450" xr:uid="{459FDB34-B8B8-47D1-AA6B-847C44B2F4A7}"/>
    <cellStyle name="Comma 2 7 5 6" xfId="10039" xr:uid="{00000000-0005-0000-0000-000054220000}"/>
    <cellStyle name="Comma 2 7 5 6 2" xfId="29253" xr:uid="{870D8B39-1DDA-45B4-A42A-04B971C6A66D}"/>
    <cellStyle name="Comma 2 7 5 7" xfId="19646" xr:uid="{0BE6A105-ECF4-4F9C-BCC6-EC24E0284B6D}"/>
    <cellStyle name="Comma 2 7 6" xfId="628" xr:uid="{00000000-0005-0000-0000-000055220000}"/>
    <cellStyle name="Comma 2 7 6 2" xfId="1429" xr:uid="{00000000-0005-0000-0000-000056220000}"/>
    <cellStyle name="Comma 2 7 6 2 2" xfId="3834" xr:uid="{00000000-0005-0000-0000-000057220000}"/>
    <cellStyle name="Comma 2 7 6 2 2 2" xfId="8637" xr:uid="{00000000-0005-0000-0000-000058220000}"/>
    <cellStyle name="Comma 2 7 6 2 2 2 2" xfId="18244" xr:uid="{00000000-0005-0000-0000-000059220000}"/>
    <cellStyle name="Comma 2 7 6 2 2 2 2 2" xfId="37458" xr:uid="{A34DE07C-E5FA-49EB-B23D-D2D850FA2263}"/>
    <cellStyle name="Comma 2 7 6 2 2 2 3" xfId="27851" xr:uid="{B8AB5D83-DF9D-4974-A3A9-BE13744E6496}"/>
    <cellStyle name="Comma 2 7 6 2 2 3" xfId="13441" xr:uid="{00000000-0005-0000-0000-00005A220000}"/>
    <cellStyle name="Comma 2 7 6 2 2 3 2" xfId="32655" xr:uid="{6A6C173C-AFD0-4EDA-BF0D-5232B0662F4D}"/>
    <cellStyle name="Comma 2 7 6 2 2 4" xfId="23048" xr:uid="{FDFCEEAB-84AD-4148-952A-EF0BBDB7973B}"/>
    <cellStyle name="Comma 2 7 6 2 3" xfId="6236" xr:uid="{00000000-0005-0000-0000-00005B220000}"/>
    <cellStyle name="Comma 2 7 6 2 3 2" xfId="15843" xr:uid="{00000000-0005-0000-0000-00005C220000}"/>
    <cellStyle name="Comma 2 7 6 2 3 2 2" xfId="35057" xr:uid="{F97C6704-9986-4C07-91FD-1A2FA07F4EAE}"/>
    <cellStyle name="Comma 2 7 6 2 3 3" xfId="25450" xr:uid="{EA806813-3F59-4E1C-A19E-7590C9D5D988}"/>
    <cellStyle name="Comma 2 7 6 2 4" xfId="11039" xr:uid="{00000000-0005-0000-0000-00005D220000}"/>
    <cellStyle name="Comma 2 7 6 2 4 2" xfId="30253" xr:uid="{2B2D10BA-C934-4DB0-A44F-A3FE7BFF6FB6}"/>
    <cellStyle name="Comma 2 7 6 2 5" xfId="20646" xr:uid="{C4B056CC-81DB-44C6-BAE5-861009A28DF2}"/>
    <cellStyle name="Comma 2 7 6 3" xfId="2229" xr:uid="{00000000-0005-0000-0000-00005E220000}"/>
    <cellStyle name="Comma 2 7 6 3 2" xfId="4634" xr:uid="{00000000-0005-0000-0000-00005F220000}"/>
    <cellStyle name="Comma 2 7 6 3 2 2" xfId="9437" xr:uid="{00000000-0005-0000-0000-000060220000}"/>
    <cellStyle name="Comma 2 7 6 3 2 2 2" xfId="19044" xr:uid="{00000000-0005-0000-0000-000061220000}"/>
    <cellStyle name="Comma 2 7 6 3 2 2 2 2" xfId="38258" xr:uid="{50F09C96-B8E2-4433-8B41-824B3A601BDE}"/>
    <cellStyle name="Comma 2 7 6 3 2 2 3" xfId="28651" xr:uid="{53FA69D5-2311-42EC-B9F1-D091F12F3A5F}"/>
    <cellStyle name="Comma 2 7 6 3 2 3" xfId="14241" xr:uid="{00000000-0005-0000-0000-000062220000}"/>
    <cellStyle name="Comma 2 7 6 3 2 3 2" xfId="33455" xr:uid="{A26D8A85-1EC0-49F8-9105-EB14208919D9}"/>
    <cellStyle name="Comma 2 7 6 3 2 4" xfId="23848" xr:uid="{AAAFAB5B-2346-4131-959D-D49ACA889573}"/>
    <cellStyle name="Comma 2 7 6 3 3" xfId="7036" xr:uid="{00000000-0005-0000-0000-000063220000}"/>
    <cellStyle name="Comma 2 7 6 3 3 2" xfId="16643" xr:uid="{00000000-0005-0000-0000-000064220000}"/>
    <cellStyle name="Comma 2 7 6 3 3 2 2" xfId="35857" xr:uid="{5CFA911C-83D8-46F7-A0FD-F4FB497CE7CE}"/>
    <cellStyle name="Comma 2 7 6 3 3 3" xfId="26250" xr:uid="{B9D1384C-E0B8-4CDC-99FD-3DD77451121A}"/>
    <cellStyle name="Comma 2 7 6 3 4" xfId="11839" xr:uid="{00000000-0005-0000-0000-000065220000}"/>
    <cellStyle name="Comma 2 7 6 3 4 2" xfId="31053" xr:uid="{2430781C-74CD-4CAD-8CCC-872CCC81A316}"/>
    <cellStyle name="Comma 2 7 6 3 5" xfId="21446" xr:uid="{4A758A4D-E5F7-4312-A935-C297D5F64271}"/>
    <cellStyle name="Comma 2 7 6 4" xfId="3034" xr:uid="{00000000-0005-0000-0000-000066220000}"/>
    <cellStyle name="Comma 2 7 6 4 2" xfId="7837" xr:uid="{00000000-0005-0000-0000-000067220000}"/>
    <cellStyle name="Comma 2 7 6 4 2 2" xfId="17444" xr:uid="{00000000-0005-0000-0000-000068220000}"/>
    <cellStyle name="Comma 2 7 6 4 2 2 2" xfId="36658" xr:uid="{FE021FEA-99E8-4998-AB86-2257CC9480CE}"/>
    <cellStyle name="Comma 2 7 6 4 2 3" xfId="27051" xr:uid="{A049204C-65E2-43EA-986D-848A43E4478E}"/>
    <cellStyle name="Comma 2 7 6 4 3" xfId="12641" xr:uid="{00000000-0005-0000-0000-000069220000}"/>
    <cellStyle name="Comma 2 7 6 4 3 2" xfId="31855" xr:uid="{B1ACC84F-DD19-406D-9102-187627D890FE}"/>
    <cellStyle name="Comma 2 7 6 4 4" xfId="22248" xr:uid="{7CCEB262-415F-4BE9-9888-2E227A67E57B}"/>
    <cellStyle name="Comma 2 7 6 5" xfId="5436" xr:uid="{00000000-0005-0000-0000-00006A220000}"/>
    <cellStyle name="Comma 2 7 6 5 2" xfId="15043" xr:uid="{00000000-0005-0000-0000-00006B220000}"/>
    <cellStyle name="Comma 2 7 6 5 2 2" xfId="34257" xr:uid="{6D9BCFD5-82AC-4B8B-96F0-2B5A0D363D63}"/>
    <cellStyle name="Comma 2 7 6 5 3" xfId="24650" xr:uid="{1761841D-8E1A-4DAC-B5B3-F62DF1672AC5}"/>
    <cellStyle name="Comma 2 7 6 6" xfId="10239" xr:uid="{00000000-0005-0000-0000-00006C220000}"/>
    <cellStyle name="Comma 2 7 6 6 2" xfId="29453" xr:uid="{51198D8B-A981-49A1-A280-68486D41706A}"/>
    <cellStyle name="Comma 2 7 6 7" xfId="19846" xr:uid="{A4F07871-EB35-4D43-AEB0-1031BEDE1D02}"/>
    <cellStyle name="Comma 2 7 7" xfId="829" xr:uid="{00000000-0005-0000-0000-00006D220000}"/>
    <cellStyle name="Comma 2 7 7 2" xfId="3234" xr:uid="{00000000-0005-0000-0000-00006E220000}"/>
    <cellStyle name="Comma 2 7 7 2 2" xfId="8037" xr:uid="{00000000-0005-0000-0000-00006F220000}"/>
    <cellStyle name="Comma 2 7 7 2 2 2" xfId="17644" xr:uid="{00000000-0005-0000-0000-000070220000}"/>
    <cellStyle name="Comma 2 7 7 2 2 2 2" xfId="36858" xr:uid="{F9A58306-0704-47F4-9FD9-9A902F5EB2A8}"/>
    <cellStyle name="Comma 2 7 7 2 2 3" xfId="27251" xr:uid="{39953B04-DE2F-46A3-824F-94FBB9872652}"/>
    <cellStyle name="Comma 2 7 7 2 3" xfId="12841" xr:uid="{00000000-0005-0000-0000-000071220000}"/>
    <cellStyle name="Comma 2 7 7 2 3 2" xfId="32055" xr:uid="{793370E5-8408-4ABD-8D9B-F81C82019FAD}"/>
    <cellStyle name="Comma 2 7 7 2 4" xfId="22448" xr:uid="{3DA854D9-A752-44CC-A038-91BBA65F3CCE}"/>
    <cellStyle name="Comma 2 7 7 3" xfId="5636" xr:uid="{00000000-0005-0000-0000-000072220000}"/>
    <cellStyle name="Comma 2 7 7 3 2" xfId="15243" xr:uid="{00000000-0005-0000-0000-000073220000}"/>
    <cellStyle name="Comma 2 7 7 3 2 2" xfId="34457" xr:uid="{028B4014-BADD-4950-AF56-A8359D7741BC}"/>
    <cellStyle name="Comma 2 7 7 3 3" xfId="24850" xr:uid="{68487F2D-0506-4A35-90AC-7212E17EBEAC}"/>
    <cellStyle name="Comma 2 7 7 4" xfId="10439" xr:uid="{00000000-0005-0000-0000-000074220000}"/>
    <cellStyle name="Comma 2 7 7 4 2" xfId="29653" xr:uid="{62496497-D55B-45F9-A38E-0062A431EF17}"/>
    <cellStyle name="Comma 2 7 7 5" xfId="20046" xr:uid="{51F080F2-E1C9-4710-BCDC-942F4CC0EC7C}"/>
    <cellStyle name="Comma 2 7 8" xfId="1629" xr:uid="{00000000-0005-0000-0000-000075220000}"/>
    <cellStyle name="Comma 2 7 8 2" xfId="4034" xr:uid="{00000000-0005-0000-0000-000076220000}"/>
    <cellStyle name="Comma 2 7 8 2 2" xfId="8837" xr:uid="{00000000-0005-0000-0000-000077220000}"/>
    <cellStyle name="Comma 2 7 8 2 2 2" xfId="18444" xr:uid="{00000000-0005-0000-0000-000078220000}"/>
    <cellStyle name="Comma 2 7 8 2 2 2 2" xfId="37658" xr:uid="{A77323BA-5374-4390-9B0C-A70AD6D5243F}"/>
    <cellStyle name="Comma 2 7 8 2 2 3" xfId="28051" xr:uid="{0040DA77-41DE-44FE-865F-E8BE9DB93C40}"/>
    <cellStyle name="Comma 2 7 8 2 3" xfId="13641" xr:uid="{00000000-0005-0000-0000-000079220000}"/>
    <cellStyle name="Comma 2 7 8 2 3 2" xfId="32855" xr:uid="{D73CFDDA-831E-4C4F-9232-199298C162F1}"/>
    <cellStyle name="Comma 2 7 8 2 4" xfId="23248" xr:uid="{CCB9539C-31A9-484B-B2ED-9F4D8ED9D75A}"/>
    <cellStyle name="Comma 2 7 8 3" xfId="6436" xr:uid="{00000000-0005-0000-0000-00007A220000}"/>
    <cellStyle name="Comma 2 7 8 3 2" xfId="16043" xr:uid="{00000000-0005-0000-0000-00007B220000}"/>
    <cellStyle name="Comma 2 7 8 3 2 2" xfId="35257" xr:uid="{8A499C9B-8D11-484D-9F1C-6F4AF3D4948F}"/>
    <cellStyle name="Comma 2 7 8 3 3" xfId="25650" xr:uid="{0CAA276C-D30C-415A-8A46-BAC3CE69A18B}"/>
    <cellStyle name="Comma 2 7 8 4" xfId="11239" xr:uid="{00000000-0005-0000-0000-00007C220000}"/>
    <cellStyle name="Comma 2 7 8 4 2" xfId="30453" xr:uid="{2A891B90-EBCC-4DF4-B1C6-1E711A12C3EA}"/>
    <cellStyle name="Comma 2 7 8 5" xfId="20846" xr:uid="{A81A837A-5E1C-4964-A708-01CC64BFB9DB}"/>
    <cellStyle name="Comma 2 7 9" xfId="2434" xr:uid="{00000000-0005-0000-0000-00007D220000}"/>
    <cellStyle name="Comma 2 7 9 2" xfId="7237" xr:uid="{00000000-0005-0000-0000-00007E220000}"/>
    <cellStyle name="Comma 2 7 9 2 2" xfId="16844" xr:uid="{00000000-0005-0000-0000-00007F220000}"/>
    <cellStyle name="Comma 2 7 9 2 2 2" xfId="36058" xr:uid="{80824A41-F089-4075-86D3-17A571C8035C}"/>
    <cellStyle name="Comma 2 7 9 2 3" xfId="26451" xr:uid="{80DA83EE-3DF3-40DB-B8DD-01C678137B58}"/>
    <cellStyle name="Comma 2 7 9 3" xfId="12041" xr:uid="{00000000-0005-0000-0000-000080220000}"/>
    <cellStyle name="Comma 2 7 9 3 2" xfId="31255" xr:uid="{632A0AF7-0EC8-4BAD-BACA-2B377DDE52BA}"/>
    <cellStyle name="Comma 2 7 9 4" xfId="21648" xr:uid="{97D3AAEE-8E29-4976-8821-29C871AC197D}"/>
    <cellStyle name="Comma 2 8" xfId="37" xr:uid="{00000000-0005-0000-0000-000081220000}"/>
    <cellStyle name="Comma 2 8 10" xfId="4846" xr:uid="{00000000-0005-0000-0000-000082220000}"/>
    <cellStyle name="Comma 2 8 10 2" xfId="14453" xr:uid="{00000000-0005-0000-0000-000083220000}"/>
    <cellStyle name="Comma 2 8 10 2 2" xfId="33667" xr:uid="{6128B052-A4BF-492C-AB30-F14F712D9214}"/>
    <cellStyle name="Comma 2 8 10 3" xfId="24060" xr:uid="{A6AA2ABA-197B-44A8-A9FF-57953127C4E7}"/>
    <cellStyle name="Comma 2 8 11" xfId="9649" xr:uid="{00000000-0005-0000-0000-000084220000}"/>
    <cellStyle name="Comma 2 8 11 2" xfId="28863" xr:uid="{FE34DE8E-E5AB-4213-82F9-875052D3885B}"/>
    <cellStyle name="Comma 2 8 12" xfId="19256" xr:uid="{E7018FD7-B596-4341-98E0-36C86C6D4BB6}"/>
    <cellStyle name="Comma 2 8 2" xfId="88" xr:uid="{00000000-0005-0000-0000-000085220000}"/>
    <cellStyle name="Comma 2 8 2 10" xfId="9699" xr:uid="{00000000-0005-0000-0000-000086220000}"/>
    <cellStyle name="Comma 2 8 2 10 2" xfId="28913" xr:uid="{E1B6932E-1150-4C16-9ECD-54C5BFFB73DA}"/>
    <cellStyle name="Comma 2 8 2 11" xfId="19306" xr:uid="{779F76F2-2FDB-448E-A3F1-20E24D32687D}"/>
    <cellStyle name="Comma 2 8 2 2" xfId="188" xr:uid="{00000000-0005-0000-0000-000087220000}"/>
    <cellStyle name="Comma 2 8 2 2 10" xfId="19406" xr:uid="{D38FBB95-40C0-4157-ADB1-1017ECE116F2}"/>
    <cellStyle name="Comma 2 8 2 2 2" xfId="388" xr:uid="{00000000-0005-0000-0000-000088220000}"/>
    <cellStyle name="Comma 2 8 2 2 2 2" xfId="1189" xr:uid="{00000000-0005-0000-0000-000089220000}"/>
    <cellStyle name="Comma 2 8 2 2 2 2 2" xfId="3594" xr:uid="{00000000-0005-0000-0000-00008A220000}"/>
    <cellStyle name="Comma 2 8 2 2 2 2 2 2" xfId="8397" xr:uid="{00000000-0005-0000-0000-00008B220000}"/>
    <cellStyle name="Comma 2 8 2 2 2 2 2 2 2" xfId="18004" xr:uid="{00000000-0005-0000-0000-00008C220000}"/>
    <cellStyle name="Comma 2 8 2 2 2 2 2 2 2 2" xfId="37218" xr:uid="{0BE8C57F-DEA6-4A86-90F6-293E6CE3894D}"/>
    <cellStyle name="Comma 2 8 2 2 2 2 2 2 3" xfId="27611" xr:uid="{43BB1709-DCF6-4013-BC08-D4B1FE42F6C3}"/>
    <cellStyle name="Comma 2 8 2 2 2 2 2 3" xfId="13201" xr:uid="{00000000-0005-0000-0000-00008D220000}"/>
    <cellStyle name="Comma 2 8 2 2 2 2 2 3 2" xfId="32415" xr:uid="{4A3BDF1C-DA0F-44EE-AB77-D1610924783D}"/>
    <cellStyle name="Comma 2 8 2 2 2 2 2 4" xfId="22808" xr:uid="{7BA5FED6-84EF-4CD9-BA07-CBD37ACB0302}"/>
    <cellStyle name="Comma 2 8 2 2 2 2 3" xfId="5996" xr:uid="{00000000-0005-0000-0000-00008E220000}"/>
    <cellStyle name="Comma 2 8 2 2 2 2 3 2" xfId="15603" xr:uid="{00000000-0005-0000-0000-00008F220000}"/>
    <cellStyle name="Comma 2 8 2 2 2 2 3 2 2" xfId="34817" xr:uid="{9FFCA56F-2D39-400A-9321-ACCA17C26A6C}"/>
    <cellStyle name="Comma 2 8 2 2 2 2 3 3" xfId="25210" xr:uid="{89D1EF6C-7F05-4B6B-B432-34EDA5AC6C72}"/>
    <cellStyle name="Comma 2 8 2 2 2 2 4" xfId="10799" xr:uid="{00000000-0005-0000-0000-000090220000}"/>
    <cellStyle name="Comma 2 8 2 2 2 2 4 2" xfId="30013" xr:uid="{5E606B96-72A7-422B-BF9B-7493F59D9B13}"/>
    <cellStyle name="Comma 2 8 2 2 2 2 5" xfId="20406" xr:uid="{81FC1013-D380-48D0-B4BD-84C8DDDAE9CB}"/>
    <cellStyle name="Comma 2 8 2 2 2 3" xfId="1989" xr:uid="{00000000-0005-0000-0000-000091220000}"/>
    <cellStyle name="Comma 2 8 2 2 2 3 2" xfId="4394" xr:uid="{00000000-0005-0000-0000-000092220000}"/>
    <cellStyle name="Comma 2 8 2 2 2 3 2 2" xfId="9197" xr:uid="{00000000-0005-0000-0000-000093220000}"/>
    <cellStyle name="Comma 2 8 2 2 2 3 2 2 2" xfId="18804" xr:uid="{00000000-0005-0000-0000-000094220000}"/>
    <cellStyle name="Comma 2 8 2 2 2 3 2 2 2 2" xfId="38018" xr:uid="{97B35358-2A65-4FB4-BBF7-1B31E2C58C75}"/>
    <cellStyle name="Comma 2 8 2 2 2 3 2 2 3" xfId="28411" xr:uid="{9FF8FB61-922F-4054-B51D-84110E78F952}"/>
    <cellStyle name="Comma 2 8 2 2 2 3 2 3" xfId="14001" xr:uid="{00000000-0005-0000-0000-000095220000}"/>
    <cellStyle name="Comma 2 8 2 2 2 3 2 3 2" xfId="33215" xr:uid="{3C4B9783-DF18-474A-A080-BA89B008A098}"/>
    <cellStyle name="Comma 2 8 2 2 2 3 2 4" xfId="23608" xr:uid="{2750A2C8-2847-42CD-9127-B018120AEFE7}"/>
    <cellStyle name="Comma 2 8 2 2 2 3 3" xfId="6796" xr:uid="{00000000-0005-0000-0000-000096220000}"/>
    <cellStyle name="Comma 2 8 2 2 2 3 3 2" xfId="16403" xr:uid="{00000000-0005-0000-0000-000097220000}"/>
    <cellStyle name="Comma 2 8 2 2 2 3 3 2 2" xfId="35617" xr:uid="{2FDAFAD1-8608-4D89-B27D-5713166CEDC7}"/>
    <cellStyle name="Comma 2 8 2 2 2 3 3 3" xfId="26010" xr:uid="{17D6D6F0-CDE1-426B-B9CE-9F30CC2CDE95}"/>
    <cellStyle name="Comma 2 8 2 2 2 3 4" xfId="11599" xr:uid="{00000000-0005-0000-0000-000098220000}"/>
    <cellStyle name="Comma 2 8 2 2 2 3 4 2" xfId="30813" xr:uid="{C8B78BFF-8841-4455-917B-979136EEB5C4}"/>
    <cellStyle name="Comma 2 8 2 2 2 3 5" xfId="21206" xr:uid="{D5992167-C663-423D-9DA4-4612695668DB}"/>
    <cellStyle name="Comma 2 8 2 2 2 4" xfId="2794" xr:uid="{00000000-0005-0000-0000-000099220000}"/>
    <cellStyle name="Comma 2 8 2 2 2 4 2" xfId="7597" xr:uid="{00000000-0005-0000-0000-00009A220000}"/>
    <cellStyle name="Comma 2 8 2 2 2 4 2 2" xfId="17204" xr:uid="{00000000-0005-0000-0000-00009B220000}"/>
    <cellStyle name="Comma 2 8 2 2 2 4 2 2 2" xfId="36418" xr:uid="{ACA9B1D8-C47F-410B-A3CB-3FCEA2E590AD}"/>
    <cellStyle name="Comma 2 8 2 2 2 4 2 3" xfId="26811" xr:uid="{20F2DDBB-33C7-48F4-A936-243EE5154E9F}"/>
    <cellStyle name="Comma 2 8 2 2 2 4 3" xfId="12401" xr:uid="{00000000-0005-0000-0000-00009C220000}"/>
    <cellStyle name="Comma 2 8 2 2 2 4 3 2" xfId="31615" xr:uid="{DF89B0B4-6A1B-4A91-92C2-8278564912D1}"/>
    <cellStyle name="Comma 2 8 2 2 2 4 4" xfId="22008" xr:uid="{76808F3E-0D66-4A81-9421-E8E4B8F3311E}"/>
    <cellStyle name="Comma 2 8 2 2 2 5" xfId="5196" xr:uid="{00000000-0005-0000-0000-00009D220000}"/>
    <cellStyle name="Comma 2 8 2 2 2 5 2" xfId="14803" xr:uid="{00000000-0005-0000-0000-00009E220000}"/>
    <cellStyle name="Comma 2 8 2 2 2 5 2 2" xfId="34017" xr:uid="{6AB2AC05-ACF9-4FF5-B8E5-B79F093B3C95}"/>
    <cellStyle name="Comma 2 8 2 2 2 5 3" xfId="24410" xr:uid="{AD550BDE-77C7-4218-AD6E-79131D15F26A}"/>
    <cellStyle name="Comma 2 8 2 2 2 6" xfId="9999" xr:uid="{00000000-0005-0000-0000-00009F220000}"/>
    <cellStyle name="Comma 2 8 2 2 2 6 2" xfId="29213" xr:uid="{AD421990-37E4-4AC5-A5C9-4DC9556BCC88}"/>
    <cellStyle name="Comma 2 8 2 2 2 7" xfId="19606" xr:uid="{FC6F7469-20E1-4A83-A6C7-719B39E2F43D}"/>
    <cellStyle name="Comma 2 8 2 2 3" xfId="588" xr:uid="{00000000-0005-0000-0000-0000A0220000}"/>
    <cellStyle name="Comma 2 8 2 2 3 2" xfId="1389" xr:uid="{00000000-0005-0000-0000-0000A1220000}"/>
    <cellStyle name="Comma 2 8 2 2 3 2 2" xfId="3794" xr:uid="{00000000-0005-0000-0000-0000A2220000}"/>
    <cellStyle name="Comma 2 8 2 2 3 2 2 2" xfId="8597" xr:uid="{00000000-0005-0000-0000-0000A3220000}"/>
    <cellStyle name="Comma 2 8 2 2 3 2 2 2 2" xfId="18204" xr:uid="{00000000-0005-0000-0000-0000A4220000}"/>
    <cellStyle name="Comma 2 8 2 2 3 2 2 2 2 2" xfId="37418" xr:uid="{CD73CB7C-31F8-4AE3-A497-B8968002AE4A}"/>
    <cellStyle name="Comma 2 8 2 2 3 2 2 2 3" xfId="27811" xr:uid="{24095A28-71EA-424C-9BC1-13638A091108}"/>
    <cellStyle name="Comma 2 8 2 2 3 2 2 3" xfId="13401" xr:uid="{00000000-0005-0000-0000-0000A5220000}"/>
    <cellStyle name="Comma 2 8 2 2 3 2 2 3 2" xfId="32615" xr:uid="{ECD7A281-4643-4459-8DD4-50864F3A4693}"/>
    <cellStyle name="Comma 2 8 2 2 3 2 2 4" xfId="23008" xr:uid="{0AEAC311-EC8E-47C1-A5BD-24E4A042B7DA}"/>
    <cellStyle name="Comma 2 8 2 2 3 2 3" xfId="6196" xr:uid="{00000000-0005-0000-0000-0000A6220000}"/>
    <cellStyle name="Comma 2 8 2 2 3 2 3 2" xfId="15803" xr:uid="{00000000-0005-0000-0000-0000A7220000}"/>
    <cellStyle name="Comma 2 8 2 2 3 2 3 2 2" xfId="35017" xr:uid="{5637E585-6C79-4CC3-9260-9E3F76FBCC62}"/>
    <cellStyle name="Comma 2 8 2 2 3 2 3 3" xfId="25410" xr:uid="{8DA87E7D-69EE-4589-89C9-92370C75DA61}"/>
    <cellStyle name="Comma 2 8 2 2 3 2 4" xfId="10999" xr:uid="{00000000-0005-0000-0000-0000A8220000}"/>
    <cellStyle name="Comma 2 8 2 2 3 2 4 2" xfId="30213" xr:uid="{18B698CF-BBD4-42DD-8A1A-27A9EBFD4E4C}"/>
    <cellStyle name="Comma 2 8 2 2 3 2 5" xfId="20606" xr:uid="{7DEE7BD4-067A-4836-BBDB-F1FDF62525D8}"/>
    <cellStyle name="Comma 2 8 2 2 3 3" xfId="2189" xr:uid="{00000000-0005-0000-0000-0000A9220000}"/>
    <cellStyle name="Comma 2 8 2 2 3 3 2" xfId="4594" xr:uid="{00000000-0005-0000-0000-0000AA220000}"/>
    <cellStyle name="Comma 2 8 2 2 3 3 2 2" xfId="9397" xr:uid="{00000000-0005-0000-0000-0000AB220000}"/>
    <cellStyle name="Comma 2 8 2 2 3 3 2 2 2" xfId="19004" xr:uid="{00000000-0005-0000-0000-0000AC220000}"/>
    <cellStyle name="Comma 2 8 2 2 3 3 2 2 2 2" xfId="38218" xr:uid="{BBF51A3B-96E5-4CA8-9F28-1F2287FCA343}"/>
    <cellStyle name="Comma 2 8 2 2 3 3 2 2 3" xfId="28611" xr:uid="{CAA92F31-6032-4A3C-B78D-43C4F4F143BD}"/>
    <cellStyle name="Comma 2 8 2 2 3 3 2 3" xfId="14201" xr:uid="{00000000-0005-0000-0000-0000AD220000}"/>
    <cellStyle name="Comma 2 8 2 2 3 3 2 3 2" xfId="33415" xr:uid="{88287356-D82E-4714-97AC-69400B99EE28}"/>
    <cellStyle name="Comma 2 8 2 2 3 3 2 4" xfId="23808" xr:uid="{6B09E82C-09B9-4E81-A42A-3EF68C39B555}"/>
    <cellStyle name="Comma 2 8 2 2 3 3 3" xfId="6996" xr:uid="{00000000-0005-0000-0000-0000AE220000}"/>
    <cellStyle name="Comma 2 8 2 2 3 3 3 2" xfId="16603" xr:uid="{00000000-0005-0000-0000-0000AF220000}"/>
    <cellStyle name="Comma 2 8 2 2 3 3 3 2 2" xfId="35817" xr:uid="{6549A625-2594-4713-A9BD-CD2B4E83E18C}"/>
    <cellStyle name="Comma 2 8 2 2 3 3 3 3" xfId="26210" xr:uid="{8F49F413-8446-473A-A6A6-2EF53A34190F}"/>
    <cellStyle name="Comma 2 8 2 2 3 3 4" xfId="11799" xr:uid="{00000000-0005-0000-0000-0000B0220000}"/>
    <cellStyle name="Comma 2 8 2 2 3 3 4 2" xfId="31013" xr:uid="{B83CFD47-F6FB-4F2D-A69F-B2EEE08CD5AD}"/>
    <cellStyle name="Comma 2 8 2 2 3 3 5" xfId="21406" xr:uid="{01D134B8-1951-45A6-BB60-926E6B80BBE8}"/>
    <cellStyle name="Comma 2 8 2 2 3 4" xfId="2994" xr:uid="{00000000-0005-0000-0000-0000B1220000}"/>
    <cellStyle name="Comma 2 8 2 2 3 4 2" xfId="7797" xr:uid="{00000000-0005-0000-0000-0000B2220000}"/>
    <cellStyle name="Comma 2 8 2 2 3 4 2 2" xfId="17404" xr:uid="{00000000-0005-0000-0000-0000B3220000}"/>
    <cellStyle name="Comma 2 8 2 2 3 4 2 2 2" xfId="36618" xr:uid="{06FD3522-4CBB-4FC0-ADCF-7A479F4A60E3}"/>
    <cellStyle name="Comma 2 8 2 2 3 4 2 3" xfId="27011" xr:uid="{12C93853-7F67-42D2-B09E-B85B40708A91}"/>
    <cellStyle name="Comma 2 8 2 2 3 4 3" xfId="12601" xr:uid="{00000000-0005-0000-0000-0000B4220000}"/>
    <cellStyle name="Comma 2 8 2 2 3 4 3 2" xfId="31815" xr:uid="{12E8D5D6-40C9-4643-9142-3F5221ED7DBC}"/>
    <cellStyle name="Comma 2 8 2 2 3 4 4" xfId="22208" xr:uid="{8EAAB229-42FA-430F-8383-C6971217004B}"/>
    <cellStyle name="Comma 2 8 2 2 3 5" xfId="5396" xr:uid="{00000000-0005-0000-0000-0000B5220000}"/>
    <cellStyle name="Comma 2 8 2 2 3 5 2" xfId="15003" xr:uid="{00000000-0005-0000-0000-0000B6220000}"/>
    <cellStyle name="Comma 2 8 2 2 3 5 2 2" xfId="34217" xr:uid="{3E80F2DC-DD05-467D-B2DA-BF16651ECA19}"/>
    <cellStyle name="Comma 2 8 2 2 3 5 3" xfId="24610" xr:uid="{51797D1A-DEB8-4089-9FA1-8416C8E5E317}"/>
    <cellStyle name="Comma 2 8 2 2 3 6" xfId="10199" xr:uid="{00000000-0005-0000-0000-0000B7220000}"/>
    <cellStyle name="Comma 2 8 2 2 3 6 2" xfId="29413" xr:uid="{8D15D538-81A7-4DFD-88BA-6509794EBCBE}"/>
    <cellStyle name="Comma 2 8 2 2 3 7" xfId="19806" xr:uid="{7B5B3BCC-435F-4424-A712-65723BA3117E}"/>
    <cellStyle name="Comma 2 8 2 2 4" xfId="788" xr:uid="{00000000-0005-0000-0000-0000B8220000}"/>
    <cellStyle name="Comma 2 8 2 2 4 2" xfId="1589" xr:uid="{00000000-0005-0000-0000-0000B9220000}"/>
    <cellStyle name="Comma 2 8 2 2 4 2 2" xfId="3994" xr:uid="{00000000-0005-0000-0000-0000BA220000}"/>
    <cellStyle name="Comma 2 8 2 2 4 2 2 2" xfId="8797" xr:uid="{00000000-0005-0000-0000-0000BB220000}"/>
    <cellStyle name="Comma 2 8 2 2 4 2 2 2 2" xfId="18404" xr:uid="{00000000-0005-0000-0000-0000BC220000}"/>
    <cellStyle name="Comma 2 8 2 2 4 2 2 2 2 2" xfId="37618" xr:uid="{420372BF-FDFC-423C-ABC3-1D78521FA335}"/>
    <cellStyle name="Comma 2 8 2 2 4 2 2 2 3" xfId="28011" xr:uid="{DA0FD829-C17C-4A78-B0CF-DBE5C06558FC}"/>
    <cellStyle name="Comma 2 8 2 2 4 2 2 3" xfId="13601" xr:uid="{00000000-0005-0000-0000-0000BD220000}"/>
    <cellStyle name="Comma 2 8 2 2 4 2 2 3 2" xfId="32815" xr:uid="{635BFEB6-41C4-4B0A-9E36-03D7457A8E29}"/>
    <cellStyle name="Comma 2 8 2 2 4 2 2 4" xfId="23208" xr:uid="{3BD5E3D4-DE4A-480F-BC56-6936D94E91AF}"/>
    <cellStyle name="Comma 2 8 2 2 4 2 3" xfId="6396" xr:uid="{00000000-0005-0000-0000-0000BE220000}"/>
    <cellStyle name="Comma 2 8 2 2 4 2 3 2" xfId="16003" xr:uid="{00000000-0005-0000-0000-0000BF220000}"/>
    <cellStyle name="Comma 2 8 2 2 4 2 3 2 2" xfId="35217" xr:uid="{114F58B9-79A4-4D71-81D8-9E35B0D43119}"/>
    <cellStyle name="Comma 2 8 2 2 4 2 3 3" xfId="25610" xr:uid="{2F80F6BF-DDCC-4895-8D94-D3E8847484F9}"/>
    <cellStyle name="Comma 2 8 2 2 4 2 4" xfId="11199" xr:uid="{00000000-0005-0000-0000-0000C0220000}"/>
    <cellStyle name="Comma 2 8 2 2 4 2 4 2" xfId="30413" xr:uid="{F2FF9AB6-85F2-48C3-B1F2-88C6C328FBFB}"/>
    <cellStyle name="Comma 2 8 2 2 4 2 5" xfId="20806" xr:uid="{EE0BF1A5-08A7-4D71-BF80-E76464DC02DC}"/>
    <cellStyle name="Comma 2 8 2 2 4 3" xfId="2389" xr:uid="{00000000-0005-0000-0000-0000C1220000}"/>
    <cellStyle name="Comma 2 8 2 2 4 3 2" xfId="4794" xr:uid="{00000000-0005-0000-0000-0000C2220000}"/>
    <cellStyle name="Comma 2 8 2 2 4 3 2 2" xfId="9597" xr:uid="{00000000-0005-0000-0000-0000C3220000}"/>
    <cellStyle name="Comma 2 8 2 2 4 3 2 2 2" xfId="19204" xr:uid="{00000000-0005-0000-0000-0000C4220000}"/>
    <cellStyle name="Comma 2 8 2 2 4 3 2 2 2 2" xfId="38418" xr:uid="{A3C125F4-D7BD-4A12-B6FE-50FE2B6A165C}"/>
    <cellStyle name="Comma 2 8 2 2 4 3 2 2 3" xfId="28811" xr:uid="{2A039470-6769-4B32-A8DE-47B394998990}"/>
    <cellStyle name="Comma 2 8 2 2 4 3 2 3" xfId="14401" xr:uid="{00000000-0005-0000-0000-0000C5220000}"/>
    <cellStyle name="Comma 2 8 2 2 4 3 2 3 2" xfId="33615" xr:uid="{D19EDC9F-6FCC-4702-A660-9B41D749ACFF}"/>
    <cellStyle name="Comma 2 8 2 2 4 3 2 4" xfId="24008" xr:uid="{A7393163-DCA1-4B4C-B979-94884E91F65A}"/>
    <cellStyle name="Comma 2 8 2 2 4 3 3" xfId="7196" xr:uid="{00000000-0005-0000-0000-0000C6220000}"/>
    <cellStyle name="Comma 2 8 2 2 4 3 3 2" xfId="16803" xr:uid="{00000000-0005-0000-0000-0000C7220000}"/>
    <cellStyle name="Comma 2 8 2 2 4 3 3 2 2" xfId="36017" xr:uid="{9027B697-A11E-441E-AD61-59C75C73E98E}"/>
    <cellStyle name="Comma 2 8 2 2 4 3 3 3" xfId="26410" xr:uid="{BAC0AEAA-9C9A-4122-AB2D-C8D231578C40}"/>
    <cellStyle name="Comma 2 8 2 2 4 3 4" xfId="11999" xr:uid="{00000000-0005-0000-0000-0000C8220000}"/>
    <cellStyle name="Comma 2 8 2 2 4 3 4 2" xfId="31213" xr:uid="{9528CFB5-1782-4B15-BDA6-CA61BB6AEBA7}"/>
    <cellStyle name="Comma 2 8 2 2 4 3 5" xfId="21606" xr:uid="{A2E7421C-B199-412B-A801-94BDDA96E69F}"/>
    <cellStyle name="Comma 2 8 2 2 4 4" xfId="3194" xr:uid="{00000000-0005-0000-0000-0000C9220000}"/>
    <cellStyle name="Comma 2 8 2 2 4 4 2" xfId="7997" xr:uid="{00000000-0005-0000-0000-0000CA220000}"/>
    <cellStyle name="Comma 2 8 2 2 4 4 2 2" xfId="17604" xr:uid="{00000000-0005-0000-0000-0000CB220000}"/>
    <cellStyle name="Comma 2 8 2 2 4 4 2 2 2" xfId="36818" xr:uid="{B3B863C9-31F0-4BC0-AB85-A44046042CC8}"/>
    <cellStyle name="Comma 2 8 2 2 4 4 2 3" xfId="27211" xr:uid="{1E22CF46-688F-4EE8-BAE1-7FB7D617B49F}"/>
    <cellStyle name="Comma 2 8 2 2 4 4 3" xfId="12801" xr:uid="{00000000-0005-0000-0000-0000CC220000}"/>
    <cellStyle name="Comma 2 8 2 2 4 4 3 2" xfId="32015" xr:uid="{D87F1357-A8DE-4229-81C3-7221D06A1823}"/>
    <cellStyle name="Comma 2 8 2 2 4 4 4" xfId="22408" xr:uid="{FBF5D371-1E2E-4A0C-88FB-1988E8C7CC61}"/>
    <cellStyle name="Comma 2 8 2 2 4 5" xfId="5596" xr:uid="{00000000-0005-0000-0000-0000CD220000}"/>
    <cellStyle name="Comma 2 8 2 2 4 5 2" xfId="15203" xr:uid="{00000000-0005-0000-0000-0000CE220000}"/>
    <cellStyle name="Comma 2 8 2 2 4 5 2 2" xfId="34417" xr:uid="{4A017E5D-F453-484B-A52E-A790CED2F7C8}"/>
    <cellStyle name="Comma 2 8 2 2 4 5 3" xfId="24810" xr:uid="{CE759DD8-CE43-4F53-8D04-6CFB1E4F3AAF}"/>
    <cellStyle name="Comma 2 8 2 2 4 6" xfId="10399" xr:uid="{00000000-0005-0000-0000-0000CF220000}"/>
    <cellStyle name="Comma 2 8 2 2 4 6 2" xfId="29613" xr:uid="{54CE7040-AE12-4E69-8EC5-D5FAC259BD0D}"/>
    <cellStyle name="Comma 2 8 2 2 4 7" xfId="20006" xr:uid="{9123D5AE-2577-4C4A-9E91-0B24E69B0449}"/>
    <cellStyle name="Comma 2 8 2 2 5" xfId="989" xr:uid="{00000000-0005-0000-0000-0000D0220000}"/>
    <cellStyle name="Comma 2 8 2 2 5 2" xfId="3394" xr:uid="{00000000-0005-0000-0000-0000D1220000}"/>
    <cellStyle name="Comma 2 8 2 2 5 2 2" xfId="8197" xr:uid="{00000000-0005-0000-0000-0000D2220000}"/>
    <cellStyle name="Comma 2 8 2 2 5 2 2 2" xfId="17804" xr:uid="{00000000-0005-0000-0000-0000D3220000}"/>
    <cellStyle name="Comma 2 8 2 2 5 2 2 2 2" xfId="37018" xr:uid="{BE3BF596-6E44-4D3D-8C5B-9FAAA866F70C}"/>
    <cellStyle name="Comma 2 8 2 2 5 2 2 3" xfId="27411" xr:uid="{65D146BE-7E76-4460-82C5-AB3DDDA18340}"/>
    <cellStyle name="Comma 2 8 2 2 5 2 3" xfId="13001" xr:uid="{00000000-0005-0000-0000-0000D4220000}"/>
    <cellStyle name="Comma 2 8 2 2 5 2 3 2" xfId="32215" xr:uid="{7C30EADB-151C-4755-93CC-543316B46B62}"/>
    <cellStyle name="Comma 2 8 2 2 5 2 4" xfId="22608" xr:uid="{E25FF6FC-C211-4FA2-92C0-AA44275C073B}"/>
    <cellStyle name="Comma 2 8 2 2 5 3" xfId="5796" xr:uid="{00000000-0005-0000-0000-0000D5220000}"/>
    <cellStyle name="Comma 2 8 2 2 5 3 2" xfId="15403" xr:uid="{00000000-0005-0000-0000-0000D6220000}"/>
    <cellStyle name="Comma 2 8 2 2 5 3 2 2" xfId="34617" xr:uid="{8FD7377B-C12A-44B2-AE16-11A54629F74E}"/>
    <cellStyle name="Comma 2 8 2 2 5 3 3" xfId="25010" xr:uid="{E9480542-4300-4090-92F6-96B30081C844}"/>
    <cellStyle name="Comma 2 8 2 2 5 4" xfId="10599" xr:uid="{00000000-0005-0000-0000-0000D7220000}"/>
    <cellStyle name="Comma 2 8 2 2 5 4 2" xfId="29813" xr:uid="{23AB28A3-315E-4E6D-8FAA-39855DAB4B4B}"/>
    <cellStyle name="Comma 2 8 2 2 5 5" xfId="20206" xr:uid="{1F5954EB-5966-43DE-B83D-ADA98DA0AD43}"/>
    <cellStyle name="Comma 2 8 2 2 6" xfId="1789" xr:uid="{00000000-0005-0000-0000-0000D8220000}"/>
    <cellStyle name="Comma 2 8 2 2 6 2" xfId="4194" xr:uid="{00000000-0005-0000-0000-0000D9220000}"/>
    <cellStyle name="Comma 2 8 2 2 6 2 2" xfId="8997" xr:uid="{00000000-0005-0000-0000-0000DA220000}"/>
    <cellStyle name="Comma 2 8 2 2 6 2 2 2" xfId="18604" xr:uid="{00000000-0005-0000-0000-0000DB220000}"/>
    <cellStyle name="Comma 2 8 2 2 6 2 2 2 2" xfId="37818" xr:uid="{4F05C1A7-084F-4500-B12D-BCF3D2AE0D81}"/>
    <cellStyle name="Comma 2 8 2 2 6 2 2 3" xfId="28211" xr:uid="{D755F2C8-57FA-4508-9FB0-A239A1C25B1C}"/>
    <cellStyle name="Comma 2 8 2 2 6 2 3" xfId="13801" xr:uid="{00000000-0005-0000-0000-0000DC220000}"/>
    <cellStyle name="Comma 2 8 2 2 6 2 3 2" xfId="33015" xr:uid="{BF19D8FB-8C3A-42C0-87C1-03B222E3E728}"/>
    <cellStyle name="Comma 2 8 2 2 6 2 4" xfId="23408" xr:uid="{488C8DD9-CECE-49A6-A34E-31902842D06F}"/>
    <cellStyle name="Comma 2 8 2 2 6 3" xfId="6596" xr:uid="{00000000-0005-0000-0000-0000DD220000}"/>
    <cellStyle name="Comma 2 8 2 2 6 3 2" xfId="16203" xr:uid="{00000000-0005-0000-0000-0000DE220000}"/>
    <cellStyle name="Comma 2 8 2 2 6 3 2 2" xfId="35417" xr:uid="{53004B50-DDDB-4889-B7C6-251350EB823B}"/>
    <cellStyle name="Comma 2 8 2 2 6 3 3" xfId="25810" xr:uid="{D8941C4C-D496-41B6-B9B1-56C329D85125}"/>
    <cellStyle name="Comma 2 8 2 2 6 4" xfId="11399" xr:uid="{00000000-0005-0000-0000-0000DF220000}"/>
    <cellStyle name="Comma 2 8 2 2 6 4 2" xfId="30613" xr:uid="{2AF39454-26E6-4E4F-AC60-25BC82B9191F}"/>
    <cellStyle name="Comma 2 8 2 2 6 5" xfId="21006" xr:uid="{25B1B3D7-6DBD-436C-9CA6-2EE53322E3A1}"/>
    <cellStyle name="Comma 2 8 2 2 7" xfId="2594" xr:uid="{00000000-0005-0000-0000-0000E0220000}"/>
    <cellStyle name="Comma 2 8 2 2 7 2" xfId="7397" xr:uid="{00000000-0005-0000-0000-0000E1220000}"/>
    <cellStyle name="Comma 2 8 2 2 7 2 2" xfId="17004" xr:uid="{00000000-0005-0000-0000-0000E2220000}"/>
    <cellStyle name="Comma 2 8 2 2 7 2 2 2" xfId="36218" xr:uid="{98E80CD5-5623-47C6-9BCD-21C8E209E95C}"/>
    <cellStyle name="Comma 2 8 2 2 7 2 3" xfId="26611" xr:uid="{F0996078-2125-403B-90F6-90DCC243C1A2}"/>
    <cellStyle name="Comma 2 8 2 2 7 3" xfId="12201" xr:uid="{00000000-0005-0000-0000-0000E3220000}"/>
    <cellStyle name="Comma 2 8 2 2 7 3 2" xfId="31415" xr:uid="{C0172B5D-39D0-4315-A48A-16598071E21B}"/>
    <cellStyle name="Comma 2 8 2 2 7 4" xfId="21808" xr:uid="{EDDF32B9-D427-4F8F-9BAF-76EAA4DCFA99}"/>
    <cellStyle name="Comma 2 8 2 2 8" xfId="4996" xr:uid="{00000000-0005-0000-0000-0000E4220000}"/>
    <cellStyle name="Comma 2 8 2 2 8 2" xfId="14603" xr:uid="{00000000-0005-0000-0000-0000E5220000}"/>
    <cellStyle name="Comma 2 8 2 2 8 2 2" xfId="33817" xr:uid="{E9E136BC-0FDE-4A6F-8E5C-C1A79B5EC8F4}"/>
    <cellStyle name="Comma 2 8 2 2 8 3" xfId="24210" xr:uid="{563BF475-BFFA-400C-AF0F-EB413EC8F31B}"/>
    <cellStyle name="Comma 2 8 2 2 9" xfId="9799" xr:uid="{00000000-0005-0000-0000-0000E6220000}"/>
    <cellStyle name="Comma 2 8 2 2 9 2" xfId="29013" xr:uid="{5C1D5DA7-06AE-496B-B43A-3B940974C208}"/>
    <cellStyle name="Comma 2 8 2 3" xfId="288" xr:uid="{00000000-0005-0000-0000-0000E7220000}"/>
    <cellStyle name="Comma 2 8 2 3 2" xfId="1089" xr:uid="{00000000-0005-0000-0000-0000E8220000}"/>
    <cellStyle name="Comma 2 8 2 3 2 2" xfId="3494" xr:uid="{00000000-0005-0000-0000-0000E9220000}"/>
    <cellStyle name="Comma 2 8 2 3 2 2 2" xfId="8297" xr:uid="{00000000-0005-0000-0000-0000EA220000}"/>
    <cellStyle name="Comma 2 8 2 3 2 2 2 2" xfId="17904" xr:uid="{00000000-0005-0000-0000-0000EB220000}"/>
    <cellStyle name="Comma 2 8 2 3 2 2 2 2 2" xfId="37118" xr:uid="{35E0786B-B812-491A-91DE-BF9AC4B859E9}"/>
    <cellStyle name="Comma 2 8 2 3 2 2 2 3" xfId="27511" xr:uid="{2F243562-1136-4A04-87F6-8B6D10D4BBA0}"/>
    <cellStyle name="Comma 2 8 2 3 2 2 3" xfId="13101" xr:uid="{00000000-0005-0000-0000-0000EC220000}"/>
    <cellStyle name="Comma 2 8 2 3 2 2 3 2" xfId="32315" xr:uid="{7A700ED2-AE8B-4E1A-B411-1EA54D0574D8}"/>
    <cellStyle name="Comma 2 8 2 3 2 2 4" xfId="22708" xr:uid="{0520748A-2242-426F-9469-A06D894B21E2}"/>
    <cellStyle name="Comma 2 8 2 3 2 3" xfId="5896" xr:uid="{00000000-0005-0000-0000-0000ED220000}"/>
    <cellStyle name="Comma 2 8 2 3 2 3 2" xfId="15503" xr:uid="{00000000-0005-0000-0000-0000EE220000}"/>
    <cellStyle name="Comma 2 8 2 3 2 3 2 2" xfId="34717" xr:uid="{19C16DD2-4406-4CC4-872F-B8A2322FC3A0}"/>
    <cellStyle name="Comma 2 8 2 3 2 3 3" xfId="25110" xr:uid="{CD1E32E9-3493-405D-A792-B2188423D607}"/>
    <cellStyle name="Comma 2 8 2 3 2 4" xfId="10699" xr:uid="{00000000-0005-0000-0000-0000EF220000}"/>
    <cellStyle name="Comma 2 8 2 3 2 4 2" xfId="29913" xr:uid="{3001ADFC-6177-4C19-9F62-E48EFC15ED49}"/>
    <cellStyle name="Comma 2 8 2 3 2 5" xfId="20306" xr:uid="{9AFC8FA6-63BE-4D8A-A40D-40C59083F643}"/>
    <cellStyle name="Comma 2 8 2 3 3" xfId="1889" xr:uid="{00000000-0005-0000-0000-0000F0220000}"/>
    <cellStyle name="Comma 2 8 2 3 3 2" xfId="4294" xr:uid="{00000000-0005-0000-0000-0000F1220000}"/>
    <cellStyle name="Comma 2 8 2 3 3 2 2" xfId="9097" xr:uid="{00000000-0005-0000-0000-0000F2220000}"/>
    <cellStyle name="Comma 2 8 2 3 3 2 2 2" xfId="18704" xr:uid="{00000000-0005-0000-0000-0000F3220000}"/>
    <cellStyle name="Comma 2 8 2 3 3 2 2 2 2" xfId="37918" xr:uid="{67661C05-932D-4A79-8371-D97427480465}"/>
    <cellStyle name="Comma 2 8 2 3 3 2 2 3" xfId="28311" xr:uid="{AA7E6578-BE5F-41B2-97D1-F57FB5004477}"/>
    <cellStyle name="Comma 2 8 2 3 3 2 3" xfId="13901" xr:uid="{00000000-0005-0000-0000-0000F4220000}"/>
    <cellStyle name="Comma 2 8 2 3 3 2 3 2" xfId="33115" xr:uid="{76D16FD3-ED19-4426-BB47-7C0E5AFB7DCD}"/>
    <cellStyle name="Comma 2 8 2 3 3 2 4" xfId="23508" xr:uid="{CF41211F-5BA8-4ED4-A4BD-3883F651A2E2}"/>
    <cellStyle name="Comma 2 8 2 3 3 3" xfId="6696" xr:uid="{00000000-0005-0000-0000-0000F5220000}"/>
    <cellStyle name="Comma 2 8 2 3 3 3 2" xfId="16303" xr:uid="{00000000-0005-0000-0000-0000F6220000}"/>
    <cellStyle name="Comma 2 8 2 3 3 3 2 2" xfId="35517" xr:uid="{1752AA22-ED4D-4755-9088-0A5B4FAF6F0F}"/>
    <cellStyle name="Comma 2 8 2 3 3 3 3" xfId="25910" xr:uid="{C683EE29-8DAE-476D-814E-06C82B1046C8}"/>
    <cellStyle name="Comma 2 8 2 3 3 4" xfId="11499" xr:uid="{00000000-0005-0000-0000-0000F7220000}"/>
    <cellStyle name="Comma 2 8 2 3 3 4 2" xfId="30713" xr:uid="{C3391129-2F53-44F7-AEAF-7FB6D48E2442}"/>
    <cellStyle name="Comma 2 8 2 3 3 5" xfId="21106" xr:uid="{56589235-F24B-4BCA-B5EB-9DB8309EAF6A}"/>
    <cellStyle name="Comma 2 8 2 3 4" xfId="2694" xr:uid="{00000000-0005-0000-0000-0000F8220000}"/>
    <cellStyle name="Comma 2 8 2 3 4 2" xfId="7497" xr:uid="{00000000-0005-0000-0000-0000F9220000}"/>
    <cellStyle name="Comma 2 8 2 3 4 2 2" xfId="17104" xr:uid="{00000000-0005-0000-0000-0000FA220000}"/>
    <cellStyle name="Comma 2 8 2 3 4 2 2 2" xfId="36318" xr:uid="{1C17BC45-0D5F-4BB8-A0BE-EECFAABAA927}"/>
    <cellStyle name="Comma 2 8 2 3 4 2 3" xfId="26711" xr:uid="{DB879826-0477-4E44-B931-1E3275888F89}"/>
    <cellStyle name="Comma 2 8 2 3 4 3" xfId="12301" xr:uid="{00000000-0005-0000-0000-0000FB220000}"/>
    <cellStyle name="Comma 2 8 2 3 4 3 2" xfId="31515" xr:uid="{2ABDE785-2705-43B3-851A-B03BDB75B61E}"/>
    <cellStyle name="Comma 2 8 2 3 4 4" xfId="21908" xr:uid="{2EAA877D-704B-4E7C-B70E-763F7AF702B6}"/>
    <cellStyle name="Comma 2 8 2 3 5" xfId="5096" xr:uid="{00000000-0005-0000-0000-0000FC220000}"/>
    <cellStyle name="Comma 2 8 2 3 5 2" xfId="14703" xr:uid="{00000000-0005-0000-0000-0000FD220000}"/>
    <cellStyle name="Comma 2 8 2 3 5 2 2" xfId="33917" xr:uid="{31DADC98-2B2A-445E-A260-70C68CCB662F}"/>
    <cellStyle name="Comma 2 8 2 3 5 3" xfId="24310" xr:uid="{3DFB1C33-2DDA-4209-A6CD-68DBE62EE8DC}"/>
    <cellStyle name="Comma 2 8 2 3 6" xfId="9899" xr:uid="{00000000-0005-0000-0000-0000FE220000}"/>
    <cellStyle name="Comma 2 8 2 3 6 2" xfId="29113" xr:uid="{0D3D4EF8-F57E-4142-AB86-BE28830535DE}"/>
    <cellStyle name="Comma 2 8 2 3 7" xfId="19506" xr:uid="{7E17E067-AE03-4F19-BAE7-3A86C7AC94D9}"/>
    <cellStyle name="Comma 2 8 2 4" xfId="488" xr:uid="{00000000-0005-0000-0000-0000FF220000}"/>
    <cellStyle name="Comma 2 8 2 4 2" xfId="1289" xr:uid="{00000000-0005-0000-0000-000000230000}"/>
    <cellStyle name="Comma 2 8 2 4 2 2" xfId="3694" xr:uid="{00000000-0005-0000-0000-000001230000}"/>
    <cellStyle name="Comma 2 8 2 4 2 2 2" xfId="8497" xr:uid="{00000000-0005-0000-0000-000002230000}"/>
    <cellStyle name="Comma 2 8 2 4 2 2 2 2" xfId="18104" xr:uid="{00000000-0005-0000-0000-000003230000}"/>
    <cellStyle name="Comma 2 8 2 4 2 2 2 2 2" xfId="37318" xr:uid="{BE178AE9-026A-4A27-83EF-1406CF2344E7}"/>
    <cellStyle name="Comma 2 8 2 4 2 2 2 3" xfId="27711" xr:uid="{D422D49A-9C60-42FB-B89C-8445F5BA1D5F}"/>
    <cellStyle name="Comma 2 8 2 4 2 2 3" xfId="13301" xr:uid="{00000000-0005-0000-0000-000004230000}"/>
    <cellStyle name="Comma 2 8 2 4 2 2 3 2" xfId="32515" xr:uid="{49D99600-0F18-4804-BDC3-CABBF9A7D845}"/>
    <cellStyle name="Comma 2 8 2 4 2 2 4" xfId="22908" xr:uid="{FC6C1BDA-2927-4096-9460-1FEAD832734D}"/>
    <cellStyle name="Comma 2 8 2 4 2 3" xfId="6096" xr:uid="{00000000-0005-0000-0000-000005230000}"/>
    <cellStyle name="Comma 2 8 2 4 2 3 2" xfId="15703" xr:uid="{00000000-0005-0000-0000-000006230000}"/>
    <cellStyle name="Comma 2 8 2 4 2 3 2 2" xfId="34917" xr:uid="{C055F316-B9A4-4C63-90BB-944395B9767C}"/>
    <cellStyle name="Comma 2 8 2 4 2 3 3" xfId="25310" xr:uid="{48D33881-C1E1-4DB7-AC78-FB0297D1F261}"/>
    <cellStyle name="Comma 2 8 2 4 2 4" xfId="10899" xr:uid="{00000000-0005-0000-0000-000007230000}"/>
    <cellStyle name="Comma 2 8 2 4 2 4 2" xfId="30113" xr:uid="{BF36EAC2-68EF-40D2-87E2-6D738DB04E78}"/>
    <cellStyle name="Comma 2 8 2 4 2 5" xfId="20506" xr:uid="{9DA9AA39-E01D-45DD-88DD-684969F31A97}"/>
    <cellStyle name="Comma 2 8 2 4 3" xfId="2089" xr:uid="{00000000-0005-0000-0000-000008230000}"/>
    <cellStyle name="Comma 2 8 2 4 3 2" xfId="4494" xr:uid="{00000000-0005-0000-0000-000009230000}"/>
    <cellStyle name="Comma 2 8 2 4 3 2 2" xfId="9297" xr:uid="{00000000-0005-0000-0000-00000A230000}"/>
    <cellStyle name="Comma 2 8 2 4 3 2 2 2" xfId="18904" xr:uid="{00000000-0005-0000-0000-00000B230000}"/>
    <cellStyle name="Comma 2 8 2 4 3 2 2 2 2" xfId="38118" xr:uid="{6FB0CDF2-4F88-4DD2-9673-CE8D4D8F060F}"/>
    <cellStyle name="Comma 2 8 2 4 3 2 2 3" xfId="28511" xr:uid="{CED76AF4-C1F0-48CC-90ED-23B478E5DF88}"/>
    <cellStyle name="Comma 2 8 2 4 3 2 3" xfId="14101" xr:uid="{00000000-0005-0000-0000-00000C230000}"/>
    <cellStyle name="Comma 2 8 2 4 3 2 3 2" xfId="33315" xr:uid="{BD0AA07A-10CF-4B26-97C6-98FEB99CE354}"/>
    <cellStyle name="Comma 2 8 2 4 3 2 4" xfId="23708" xr:uid="{8DBD9D2C-1C7B-444B-BA9A-DAE251B6961A}"/>
    <cellStyle name="Comma 2 8 2 4 3 3" xfId="6896" xr:uid="{00000000-0005-0000-0000-00000D230000}"/>
    <cellStyle name="Comma 2 8 2 4 3 3 2" xfId="16503" xr:uid="{00000000-0005-0000-0000-00000E230000}"/>
    <cellStyle name="Comma 2 8 2 4 3 3 2 2" xfId="35717" xr:uid="{4A3698A9-FB02-4E94-9691-1B0AC489A9C3}"/>
    <cellStyle name="Comma 2 8 2 4 3 3 3" xfId="26110" xr:uid="{83E95920-674F-430E-A3E4-EE6A403D28A8}"/>
    <cellStyle name="Comma 2 8 2 4 3 4" xfId="11699" xr:uid="{00000000-0005-0000-0000-00000F230000}"/>
    <cellStyle name="Comma 2 8 2 4 3 4 2" xfId="30913" xr:uid="{263DE9C2-A6A6-42CB-857F-F34A86497574}"/>
    <cellStyle name="Comma 2 8 2 4 3 5" xfId="21306" xr:uid="{2F892016-D907-4E96-8658-19C3E84ED957}"/>
    <cellStyle name="Comma 2 8 2 4 4" xfId="2894" xr:uid="{00000000-0005-0000-0000-000010230000}"/>
    <cellStyle name="Comma 2 8 2 4 4 2" xfId="7697" xr:uid="{00000000-0005-0000-0000-000011230000}"/>
    <cellStyle name="Comma 2 8 2 4 4 2 2" xfId="17304" xr:uid="{00000000-0005-0000-0000-000012230000}"/>
    <cellStyle name="Comma 2 8 2 4 4 2 2 2" xfId="36518" xr:uid="{D0C08043-D182-4491-84E7-23CE9094952E}"/>
    <cellStyle name="Comma 2 8 2 4 4 2 3" xfId="26911" xr:uid="{955F9330-A158-4EC9-9E8F-549325B3D9AB}"/>
    <cellStyle name="Comma 2 8 2 4 4 3" xfId="12501" xr:uid="{00000000-0005-0000-0000-000013230000}"/>
    <cellStyle name="Comma 2 8 2 4 4 3 2" xfId="31715" xr:uid="{19D83B39-E835-453E-AD91-40205773D755}"/>
    <cellStyle name="Comma 2 8 2 4 4 4" xfId="22108" xr:uid="{2918ECF4-F575-4F60-A45B-4C63F964012D}"/>
    <cellStyle name="Comma 2 8 2 4 5" xfId="5296" xr:uid="{00000000-0005-0000-0000-000014230000}"/>
    <cellStyle name="Comma 2 8 2 4 5 2" xfId="14903" xr:uid="{00000000-0005-0000-0000-000015230000}"/>
    <cellStyle name="Comma 2 8 2 4 5 2 2" xfId="34117" xr:uid="{C95F4637-EBD0-43C2-A31A-AA705A889CFA}"/>
    <cellStyle name="Comma 2 8 2 4 5 3" xfId="24510" xr:uid="{98FD530D-1441-415A-B5A3-07BE95392B0F}"/>
    <cellStyle name="Comma 2 8 2 4 6" xfId="10099" xr:uid="{00000000-0005-0000-0000-000016230000}"/>
    <cellStyle name="Comma 2 8 2 4 6 2" xfId="29313" xr:uid="{F4E56916-8DAB-40EC-8F21-A4CDC9BDBF9F}"/>
    <cellStyle name="Comma 2 8 2 4 7" xfId="19706" xr:uid="{565FF344-19F2-4086-87C2-BECDA6103B15}"/>
    <cellStyle name="Comma 2 8 2 5" xfId="688" xr:uid="{00000000-0005-0000-0000-000017230000}"/>
    <cellStyle name="Comma 2 8 2 5 2" xfId="1489" xr:uid="{00000000-0005-0000-0000-000018230000}"/>
    <cellStyle name="Comma 2 8 2 5 2 2" xfId="3894" xr:uid="{00000000-0005-0000-0000-000019230000}"/>
    <cellStyle name="Comma 2 8 2 5 2 2 2" xfId="8697" xr:uid="{00000000-0005-0000-0000-00001A230000}"/>
    <cellStyle name="Comma 2 8 2 5 2 2 2 2" xfId="18304" xr:uid="{00000000-0005-0000-0000-00001B230000}"/>
    <cellStyle name="Comma 2 8 2 5 2 2 2 2 2" xfId="37518" xr:uid="{2D40DDAA-3C76-4A37-A580-28996A10CDC0}"/>
    <cellStyle name="Comma 2 8 2 5 2 2 2 3" xfId="27911" xr:uid="{F1F6FB25-ADF7-41F4-A30C-83A085DE777F}"/>
    <cellStyle name="Comma 2 8 2 5 2 2 3" xfId="13501" xr:uid="{00000000-0005-0000-0000-00001C230000}"/>
    <cellStyle name="Comma 2 8 2 5 2 2 3 2" xfId="32715" xr:uid="{CD189AC0-5B03-4ADA-A14D-18067C1179C9}"/>
    <cellStyle name="Comma 2 8 2 5 2 2 4" xfId="23108" xr:uid="{F58ADB5E-6870-4C85-BE6C-4F19FA769CA7}"/>
    <cellStyle name="Comma 2 8 2 5 2 3" xfId="6296" xr:uid="{00000000-0005-0000-0000-00001D230000}"/>
    <cellStyle name="Comma 2 8 2 5 2 3 2" xfId="15903" xr:uid="{00000000-0005-0000-0000-00001E230000}"/>
    <cellStyle name="Comma 2 8 2 5 2 3 2 2" xfId="35117" xr:uid="{127A271A-DC54-49C2-9EC5-E441AA9452F4}"/>
    <cellStyle name="Comma 2 8 2 5 2 3 3" xfId="25510" xr:uid="{986282D1-7730-4F5D-945A-F9B7ACECBCAB}"/>
    <cellStyle name="Comma 2 8 2 5 2 4" xfId="11099" xr:uid="{00000000-0005-0000-0000-00001F230000}"/>
    <cellStyle name="Comma 2 8 2 5 2 4 2" xfId="30313" xr:uid="{B2449CF3-5F7A-4758-9453-EED4565F8B12}"/>
    <cellStyle name="Comma 2 8 2 5 2 5" xfId="20706" xr:uid="{99CE2DAE-8C0B-4110-94A0-120446799FD5}"/>
    <cellStyle name="Comma 2 8 2 5 3" xfId="2289" xr:uid="{00000000-0005-0000-0000-000020230000}"/>
    <cellStyle name="Comma 2 8 2 5 3 2" xfId="4694" xr:uid="{00000000-0005-0000-0000-000021230000}"/>
    <cellStyle name="Comma 2 8 2 5 3 2 2" xfId="9497" xr:uid="{00000000-0005-0000-0000-000022230000}"/>
    <cellStyle name="Comma 2 8 2 5 3 2 2 2" xfId="19104" xr:uid="{00000000-0005-0000-0000-000023230000}"/>
    <cellStyle name="Comma 2 8 2 5 3 2 2 2 2" xfId="38318" xr:uid="{EA0EAB7B-B15E-40B2-AD47-AF7361032D6A}"/>
    <cellStyle name="Comma 2 8 2 5 3 2 2 3" xfId="28711" xr:uid="{1CA4278D-BE9F-4E0C-9A18-C2B11C8427D6}"/>
    <cellStyle name="Comma 2 8 2 5 3 2 3" xfId="14301" xr:uid="{00000000-0005-0000-0000-000024230000}"/>
    <cellStyle name="Comma 2 8 2 5 3 2 3 2" xfId="33515" xr:uid="{C0995759-AC7E-4BD5-844A-79F098179152}"/>
    <cellStyle name="Comma 2 8 2 5 3 2 4" xfId="23908" xr:uid="{233F19DE-A3EA-460E-AF64-8686B251B66D}"/>
    <cellStyle name="Comma 2 8 2 5 3 3" xfId="7096" xr:uid="{00000000-0005-0000-0000-000025230000}"/>
    <cellStyle name="Comma 2 8 2 5 3 3 2" xfId="16703" xr:uid="{00000000-0005-0000-0000-000026230000}"/>
    <cellStyle name="Comma 2 8 2 5 3 3 2 2" xfId="35917" xr:uid="{C69B91C2-24A7-4E2A-A370-8EA2955DAAAD}"/>
    <cellStyle name="Comma 2 8 2 5 3 3 3" xfId="26310" xr:uid="{3C71A469-9926-491B-AB7C-8510ED82EE56}"/>
    <cellStyle name="Comma 2 8 2 5 3 4" xfId="11899" xr:uid="{00000000-0005-0000-0000-000027230000}"/>
    <cellStyle name="Comma 2 8 2 5 3 4 2" xfId="31113" xr:uid="{5D52C12A-5932-4FB0-B183-843D54F6546A}"/>
    <cellStyle name="Comma 2 8 2 5 3 5" xfId="21506" xr:uid="{9EB6ACA1-2C25-4FD5-84AF-C908791FFB9D}"/>
    <cellStyle name="Comma 2 8 2 5 4" xfId="3094" xr:uid="{00000000-0005-0000-0000-000028230000}"/>
    <cellStyle name="Comma 2 8 2 5 4 2" xfId="7897" xr:uid="{00000000-0005-0000-0000-000029230000}"/>
    <cellStyle name="Comma 2 8 2 5 4 2 2" xfId="17504" xr:uid="{00000000-0005-0000-0000-00002A230000}"/>
    <cellStyle name="Comma 2 8 2 5 4 2 2 2" xfId="36718" xr:uid="{C2DD3C1A-8F58-447C-BBB0-BBA59AF2CA15}"/>
    <cellStyle name="Comma 2 8 2 5 4 2 3" xfId="27111" xr:uid="{D3AF9DBE-52BF-4BAB-B823-B08FB779AA7F}"/>
    <cellStyle name="Comma 2 8 2 5 4 3" xfId="12701" xr:uid="{00000000-0005-0000-0000-00002B230000}"/>
    <cellStyle name="Comma 2 8 2 5 4 3 2" xfId="31915" xr:uid="{39532903-419C-4679-917B-A42348E793BD}"/>
    <cellStyle name="Comma 2 8 2 5 4 4" xfId="22308" xr:uid="{8FD58F30-EDA3-44D5-A594-9D160C7EA055}"/>
    <cellStyle name="Comma 2 8 2 5 5" xfId="5496" xr:uid="{00000000-0005-0000-0000-00002C230000}"/>
    <cellStyle name="Comma 2 8 2 5 5 2" xfId="15103" xr:uid="{00000000-0005-0000-0000-00002D230000}"/>
    <cellStyle name="Comma 2 8 2 5 5 2 2" xfId="34317" xr:uid="{0AC3538E-4170-4EF3-A5F0-E37008C6926B}"/>
    <cellStyle name="Comma 2 8 2 5 5 3" xfId="24710" xr:uid="{73F4D082-B4B3-429E-AE2B-EDCCD5020404}"/>
    <cellStyle name="Comma 2 8 2 5 6" xfId="10299" xr:uid="{00000000-0005-0000-0000-00002E230000}"/>
    <cellStyle name="Comma 2 8 2 5 6 2" xfId="29513" xr:uid="{BCB3BA5D-DFB2-48EB-8355-7C8875FA1548}"/>
    <cellStyle name="Comma 2 8 2 5 7" xfId="19906" xr:uid="{DE5B16C3-0A5F-4C50-ACDA-01C0E10CA333}"/>
    <cellStyle name="Comma 2 8 2 6" xfId="889" xr:uid="{00000000-0005-0000-0000-00002F230000}"/>
    <cellStyle name="Comma 2 8 2 6 2" xfId="3294" xr:uid="{00000000-0005-0000-0000-000030230000}"/>
    <cellStyle name="Comma 2 8 2 6 2 2" xfId="8097" xr:uid="{00000000-0005-0000-0000-000031230000}"/>
    <cellStyle name="Comma 2 8 2 6 2 2 2" xfId="17704" xr:uid="{00000000-0005-0000-0000-000032230000}"/>
    <cellStyle name="Comma 2 8 2 6 2 2 2 2" xfId="36918" xr:uid="{BC6D33AA-CAD5-441E-8431-EFEBF66D26F0}"/>
    <cellStyle name="Comma 2 8 2 6 2 2 3" xfId="27311" xr:uid="{62EBC180-5730-44AA-A57A-94BC3FBCEAF3}"/>
    <cellStyle name="Comma 2 8 2 6 2 3" xfId="12901" xr:uid="{00000000-0005-0000-0000-000033230000}"/>
    <cellStyle name="Comma 2 8 2 6 2 3 2" xfId="32115" xr:uid="{E4896490-F927-4977-B0AB-15C594A29C1E}"/>
    <cellStyle name="Comma 2 8 2 6 2 4" xfId="22508" xr:uid="{06A85AB5-1CC0-4016-BD58-7F1C021355B8}"/>
    <cellStyle name="Comma 2 8 2 6 3" xfId="5696" xr:uid="{00000000-0005-0000-0000-000034230000}"/>
    <cellStyle name="Comma 2 8 2 6 3 2" xfId="15303" xr:uid="{00000000-0005-0000-0000-000035230000}"/>
    <cellStyle name="Comma 2 8 2 6 3 2 2" xfId="34517" xr:uid="{6BC384C3-8DC4-40E0-B008-9F8FE809FA97}"/>
    <cellStyle name="Comma 2 8 2 6 3 3" xfId="24910" xr:uid="{885BB3A4-BB2D-4657-AC3B-42A61C83D204}"/>
    <cellStyle name="Comma 2 8 2 6 4" xfId="10499" xr:uid="{00000000-0005-0000-0000-000036230000}"/>
    <cellStyle name="Comma 2 8 2 6 4 2" xfId="29713" xr:uid="{88B33324-97A6-493F-A663-EFE91B578EF9}"/>
    <cellStyle name="Comma 2 8 2 6 5" xfId="20106" xr:uid="{9E9C345E-13CA-4D14-970B-C133677718DE}"/>
    <cellStyle name="Comma 2 8 2 7" xfId="1689" xr:uid="{00000000-0005-0000-0000-000037230000}"/>
    <cellStyle name="Comma 2 8 2 7 2" xfId="4094" xr:uid="{00000000-0005-0000-0000-000038230000}"/>
    <cellStyle name="Comma 2 8 2 7 2 2" xfId="8897" xr:uid="{00000000-0005-0000-0000-000039230000}"/>
    <cellStyle name="Comma 2 8 2 7 2 2 2" xfId="18504" xr:uid="{00000000-0005-0000-0000-00003A230000}"/>
    <cellStyle name="Comma 2 8 2 7 2 2 2 2" xfId="37718" xr:uid="{2FAA438D-4633-40C8-9500-9C34C7E31DC1}"/>
    <cellStyle name="Comma 2 8 2 7 2 2 3" xfId="28111" xr:uid="{F180E984-BDB2-4645-A94B-63B2817A817C}"/>
    <cellStyle name="Comma 2 8 2 7 2 3" xfId="13701" xr:uid="{00000000-0005-0000-0000-00003B230000}"/>
    <cellStyle name="Comma 2 8 2 7 2 3 2" xfId="32915" xr:uid="{F31B5C83-E013-4D53-B9D1-AEEA2BBF485A}"/>
    <cellStyle name="Comma 2 8 2 7 2 4" xfId="23308" xr:uid="{7B0B0269-3EBE-44B6-91E4-9F0F0CB4454E}"/>
    <cellStyle name="Comma 2 8 2 7 3" xfId="6496" xr:uid="{00000000-0005-0000-0000-00003C230000}"/>
    <cellStyle name="Comma 2 8 2 7 3 2" xfId="16103" xr:uid="{00000000-0005-0000-0000-00003D230000}"/>
    <cellStyle name="Comma 2 8 2 7 3 2 2" xfId="35317" xr:uid="{38EF3615-5D0B-4246-84B7-3854E31F8F10}"/>
    <cellStyle name="Comma 2 8 2 7 3 3" xfId="25710" xr:uid="{BF1CC5D8-8811-44F0-A8FD-DF657455651A}"/>
    <cellStyle name="Comma 2 8 2 7 4" xfId="11299" xr:uid="{00000000-0005-0000-0000-00003E230000}"/>
    <cellStyle name="Comma 2 8 2 7 4 2" xfId="30513" xr:uid="{E716C4A1-2D46-44CA-A4F7-F206E851D6C9}"/>
    <cellStyle name="Comma 2 8 2 7 5" xfId="20906" xr:uid="{D5D55D4E-9B21-4FD8-A468-70EED658AA1F}"/>
    <cellStyle name="Comma 2 8 2 8" xfId="2494" xr:uid="{00000000-0005-0000-0000-00003F230000}"/>
    <cellStyle name="Comma 2 8 2 8 2" xfId="7297" xr:uid="{00000000-0005-0000-0000-000040230000}"/>
    <cellStyle name="Comma 2 8 2 8 2 2" xfId="16904" xr:uid="{00000000-0005-0000-0000-000041230000}"/>
    <cellStyle name="Comma 2 8 2 8 2 2 2" xfId="36118" xr:uid="{A4AF4B1C-9E8A-4F9E-95FE-4E53189C608A}"/>
    <cellStyle name="Comma 2 8 2 8 2 3" xfId="26511" xr:uid="{A25114B6-FB2E-4DB5-8E29-91E61E890D06}"/>
    <cellStyle name="Comma 2 8 2 8 3" xfId="12101" xr:uid="{00000000-0005-0000-0000-000042230000}"/>
    <cellStyle name="Comma 2 8 2 8 3 2" xfId="31315" xr:uid="{DD6593F2-10B0-46A5-9307-13643CE7D2F7}"/>
    <cellStyle name="Comma 2 8 2 8 4" xfId="21708" xr:uid="{3B63FD05-8708-4397-AE95-4616AC9B9C35}"/>
    <cellStyle name="Comma 2 8 2 9" xfId="4896" xr:uid="{00000000-0005-0000-0000-000043230000}"/>
    <cellStyle name="Comma 2 8 2 9 2" xfId="14503" xr:uid="{00000000-0005-0000-0000-000044230000}"/>
    <cellStyle name="Comma 2 8 2 9 2 2" xfId="33717" xr:uid="{D58A83A2-3F68-4CD0-87E7-29EEEACD386E}"/>
    <cellStyle name="Comma 2 8 2 9 3" xfId="24110" xr:uid="{082A016E-166A-4A82-8CEA-C46E8DCEEC09}"/>
    <cellStyle name="Comma 2 8 3" xfId="138" xr:uid="{00000000-0005-0000-0000-000045230000}"/>
    <cellStyle name="Comma 2 8 3 10" xfId="19356" xr:uid="{0D61A823-40E1-46BA-B28E-1442461875CB}"/>
    <cellStyle name="Comma 2 8 3 2" xfId="338" xr:uid="{00000000-0005-0000-0000-000046230000}"/>
    <cellStyle name="Comma 2 8 3 2 2" xfId="1139" xr:uid="{00000000-0005-0000-0000-000047230000}"/>
    <cellStyle name="Comma 2 8 3 2 2 2" xfId="3544" xr:uid="{00000000-0005-0000-0000-000048230000}"/>
    <cellStyle name="Comma 2 8 3 2 2 2 2" xfId="8347" xr:uid="{00000000-0005-0000-0000-000049230000}"/>
    <cellStyle name="Comma 2 8 3 2 2 2 2 2" xfId="17954" xr:uid="{00000000-0005-0000-0000-00004A230000}"/>
    <cellStyle name="Comma 2 8 3 2 2 2 2 2 2" xfId="37168" xr:uid="{6EF3DC7C-6B81-4B2F-B252-84F717FB9093}"/>
    <cellStyle name="Comma 2 8 3 2 2 2 2 3" xfId="27561" xr:uid="{0C5CE3E3-3465-40AE-B75C-D55FB3735755}"/>
    <cellStyle name="Comma 2 8 3 2 2 2 3" xfId="13151" xr:uid="{00000000-0005-0000-0000-00004B230000}"/>
    <cellStyle name="Comma 2 8 3 2 2 2 3 2" xfId="32365" xr:uid="{0458593E-BF30-4649-94E2-798A23BD174F}"/>
    <cellStyle name="Comma 2 8 3 2 2 2 4" xfId="22758" xr:uid="{6467A35F-420B-4CE4-8A67-795520119F37}"/>
    <cellStyle name="Comma 2 8 3 2 2 3" xfId="5946" xr:uid="{00000000-0005-0000-0000-00004C230000}"/>
    <cellStyle name="Comma 2 8 3 2 2 3 2" xfId="15553" xr:uid="{00000000-0005-0000-0000-00004D230000}"/>
    <cellStyle name="Comma 2 8 3 2 2 3 2 2" xfId="34767" xr:uid="{B6EC89DB-4130-449B-9C35-2A999E3CAB27}"/>
    <cellStyle name="Comma 2 8 3 2 2 3 3" xfId="25160" xr:uid="{91217F0E-11DF-4473-8378-81DD40D19C72}"/>
    <cellStyle name="Comma 2 8 3 2 2 4" xfId="10749" xr:uid="{00000000-0005-0000-0000-00004E230000}"/>
    <cellStyle name="Comma 2 8 3 2 2 4 2" xfId="29963" xr:uid="{3AB0A8CC-2381-493B-9155-EEF45E32CEE4}"/>
    <cellStyle name="Comma 2 8 3 2 2 5" xfId="20356" xr:uid="{A34F2789-484B-42D6-8115-DA4AE463A98F}"/>
    <cellStyle name="Comma 2 8 3 2 3" xfId="1939" xr:uid="{00000000-0005-0000-0000-00004F230000}"/>
    <cellStyle name="Comma 2 8 3 2 3 2" xfId="4344" xr:uid="{00000000-0005-0000-0000-000050230000}"/>
    <cellStyle name="Comma 2 8 3 2 3 2 2" xfId="9147" xr:uid="{00000000-0005-0000-0000-000051230000}"/>
    <cellStyle name="Comma 2 8 3 2 3 2 2 2" xfId="18754" xr:uid="{00000000-0005-0000-0000-000052230000}"/>
    <cellStyle name="Comma 2 8 3 2 3 2 2 2 2" xfId="37968" xr:uid="{4C96445F-1629-46D5-8473-ECF8BB097418}"/>
    <cellStyle name="Comma 2 8 3 2 3 2 2 3" xfId="28361" xr:uid="{94788BEA-9F27-4735-868C-D20D1FEE7F1E}"/>
    <cellStyle name="Comma 2 8 3 2 3 2 3" xfId="13951" xr:uid="{00000000-0005-0000-0000-000053230000}"/>
    <cellStyle name="Comma 2 8 3 2 3 2 3 2" xfId="33165" xr:uid="{9A0E52F6-B7E9-4F4E-A05D-D7890502F9D7}"/>
    <cellStyle name="Comma 2 8 3 2 3 2 4" xfId="23558" xr:uid="{830C1FB6-5F2C-4411-8DAE-F313F235FB9B}"/>
    <cellStyle name="Comma 2 8 3 2 3 3" xfId="6746" xr:uid="{00000000-0005-0000-0000-000054230000}"/>
    <cellStyle name="Comma 2 8 3 2 3 3 2" xfId="16353" xr:uid="{00000000-0005-0000-0000-000055230000}"/>
    <cellStyle name="Comma 2 8 3 2 3 3 2 2" xfId="35567" xr:uid="{6041BB4A-3CC0-408F-BFD9-808E2FF7AF2D}"/>
    <cellStyle name="Comma 2 8 3 2 3 3 3" xfId="25960" xr:uid="{F4C1BA7C-57A6-4BA3-8AEF-BA97B2A31C3C}"/>
    <cellStyle name="Comma 2 8 3 2 3 4" xfId="11549" xr:uid="{00000000-0005-0000-0000-000056230000}"/>
    <cellStyle name="Comma 2 8 3 2 3 4 2" xfId="30763" xr:uid="{516243E9-D13F-4A4C-8955-6B1467D3C942}"/>
    <cellStyle name="Comma 2 8 3 2 3 5" xfId="21156" xr:uid="{9691F4E6-759C-461E-844B-8CF4D0FDBF1F}"/>
    <cellStyle name="Comma 2 8 3 2 4" xfId="2744" xr:uid="{00000000-0005-0000-0000-000057230000}"/>
    <cellStyle name="Comma 2 8 3 2 4 2" xfId="7547" xr:uid="{00000000-0005-0000-0000-000058230000}"/>
    <cellStyle name="Comma 2 8 3 2 4 2 2" xfId="17154" xr:uid="{00000000-0005-0000-0000-000059230000}"/>
    <cellStyle name="Comma 2 8 3 2 4 2 2 2" xfId="36368" xr:uid="{7BB10464-7657-4E59-BD14-531D99C77FF8}"/>
    <cellStyle name="Comma 2 8 3 2 4 2 3" xfId="26761" xr:uid="{B485A9CB-3724-4AC8-A17F-563ECFB3C269}"/>
    <cellStyle name="Comma 2 8 3 2 4 3" xfId="12351" xr:uid="{00000000-0005-0000-0000-00005A230000}"/>
    <cellStyle name="Comma 2 8 3 2 4 3 2" xfId="31565" xr:uid="{B8D59FA8-EEF5-4D30-B412-7747D1AB0DAC}"/>
    <cellStyle name="Comma 2 8 3 2 4 4" xfId="21958" xr:uid="{317C5E8D-1FD5-44B4-AE15-044E8024908F}"/>
    <cellStyle name="Comma 2 8 3 2 5" xfId="5146" xr:uid="{00000000-0005-0000-0000-00005B230000}"/>
    <cellStyle name="Comma 2 8 3 2 5 2" xfId="14753" xr:uid="{00000000-0005-0000-0000-00005C230000}"/>
    <cellStyle name="Comma 2 8 3 2 5 2 2" xfId="33967" xr:uid="{966F94D7-E9EF-4ED9-BC20-1FA786C84BC6}"/>
    <cellStyle name="Comma 2 8 3 2 5 3" xfId="24360" xr:uid="{68492505-D756-4A7E-A6CD-AAF8223586A0}"/>
    <cellStyle name="Comma 2 8 3 2 6" xfId="9949" xr:uid="{00000000-0005-0000-0000-00005D230000}"/>
    <cellStyle name="Comma 2 8 3 2 6 2" xfId="29163" xr:uid="{2E5A4F39-9A9B-4865-8A0F-5C53FAC2E3E0}"/>
    <cellStyle name="Comma 2 8 3 2 7" xfId="19556" xr:uid="{A3997E8F-0234-4228-A828-322C60A3479F}"/>
    <cellStyle name="Comma 2 8 3 3" xfId="538" xr:uid="{00000000-0005-0000-0000-00005E230000}"/>
    <cellStyle name="Comma 2 8 3 3 2" xfId="1339" xr:uid="{00000000-0005-0000-0000-00005F230000}"/>
    <cellStyle name="Comma 2 8 3 3 2 2" xfId="3744" xr:uid="{00000000-0005-0000-0000-000060230000}"/>
    <cellStyle name="Comma 2 8 3 3 2 2 2" xfId="8547" xr:uid="{00000000-0005-0000-0000-000061230000}"/>
    <cellStyle name="Comma 2 8 3 3 2 2 2 2" xfId="18154" xr:uid="{00000000-0005-0000-0000-000062230000}"/>
    <cellStyle name="Comma 2 8 3 3 2 2 2 2 2" xfId="37368" xr:uid="{1486A0A6-3897-4F15-A86F-B3260ED109F5}"/>
    <cellStyle name="Comma 2 8 3 3 2 2 2 3" xfId="27761" xr:uid="{1A4D964D-15AA-410D-BA0B-7CF5FC96F02A}"/>
    <cellStyle name="Comma 2 8 3 3 2 2 3" xfId="13351" xr:uid="{00000000-0005-0000-0000-000063230000}"/>
    <cellStyle name="Comma 2 8 3 3 2 2 3 2" xfId="32565" xr:uid="{02EFF0F4-31CD-4D01-961B-A892976992C2}"/>
    <cellStyle name="Comma 2 8 3 3 2 2 4" xfId="22958" xr:uid="{AB929F58-1367-442C-BA89-1F75D1C4C8BC}"/>
    <cellStyle name="Comma 2 8 3 3 2 3" xfId="6146" xr:uid="{00000000-0005-0000-0000-000064230000}"/>
    <cellStyle name="Comma 2 8 3 3 2 3 2" xfId="15753" xr:uid="{00000000-0005-0000-0000-000065230000}"/>
    <cellStyle name="Comma 2 8 3 3 2 3 2 2" xfId="34967" xr:uid="{6724BB9E-EFBE-46F4-B985-24DA7433069D}"/>
    <cellStyle name="Comma 2 8 3 3 2 3 3" xfId="25360" xr:uid="{15C44596-5144-4BC1-9337-DC78B7B3C467}"/>
    <cellStyle name="Comma 2 8 3 3 2 4" xfId="10949" xr:uid="{00000000-0005-0000-0000-000066230000}"/>
    <cellStyle name="Comma 2 8 3 3 2 4 2" xfId="30163" xr:uid="{FCB39945-3752-46DF-8CE8-2419E11ED09A}"/>
    <cellStyle name="Comma 2 8 3 3 2 5" xfId="20556" xr:uid="{43C5A959-7E38-42E1-8D83-33E79C94E592}"/>
    <cellStyle name="Comma 2 8 3 3 3" xfId="2139" xr:uid="{00000000-0005-0000-0000-000067230000}"/>
    <cellStyle name="Comma 2 8 3 3 3 2" xfId="4544" xr:uid="{00000000-0005-0000-0000-000068230000}"/>
    <cellStyle name="Comma 2 8 3 3 3 2 2" xfId="9347" xr:uid="{00000000-0005-0000-0000-000069230000}"/>
    <cellStyle name="Comma 2 8 3 3 3 2 2 2" xfId="18954" xr:uid="{00000000-0005-0000-0000-00006A230000}"/>
    <cellStyle name="Comma 2 8 3 3 3 2 2 2 2" xfId="38168" xr:uid="{E4E4EC58-558B-4B47-BF8C-A865F7DD574B}"/>
    <cellStyle name="Comma 2 8 3 3 3 2 2 3" xfId="28561" xr:uid="{CE05ABA0-62A5-4EA4-A277-6D83D1BDF826}"/>
    <cellStyle name="Comma 2 8 3 3 3 2 3" xfId="14151" xr:uid="{00000000-0005-0000-0000-00006B230000}"/>
    <cellStyle name="Comma 2 8 3 3 3 2 3 2" xfId="33365" xr:uid="{DBD29962-29FE-4C9D-B4A4-CA1BC8802135}"/>
    <cellStyle name="Comma 2 8 3 3 3 2 4" xfId="23758" xr:uid="{AD0F29F3-4516-4868-87AA-B8F4D24281CB}"/>
    <cellStyle name="Comma 2 8 3 3 3 3" xfId="6946" xr:uid="{00000000-0005-0000-0000-00006C230000}"/>
    <cellStyle name="Comma 2 8 3 3 3 3 2" xfId="16553" xr:uid="{00000000-0005-0000-0000-00006D230000}"/>
    <cellStyle name="Comma 2 8 3 3 3 3 2 2" xfId="35767" xr:uid="{BE7C6D2A-5FF5-4B63-BFD0-D38BA205AAC8}"/>
    <cellStyle name="Comma 2 8 3 3 3 3 3" xfId="26160" xr:uid="{83A7BD73-5335-4D66-8306-A68FC4981A9A}"/>
    <cellStyle name="Comma 2 8 3 3 3 4" xfId="11749" xr:uid="{00000000-0005-0000-0000-00006E230000}"/>
    <cellStyle name="Comma 2 8 3 3 3 4 2" xfId="30963" xr:uid="{5717A3E8-C267-464F-8C07-C746CC1B69A7}"/>
    <cellStyle name="Comma 2 8 3 3 3 5" xfId="21356" xr:uid="{DC27DC7A-87C7-427A-A562-B61A4569BDFD}"/>
    <cellStyle name="Comma 2 8 3 3 4" xfId="2944" xr:uid="{00000000-0005-0000-0000-00006F230000}"/>
    <cellStyle name="Comma 2 8 3 3 4 2" xfId="7747" xr:uid="{00000000-0005-0000-0000-000070230000}"/>
    <cellStyle name="Comma 2 8 3 3 4 2 2" xfId="17354" xr:uid="{00000000-0005-0000-0000-000071230000}"/>
    <cellStyle name="Comma 2 8 3 3 4 2 2 2" xfId="36568" xr:uid="{9748E8DB-85C3-4F40-8025-062973F1A1FA}"/>
    <cellStyle name="Comma 2 8 3 3 4 2 3" xfId="26961" xr:uid="{72C572DF-3C65-47B1-82B8-F46B8774D1FC}"/>
    <cellStyle name="Comma 2 8 3 3 4 3" xfId="12551" xr:uid="{00000000-0005-0000-0000-000072230000}"/>
    <cellStyle name="Comma 2 8 3 3 4 3 2" xfId="31765" xr:uid="{730366E7-CD4A-4CC4-B843-785570E1A36B}"/>
    <cellStyle name="Comma 2 8 3 3 4 4" xfId="22158" xr:uid="{58C10072-C806-490F-898D-23ED3803D101}"/>
    <cellStyle name="Comma 2 8 3 3 5" xfId="5346" xr:uid="{00000000-0005-0000-0000-000073230000}"/>
    <cellStyle name="Comma 2 8 3 3 5 2" xfId="14953" xr:uid="{00000000-0005-0000-0000-000074230000}"/>
    <cellStyle name="Comma 2 8 3 3 5 2 2" xfId="34167" xr:uid="{C7AB24B8-0900-4542-BC8B-2728ED5242B5}"/>
    <cellStyle name="Comma 2 8 3 3 5 3" xfId="24560" xr:uid="{8992758F-2D58-4A5C-89E8-D28A5EED6B21}"/>
    <cellStyle name="Comma 2 8 3 3 6" xfId="10149" xr:uid="{00000000-0005-0000-0000-000075230000}"/>
    <cellStyle name="Comma 2 8 3 3 6 2" xfId="29363" xr:uid="{1C47A458-AF04-4832-8F5E-E37F5B1B7FE2}"/>
    <cellStyle name="Comma 2 8 3 3 7" xfId="19756" xr:uid="{C735C54B-FABE-483E-ABEE-0C9D61286F8B}"/>
    <cellStyle name="Comma 2 8 3 4" xfId="738" xr:uid="{00000000-0005-0000-0000-000076230000}"/>
    <cellStyle name="Comma 2 8 3 4 2" xfId="1539" xr:uid="{00000000-0005-0000-0000-000077230000}"/>
    <cellStyle name="Comma 2 8 3 4 2 2" xfId="3944" xr:uid="{00000000-0005-0000-0000-000078230000}"/>
    <cellStyle name="Comma 2 8 3 4 2 2 2" xfId="8747" xr:uid="{00000000-0005-0000-0000-000079230000}"/>
    <cellStyle name="Comma 2 8 3 4 2 2 2 2" xfId="18354" xr:uid="{00000000-0005-0000-0000-00007A230000}"/>
    <cellStyle name="Comma 2 8 3 4 2 2 2 2 2" xfId="37568" xr:uid="{6154633D-560A-47D9-B885-4EA481969B0E}"/>
    <cellStyle name="Comma 2 8 3 4 2 2 2 3" xfId="27961" xr:uid="{849BDC92-9D7F-4175-91F4-39983F07120E}"/>
    <cellStyle name="Comma 2 8 3 4 2 2 3" xfId="13551" xr:uid="{00000000-0005-0000-0000-00007B230000}"/>
    <cellStyle name="Comma 2 8 3 4 2 2 3 2" xfId="32765" xr:uid="{702F3396-1B97-4D89-90FC-4065EB1A4E6A}"/>
    <cellStyle name="Comma 2 8 3 4 2 2 4" xfId="23158" xr:uid="{243E046C-6AFE-4C63-AEFB-69148ECF4E2A}"/>
    <cellStyle name="Comma 2 8 3 4 2 3" xfId="6346" xr:uid="{00000000-0005-0000-0000-00007C230000}"/>
    <cellStyle name="Comma 2 8 3 4 2 3 2" xfId="15953" xr:uid="{00000000-0005-0000-0000-00007D230000}"/>
    <cellStyle name="Comma 2 8 3 4 2 3 2 2" xfId="35167" xr:uid="{DEBAF62C-2A7B-469F-AEDC-185873453BB5}"/>
    <cellStyle name="Comma 2 8 3 4 2 3 3" xfId="25560" xr:uid="{0BFAA2C9-9AD9-4FA7-B493-07C795E4E11A}"/>
    <cellStyle name="Comma 2 8 3 4 2 4" xfId="11149" xr:uid="{00000000-0005-0000-0000-00007E230000}"/>
    <cellStyle name="Comma 2 8 3 4 2 4 2" xfId="30363" xr:uid="{0D4C4029-F8BC-4297-A316-9A261976E3B3}"/>
    <cellStyle name="Comma 2 8 3 4 2 5" xfId="20756" xr:uid="{0CC6AA57-1D18-451D-A48C-1A4AE5C808E7}"/>
    <cellStyle name="Comma 2 8 3 4 3" xfId="2339" xr:uid="{00000000-0005-0000-0000-00007F230000}"/>
    <cellStyle name="Comma 2 8 3 4 3 2" xfId="4744" xr:uid="{00000000-0005-0000-0000-000080230000}"/>
    <cellStyle name="Comma 2 8 3 4 3 2 2" xfId="9547" xr:uid="{00000000-0005-0000-0000-000081230000}"/>
    <cellStyle name="Comma 2 8 3 4 3 2 2 2" xfId="19154" xr:uid="{00000000-0005-0000-0000-000082230000}"/>
    <cellStyle name="Comma 2 8 3 4 3 2 2 2 2" xfId="38368" xr:uid="{C4998EE3-445F-4241-9984-8CC6FE5F34A7}"/>
    <cellStyle name="Comma 2 8 3 4 3 2 2 3" xfId="28761" xr:uid="{FCDCD60F-13CA-4CEF-9C60-F5443341212E}"/>
    <cellStyle name="Comma 2 8 3 4 3 2 3" xfId="14351" xr:uid="{00000000-0005-0000-0000-000083230000}"/>
    <cellStyle name="Comma 2 8 3 4 3 2 3 2" xfId="33565" xr:uid="{34F89A7A-5B87-42C0-A690-EB2ACA535085}"/>
    <cellStyle name="Comma 2 8 3 4 3 2 4" xfId="23958" xr:uid="{4941DA17-9F93-4BBC-87E8-166462DEFB80}"/>
    <cellStyle name="Comma 2 8 3 4 3 3" xfId="7146" xr:uid="{00000000-0005-0000-0000-000084230000}"/>
    <cellStyle name="Comma 2 8 3 4 3 3 2" xfId="16753" xr:uid="{00000000-0005-0000-0000-000085230000}"/>
    <cellStyle name="Comma 2 8 3 4 3 3 2 2" xfId="35967" xr:uid="{E54B0F10-BEA5-46D5-97A4-5A0AF4AC3C02}"/>
    <cellStyle name="Comma 2 8 3 4 3 3 3" xfId="26360" xr:uid="{6EB56715-50EE-43E0-8A1C-48A594954AA0}"/>
    <cellStyle name="Comma 2 8 3 4 3 4" xfId="11949" xr:uid="{00000000-0005-0000-0000-000086230000}"/>
    <cellStyle name="Comma 2 8 3 4 3 4 2" xfId="31163" xr:uid="{EFF6845B-622F-4E01-825D-AF7089BD8BFB}"/>
    <cellStyle name="Comma 2 8 3 4 3 5" xfId="21556" xr:uid="{A641C6FA-B83B-4877-9570-4D1235D702E5}"/>
    <cellStyle name="Comma 2 8 3 4 4" xfId="3144" xr:uid="{00000000-0005-0000-0000-000087230000}"/>
    <cellStyle name="Comma 2 8 3 4 4 2" xfId="7947" xr:uid="{00000000-0005-0000-0000-000088230000}"/>
    <cellStyle name="Comma 2 8 3 4 4 2 2" xfId="17554" xr:uid="{00000000-0005-0000-0000-000089230000}"/>
    <cellStyle name="Comma 2 8 3 4 4 2 2 2" xfId="36768" xr:uid="{68FCE4CC-BC1F-44EA-AC89-B4F0C657F2AC}"/>
    <cellStyle name="Comma 2 8 3 4 4 2 3" xfId="27161" xr:uid="{B2845065-FE33-4834-89A2-2EFF5E4CBA46}"/>
    <cellStyle name="Comma 2 8 3 4 4 3" xfId="12751" xr:uid="{00000000-0005-0000-0000-00008A230000}"/>
    <cellStyle name="Comma 2 8 3 4 4 3 2" xfId="31965" xr:uid="{13CE4EFF-0642-4F5D-BE25-298434132A5D}"/>
    <cellStyle name="Comma 2 8 3 4 4 4" xfId="22358" xr:uid="{7EC02F8E-0AAD-4C1A-BC89-B77C62701F40}"/>
    <cellStyle name="Comma 2 8 3 4 5" xfId="5546" xr:uid="{00000000-0005-0000-0000-00008B230000}"/>
    <cellStyle name="Comma 2 8 3 4 5 2" xfId="15153" xr:uid="{00000000-0005-0000-0000-00008C230000}"/>
    <cellStyle name="Comma 2 8 3 4 5 2 2" xfId="34367" xr:uid="{0D512EA0-123B-4DC4-8595-2C4AE590E309}"/>
    <cellStyle name="Comma 2 8 3 4 5 3" xfId="24760" xr:uid="{7619AE65-203B-4086-B003-030A133FFEBF}"/>
    <cellStyle name="Comma 2 8 3 4 6" xfId="10349" xr:uid="{00000000-0005-0000-0000-00008D230000}"/>
    <cellStyle name="Comma 2 8 3 4 6 2" xfId="29563" xr:uid="{A48B0170-23EB-4A66-B810-8CDE33F191AB}"/>
    <cellStyle name="Comma 2 8 3 4 7" xfId="19956" xr:uid="{CBD0208C-9E5E-4F9B-9025-C7263851A1B7}"/>
    <cellStyle name="Comma 2 8 3 5" xfId="939" xr:uid="{00000000-0005-0000-0000-00008E230000}"/>
    <cellStyle name="Comma 2 8 3 5 2" xfId="3344" xr:uid="{00000000-0005-0000-0000-00008F230000}"/>
    <cellStyle name="Comma 2 8 3 5 2 2" xfId="8147" xr:uid="{00000000-0005-0000-0000-000090230000}"/>
    <cellStyle name="Comma 2 8 3 5 2 2 2" xfId="17754" xr:uid="{00000000-0005-0000-0000-000091230000}"/>
    <cellStyle name="Comma 2 8 3 5 2 2 2 2" xfId="36968" xr:uid="{67F7BEF5-4392-4982-8152-42B5FC30FF27}"/>
    <cellStyle name="Comma 2 8 3 5 2 2 3" xfId="27361" xr:uid="{0C01678A-D31B-4D05-9CCB-1E7AAEED1F0A}"/>
    <cellStyle name="Comma 2 8 3 5 2 3" xfId="12951" xr:uid="{00000000-0005-0000-0000-000092230000}"/>
    <cellStyle name="Comma 2 8 3 5 2 3 2" xfId="32165" xr:uid="{672156AE-36A7-4AAE-97BA-F92D57DFC460}"/>
    <cellStyle name="Comma 2 8 3 5 2 4" xfId="22558" xr:uid="{E145B868-0A36-43AA-AB0B-533645CFF92E}"/>
    <cellStyle name="Comma 2 8 3 5 3" xfId="5746" xr:uid="{00000000-0005-0000-0000-000093230000}"/>
    <cellStyle name="Comma 2 8 3 5 3 2" xfId="15353" xr:uid="{00000000-0005-0000-0000-000094230000}"/>
    <cellStyle name="Comma 2 8 3 5 3 2 2" xfId="34567" xr:uid="{F8A138BE-96E1-4561-A5A2-3EFA9822E9C8}"/>
    <cellStyle name="Comma 2 8 3 5 3 3" xfId="24960" xr:uid="{CD830EE3-4DAC-4122-9286-74FC0A08A8EF}"/>
    <cellStyle name="Comma 2 8 3 5 4" xfId="10549" xr:uid="{00000000-0005-0000-0000-000095230000}"/>
    <cellStyle name="Comma 2 8 3 5 4 2" xfId="29763" xr:uid="{F14E4576-ECBD-444D-9FD3-694AF264F04C}"/>
    <cellStyle name="Comma 2 8 3 5 5" xfId="20156" xr:uid="{278294A4-1368-4B46-BD8E-DC000989D8F9}"/>
    <cellStyle name="Comma 2 8 3 6" xfId="1739" xr:uid="{00000000-0005-0000-0000-000096230000}"/>
    <cellStyle name="Comma 2 8 3 6 2" xfId="4144" xr:uid="{00000000-0005-0000-0000-000097230000}"/>
    <cellStyle name="Comma 2 8 3 6 2 2" xfId="8947" xr:uid="{00000000-0005-0000-0000-000098230000}"/>
    <cellStyle name="Comma 2 8 3 6 2 2 2" xfId="18554" xr:uid="{00000000-0005-0000-0000-000099230000}"/>
    <cellStyle name="Comma 2 8 3 6 2 2 2 2" xfId="37768" xr:uid="{D55172A5-6F9C-4377-8995-700051DE00EA}"/>
    <cellStyle name="Comma 2 8 3 6 2 2 3" xfId="28161" xr:uid="{B8365979-0B94-4974-8576-EBB707E5E221}"/>
    <cellStyle name="Comma 2 8 3 6 2 3" xfId="13751" xr:uid="{00000000-0005-0000-0000-00009A230000}"/>
    <cellStyle name="Comma 2 8 3 6 2 3 2" xfId="32965" xr:uid="{4F88FC70-9BF7-4A51-8C37-560CF0B6D90D}"/>
    <cellStyle name="Comma 2 8 3 6 2 4" xfId="23358" xr:uid="{ACCC045D-5D01-47CD-B4CB-357D893ED108}"/>
    <cellStyle name="Comma 2 8 3 6 3" xfId="6546" xr:uid="{00000000-0005-0000-0000-00009B230000}"/>
    <cellStyle name="Comma 2 8 3 6 3 2" xfId="16153" xr:uid="{00000000-0005-0000-0000-00009C230000}"/>
    <cellStyle name="Comma 2 8 3 6 3 2 2" xfId="35367" xr:uid="{8841ACEB-F8AC-43D4-A99F-A99830AED6CF}"/>
    <cellStyle name="Comma 2 8 3 6 3 3" xfId="25760" xr:uid="{6E2C0DBA-A94E-4EE9-8E4D-40B7AD08D7CF}"/>
    <cellStyle name="Comma 2 8 3 6 4" xfId="11349" xr:uid="{00000000-0005-0000-0000-00009D230000}"/>
    <cellStyle name="Comma 2 8 3 6 4 2" xfId="30563" xr:uid="{E45302D3-0CD5-4F93-A1C0-77655EFE36F3}"/>
    <cellStyle name="Comma 2 8 3 6 5" xfId="20956" xr:uid="{1515CC99-3EDA-42F2-807F-030CD3BD9DEA}"/>
    <cellStyle name="Comma 2 8 3 7" xfId="2544" xr:uid="{00000000-0005-0000-0000-00009E230000}"/>
    <cellStyle name="Comma 2 8 3 7 2" xfId="7347" xr:uid="{00000000-0005-0000-0000-00009F230000}"/>
    <cellStyle name="Comma 2 8 3 7 2 2" xfId="16954" xr:uid="{00000000-0005-0000-0000-0000A0230000}"/>
    <cellStyle name="Comma 2 8 3 7 2 2 2" xfId="36168" xr:uid="{4328113C-2C44-4000-950A-8F4C72985AD2}"/>
    <cellStyle name="Comma 2 8 3 7 2 3" xfId="26561" xr:uid="{F1327091-0053-4BD6-8E3A-273C2E121119}"/>
    <cellStyle name="Comma 2 8 3 7 3" xfId="12151" xr:uid="{00000000-0005-0000-0000-0000A1230000}"/>
    <cellStyle name="Comma 2 8 3 7 3 2" xfId="31365" xr:uid="{C4003651-8282-43C4-8980-9602D115B8AC}"/>
    <cellStyle name="Comma 2 8 3 7 4" xfId="21758" xr:uid="{5CC45D5E-81B1-4DCF-920F-ADCA74C1E933}"/>
    <cellStyle name="Comma 2 8 3 8" xfId="4946" xr:uid="{00000000-0005-0000-0000-0000A2230000}"/>
    <cellStyle name="Comma 2 8 3 8 2" xfId="14553" xr:uid="{00000000-0005-0000-0000-0000A3230000}"/>
    <cellStyle name="Comma 2 8 3 8 2 2" xfId="33767" xr:uid="{01CADED7-038F-446D-B496-63B99528DD68}"/>
    <cellStyle name="Comma 2 8 3 8 3" xfId="24160" xr:uid="{683CE35C-AFC6-469A-BE34-49129050C5C4}"/>
    <cellStyle name="Comma 2 8 3 9" xfId="9749" xr:uid="{00000000-0005-0000-0000-0000A4230000}"/>
    <cellStyle name="Comma 2 8 3 9 2" xfId="28963" xr:uid="{AD48C956-38A2-4020-81E3-F29111A5A868}"/>
    <cellStyle name="Comma 2 8 4" xfId="238" xr:uid="{00000000-0005-0000-0000-0000A5230000}"/>
    <cellStyle name="Comma 2 8 4 2" xfId="1039" xr:uid="{00000000-0005-0000-0000-0000A6230000}"/>
    <cellStyle name="Comma 2 8 4 2 2" xfId="3444" xr:uid="{00000000-0005-0000-0000-0000A7230000}"/>
    <cellStyle name="Comma 2 8 4 2 2 2" xfId="8247" xr:uid="{00000000-0005-0000-0000-0000A8230000}"/>
    <cellStyle name="Comma 2 8 4 2 2 2 2" xfId="17854" xr:uid="{00000000-0005-0000-0000-0000A9230000}"/>
    <cellStyle name="Comma 2 8 4 2 2 2 2 2" xfId="37068" xr:uid="{BDBA3B5D-382F-49D7-8FA5-A4B49EB581FA}"/>
    <cellStyle name="Comma 2 8 4 2 2 2 3" xfId="27461" xr:uid="{35BDCAAB-F879-46E5-805D-280AF65F6A9D}"/>
    <cellStyle name="Comma 2 8 4 2 2 3" xfId="13051" xr:uid="{00000000-0005-0000-0000-0000AA230000}"/>
    <cellStyle name="Comma 2 8 4 2 2 3 2" xfId="32265" xr:uid="{953D191D-DB89-4526-A71E-A290A075FF33}"/>
    <cellStyle name="Comma 2 8 4 2 2 4" xfId="22658" xr:uid="{8B250511-B0AE-4BAE-84F5-6477AF281FBB}"/>
    <cellStyle name="Comma 2 8 4 2 3" xfId="5846" xr:uid="{00000000-0005-0000-0000-0000AB230000}"/>
    <cellStyle name="Comma 2 8 4 2 3 2" xfId="15453" xr:uid="{00000000-0005-0000-0000-0000AC230000}"/>
    <cellStyle name="Comma 2 8 4 2 3 2 2" xfId="34667" xr:uid="{992027F5-1044-457F-A1F0-C9C595CF529F}"/>
    <cellStyle name="Comma 2 8 4 2 3 3" xfId="25060" xr:uid="{A13B586C-11D8-4279-B7DF-1E95224F4182}"/>
    <cellStyle name="Comma 2 8 4 2 4" xfId="10649" xr:uid="{00000000-0005-0000-0000-0000AD230000}"/>
    <cellStyle name="Comma 2 8 4 2 4 2" xfId="29863" xr:uid="{6078FCA3-2F95-4437-A621-878451325813}"/>
    <cellStyle name="Comma 2 8 4 2 5" xfId="20256" xr:uid="{BD689792-5861-4E6E-AC21-2C3D3736B525}"/>
    <cellStyle name="Comma 2 8 4 3" xfId="1839" xr:uid="{00000000-0005-0000-0000-0000AE230000}"/>
    <cellStyle name="Comma 2 8 4 3 2" xfId="4244" xr:uid="{00000000-0005-0000-0000-0000AF230000}"/>
    <cellStyle name="Comma 2 8 4 3 2 2" xfId="9047" xr:uid="{00000000-0005-0000-0000-0000B0230000}"/>
    <cellStyle name="Comma 2 8 4 3 2 2 2" xfId="18654" xr:uid="{00000000-0005-0000-0000-0000B1230000}"/>
    <cellStyle name="Comma 2 8 4 3 2 2 2 2" xfId="37868" xr:uid="{754FCA14-2F9D-4E59-BDA1-9FC3C77B4F08}"/>
    <cellStyle name="Comma 2 8 4 3 2 2 3" xfId="28261" xr:uid="{C9E0375C-5B8D-40D8-B437-212FA732B6E8}"/>
    <cellStyle name="Comma 2 8 4 3 2 3" xfId="13851" xr:uid="{00000000-0005-0000-0000-0000B2230000}"/>
    <cellStyle name="Comma 2 8 4 3 2 3 2" xfId="33065" xr:uid="{D9771B0D-878D-4464-9DC2-48528069D7FE}"/>
    <cellStyle name="Comma 2 8 4 3 2 4" xfId="23458" xr:uid="{AB348581-3B18-4265-B3FC-363B342F718C}"/>
    <cellStyle name="Comma 2 8 4 3 3" xfId="6646" xr:uid="{00000000-0005-0000-0000-0000B3230000}"/>
    <cellStyle name="Comma 2 8 4 3 3 2" xfId="16253" xr:uid="{00000000-0005-0000-0000-0000B4230000}"/>
    <cellStyle name="Comma 2 8 4 3 3 2 2" xfId="35467" xr:uid="{B8B34BF1-8522-4DD3-886B-6BE97902D89D}"/>
    <cellStyle name="Comma 2 8 4 3 3 3" xfId="25860" xr:uid="{AAAC1490-63CA-48D3-97F3-1579668D8614}"/>
    <cellStyle name="Comma 2 8 4 3 4" xfId="11449" xr:uid="{00000000-0005-0000-0000-0000B5230000}"/>
    <cellStyle name="Comma 2 8 4 3 4 2" xfId="30663" xr:uid="{DF4EE49F-DDAA-41F4-9B57-9C81CFE55D15}"/>
    <cellStyle name="Comma 2 8 4 3 5" xfId="21056" xr:uid="{F016C107-50FB-43B5-9B51-5DA2D11FEB84}"/>
    <cellStyle name="Comma 2 8 4 4" xfId="2644" xr:uid="{00000000-0005-0000-0000-0000B6230000}"/>
    <cellStyle name="Comma 2 8 4 4 2" xfId="7447" xr:uid="{00000000-0005-0000-0000-0000B7230000}"/>
    <cellStyle name="Comma 2 8 4 4 2 2" xfId="17054" xr:uid="{00000000-0005-0000-0000-0000B8230000}"/>
    <cellStyle name="Comma 2 8 4 4 2 2 2" xfId="36268" xr:uid="{19C2D72B-2450-48E0-9765-15BAACFE6E8E}"/>
    <cellStyle name="Comma 2 8 4 4 2 3" xfId="26661" xr:uid="{F0179FD4-C358-495E-A7C8-7AE36864FD1A}"/>
    <cellStyle name="Comma 2 8 4 4 3" xfId="12251" xr:uid="{00000000-0005-0000-0000-0000B9230000}"/>
    <cellStyle name="Comma 2 8 4 4 3 2" xfId="31465" xr:uid="{99573C8C-5E9B-4CA0-9CDB-FAEE5B581E4E}"/>
    <cellStyle name="Comma 2 8 4 4 4" xfId="21858" xr:uid="{90FC7379-9E6E-41D0-8E6A-63E9D5545260}"/>
    <cellStyle name="Comma 2 8 4 5" xfId="5046" xr:uid="{00000000-0005-0000-0000-0000BA230000}"/>
    <cellStyle name="Comma 2 8 4 5 2" xfId="14653" xr:uid="{00000000-0005-0000-0000-0000BB230000}"/>
    <cellStyle name="Comma 2 8 4 5 2 2" xfId="33867" xr:uid="{094AF385-503A-4274-B548-8415A774D5E7}"/>
    <cellStyle name="Comma 2 8 4 5 3" xfId="24260" xr:uid="{8EC7D9BF-48B1-496E-BBF3-3A47F34688DE}"/>
    <cellStyle name="Comma 2 8 4 6" xfId="9849" xr:uid="{00000000-0005-0000-0000-0000BC230000}"/>
    <cellStyle name="Comma 2 8 4 6 2" xfId="29063" xr:uid="{354EF882-6490-4E53-B01F-4E1169182072}"/>
    <cellStyle name="Comma 2 8 4 7" xfId="19456" xr:uid="{EB73C027-654F-4C7B-8BB3-8B462A901A5F}"/>
    <cellStyle name="Comma 2 8 5" xfId="438" xr:uid="{00000000-0005-0000-0000-0000BD230000}"/>
    <cellStyle name="Comma 2 8 5 2" xfId="1239" xr:uid="{00000000-0005-0000-0000-0000BE230000}"/>
    <cellStyle name="Comma 2 8 5 2 2" xfId="3644" xr:uid="{00000000-0005-0000-0000-0000BF230000}"/>
    <cellStyle name="Comma 2 8 5 2 2 2" xfId="8447" xr:uid="{00000000-0005-0000-0000-0000C0230000}"/>
    <cellStyle name="Comma 2 8 5 2 2 2 2" xfId="18054" xr:uid="{00000000-0005-0000-0000-0000C1230000}"/>
    <cellStyle name="Comma 2 8 5 2 2 2 2 2" xfId="37268" xr:uid="{87D3346B-1615-404C-AB06-DA35C0196F5E}"/>
    <cellStyle name="Comma 2 8 5 2 2 2 3" xfId="27661" xr:uid="{8B4FB32F-0B1C-4CE3-B682-A9D6C7F17C34}"/>
    <cellStyle name="Comma 2 8 5 2 2 3" xfId="13251" xr:uid="{00000000-0005-0000-0000-0000C2230000}"/>
    <cellStyle name="Comma 2 8 5 2 2 3 2" xfId="32465" xr:uid="{15D1CCA2-1464-44A4-90ED-295D482CD911}"/>
    <cellStyle name="Comma 2 8 5 2 2 4" xfId="22858" xr:uid="{15432578-5FEA-43EF-80A6-D24CD5F3ACFD}"/>
    <cellStyle name="Comma 2 8 5 2 3" xfId="6046" xr:uid="{00000000-0005-0000-0000-0000C3230000}"/>
    <cellStyle name="Comma 2 8 5 2 3 2" xfId="15653" xr:uid="{00000000-0005-0000-0000-0000C4230000}"/>
    <cellStyle name="Comma 2 8 5 2 3 2 2" xfId="34867" xr:uid="{0FC1507D-2E66-4F8C-AF34-FA1B550F4119}"/>
    <cellStyle name="Comma 2 8 5 2 3 3" xfId="25260" xr:uid="{841A66CD-38B1-41E3-A3E0-CC66CF8B321D}"/>
    <cellStyle name="Comma 2 8 5 2 4" xfId="10849" xr:uid="{00000000-0005-0000-0000-0000C5230000}"/>
    <cellStyle name="Comma 2 8 5 2 4 2" xfId="30063" xr:uid="{DAB6A8C7-C697-4A9C-939F-6B40C0E2E1E0}"/>
    <cellStyle name="Comma 2 8 5 2 5" xfId="20456" xr:uid="{2DB4973D-E67C-4611-BFC9-78165B170F5A}"/>
    <cellStyle name="Comma 2 8 5 3" xfId="2039" xr:uid="{00000000-0005-0000-0000-0000C6230000}"/>
    <cellStyle name="Comma 2 8 5 3 2" xfId="4444" xr:uid="{00000000-0005-0000-0000-0000C7230000}"/>
    <cellStyle name="Comma 2 8 5 3 2 2" xfId="9247" xr:uid="{00000000-0005-0000-0000-0000C8230000}"/>
    <cellStyle name="Comma 2 8 5 3 2 2 2" xfId="18854" xr:uid="{00000000-0005-0000-0000-0000C9230000}"/>
    <cellStyle name="Comma 2 8 5 3 2 2 2 2" xfId="38068" xr:uid="{933E318F-09AD-4716-9DCD-E852D0B74B31}"/>
    <cellStyle name="Comma 2 8 5 3 2 2 3" xfId="28461" xr:uid="{D8F835F6-8B7A-4E0D-A70E-39A0CA62F3F2}"/>
    <cellStyle name="Comma 2 8 5 3 2 3" xfId="14051" xr:uid="{00000000-0005-0000-0000-0000CA230000}"/>
    <cellStyle name="Comma 2 8 5 3 2 3 2" xfId="33265" xr:uid="{85884D20-F3DE-4B0A-A25A-36B2ABD4E8DC}"/>
    <cellStyle name="Comma 2 8 5 3 2 4" xfId="23658" xr:uid="{5E172474-8A44-4588-9284-97DA30D6A68D}"/>
    <cellStyle name="Comma 2 8 5 3 3" xfId="6846" xr:uid="{00000000-0005-0000-0000-0000CB230000}"/>
    <cellStyle name="Comma 2 8 5 3 3 2" xfId="16453" xr:uid="{00000000-0005-0000-0000-0000CC230000}"/>
    <cellStyle name="Comma 2 8 5 3 3 2 2" xfId="35667" xr:uid="{0FDB8B93-C34C-4DAD-981D-436A29A540E3}"/>
    <cellStyle name="Comma 2 8 5 3 3 3" xfId="26060" xr:uid="{C1F4FD7A-FABA-456B-A915-A6660774B6AD}"/>
    <cellStyle name="Comma 2 8 5 3 4" xfId="11649" xr:uid="{00000000-0005-0000-0000-0000CD230000}"/>
    <cellStyle name="Comma 2 8 5 3 4 2" xfId="30863" xr:uid="{B702EF97-2B47-484C-9C74-ACCAE51C0C5F}"/>
    <cellStyle name="Comma 2 8 5 3 5" xfId="21256" xr:uid="{1A991EBB-FBCD-416C-92FF-BF4D84A8419B}"/>
    <cellStyle name="Comma 2 8 5 4" xfId="2844" xr:uid="{00000000-0005-0000-0000-0000CE230000}"/>
    <cellStyle name="Comma 2 8 5 4 2" xfId="7647" xr:uid="{00000000-0005-0000-0000-0000CF230000}"/>
    <cellStyle name="Comma 2 8 5 4 2 2" xfId="17254" xr:uid="{00000000-0005-0000-0000-0000D0230000}"/>
    <cellStyle name="Comma 2 8 5 4 2 2 2" xfId="36468" xr:uid="{D50B58A5-F013-457F-A29A-268BA7F6C6A0}"/>
    <cellStyle name="Comma 2 8 5 4 2 3" xfId="26861" xr:uid="{413BD768-AC90-4147-A29D-228201E39AEF}"/>
    <cellStyle name="Comma 2 8 5 4 3" xfId="12451" xr:uid="{00000000-0005-0000-0000-0000D1230000}"/>
    <cellStyle name="Comma 2 8 5 4 3 2" xfId="31665" xr:uid="{8310B1F3-6238-440E-93D6-B7371C1B45CD}"/>
    <cellStyle name="Comma 2 8 5 4 4" xfId="22058" xr:uid="{32892EAD-38B2-4171-B621-93C228E420AE}"/>
    <cellStyle name="Comma 2 8 5 5" xfId="5246" xr:uid="{00000000-0005-0000-0000-0000D2230000}"/>
    <cellStyle name="Comma 2 8 5 5 2" xfId="14853" xr:uid="{00000000-0005-0000-0000-0000D3230000}"/>
    <cellStyle name="Comma 2 8 5 5 2 2" xfId="34067" xr:uid="{3AD2A6A2-1C61-4DDB-ACEF-6943D8688C94}"/>
    <cellStyle name="Comma 2 8 5 5 3" xfId="24460" xr:uid="{18CC9D8A-5CF5-4C73-9790-177635E89A1D}"/>
    <cellStyle name="Comma 2 8 5 6" xfId="10049" xr:uid="{00000000-0005-0000-0000-0000D4230000}"/>
    <cellStyle name="Comma 2 8 5 6 2" xfId="29263" xr:uid="{6AB6D296-39D0-4881-926B-5E76627207F1}"/>
    <cellStyle name="Comma 2 8 5 7" xfId="19656" xr:uid="{079DB313-F658-4858-A175-C164CA9A8C4D}"/>
    <cellStyle name="Comma 2 8 6" xfId="638" xr:uid="{00000000-0005-0000-0000-0000D5230000}"/>
    <cellStyle name="Comma 2 8 6 2" xfId="1439" xr:uid="{00000000-0005-0000-0000-0000D6230000}"/>
    <cellStyle name="Comma 2 8 6 2 2" xfId="3844" xr:uid="{00000000-0005-0000-0000-0000D7230000}"/>
    <cellStyle name="Comma 2 8 6 2 2 2" xfId="8647" xr:uid="{00000000-0005-0000-0000-0000D8230000}"/>
    <cellStyle name="Comma 2 8 6 2 2 2 2" xfId="18254" xr:uid="{00000000-0005-0000-0000-0000D9230000}"/>
    <cellStyle name="Comma 2 8 6 2 2 2 2 2" xfId="37468" xr:uid="{13EF29B8-1E9F-4132-B20B-CAEF2199008C}"/>
    <cellStyle name="Comma 2 8 6 2 2 2 3" xfId="27861" xr:uid="{DF832056-1B46-4632-AE0A-7E5EF6FEF33C}"/>
    <cellStyle name="Comma 2 8 6 2 2 3" xfId="13451" xr:uid="{00000000-0005-0000-0000-0000DA230000}"/>
    <cellStyle name="Comma 2 8 6 2 2 3 2" xfId="32665" xr:uid="{5AD19163-2A6A-4834-B297-71A4321C57BA}"/>
    <cellStyle name="Comma 2 8 6 2 2 4" xfId="23058" xr:uid="{F6B25532-CFA1-421F-8511-D67EDD024663}"/>
    <cellStyle name="Comma 2 8 6 2 3" xfId="6246" xr:uid="{00000000-0005-0000-0000-0000DB230000}"/>
    <cellStyle name="Comma 2 8 6 2 3 2" xfId="15853" xr:uid="{00000000-0005-0000-0000-0000DC230000}"/>
    <cellStyle name="Comma 2 8 6 2 3 2 2" xfId="35067" xr:uid="{1F49B1F7-6051-4649-851F-51E09B2B95BF}"/>
    <cellStyle name="Comma 2 8 6 2 3 3" xfId="25460" xr:uid="{AA1F9DFE-3010-46A6-8619-2C6AB3C51032}"/>
    <cellStyle name="Comma 2 8 6 2 4" xfId="11049" xr:uid="{00000000-0005-0000-0000-0000DD230000}"/>
    <cellStyle name="Comma 2 8 6 2 4 2" xfId="30263" xr:uid="{600F181E-0D65-4440-BBDE-AD5F22001F6E}"/>
    <cellStyle name="Comma 2 8 6 2 5" xfId="20656" xr:uid="{E02B5051-0EDB-4C4B-82F7-67FB5D23D095}"/>
    <cellStyle name="Comma 2 8 6 3" xfId="2239" xr:uid="{00000000-0005-0000-0000-0000DE230000}"/>
    <cellStyle name="Comma 2 8 6 3 2" xfId="4644" xr:uid="{00000000-0005-0000-0000-0000DF230000}"/>
    <cellStyle name="Comma 2 8 6 3 2 2" xfId="9447" xr:uid="{00000000-0005-0000-0000-0000E0230000}"/>
    <cellStyle name="Comma 2 8 6 3 2 2 2" xfId="19054" xr:uid="{00000000-0005-0000-0000-0000E1230000}"/>
    <cellStyle name="Comma 2 8 6 3 2 2 2 2" xfId="38268" xr:uid="{DFE1D037-98B9-413B-8053-C18F54BAC434}"/>
    <cellStyle name="Comma 2 8 6 3 2 2 3" xfId="28661" xr:uid="{0281064F-BD8C-4F5A-8A62-B854E467148F}"/>
    <cellStyle name="Comma 2 8 6 3 2 3" xfId="14251" xr:uid="{00000000-0005-0000-0000-0000E2230000}"/>
    <cellStyle name="Comma 2 8 6 3 2 3 2" xfId="33465" xr:uid="{6D649556-1451-4A62-B28E-23EDDF00FDB9}"/>
    <cellStyle name="Comma 2 8 6 3 2 4" xfId="23858" xr:uid="{07301F08-8941-40E1-81BF-1198006CA389}"/>
    <cellStyle name="Comma 2 8 6 3 3" xfId="7046" xr:uid="{00000000-0005-0000-0000-0000E3230000}"/>
    <cellStyle name="Comma 2 8 6 3 3 2" xfId="16653" xr:uid="{00000000-0005-0000-0000-0000E4230000}"/>
    <cellStyle name="Comma 2 8 6 3 3 2 2" xfId="35867" xr:uid="{917EF1AD-78BF-43B7-8EA9-26267C3A2007}"/>
    <cellStyle name="Comma 2 8 6 3 3 3" xfId="26260" xr:uid="{62051DAA-D6C3-48EF-A052-460952FEDB13}"/>
    <cellStyle name="Comma 2 8 6 3 4" xfId="11849" xr:uid="{00000000-0005-0000-0000-0000E5230000}"/>
    <cellStyle name="Comma 2 8 6 3 4 2" xfId="31063" xr:uid="{EFD100AE-05AD-4B7D-A000-F7FDE602576B}"/>
    <cellStyle name="Comma 2 8 6 3 5" xfId="21456" xr:uid="{0B3C6424-0949-463E-8D57-5BBA9CE82179}"/>
    <cellStyle name="Comma 2 8 6 4" xfId="3044" xr:uid="{00000000-0005-0000-0000-0000E6230000}"/>
    <cellStyle name="Comma 2 8 6 4 2" xfId="7847" xr:uid="{00000000-0005-0000-0000-0000E7230000}"/>
    <cellStyle name="Comma 2 8 6 4 2 2" xfId="17454" xr:uid="{00000000-0005-0000-0000-0000E8230000}"/>
    <cellStyle name="Comma 2 8 6 4 2 2 2" xfId="36668" xr:uid="{98878396-040B-4B5E-97D5-E22DC26FC482}"/>
    <cellStyle name="Comma 2 8 6 4 2 3" xfId="27061" xr:uid="{427194F4-06CA-40CA-9454-DEC91525D832}"/>
    <cellStyle name="Comma 2 8 6 4 3" xfId="12651" xr:uid="{00000000-0005-0000-0000-0000E9230000}"/>
    <cellStyle name="Comma 2 8 6 4 3 2" xfId="31865" xr:uid="{0270FB97-B17E-4E9F-A2E3-76927C711A55}"/>
    <cellStyle name="Comma 2 8 6 4 4" xfId="22258" xr:uid="{79E51239-7359-49DB-BA7F-1C7FA325C2C2}"/>
    <cellStyle name="Comma 2 8 6 5" xfId="5446" xr:uid="{00000000-0005-0000-0000-0000EA230000}"/>
    <cellStyle name="Comma 2 8 6 5 2" xfId="15053" xr:uid="{00000000-0005-0000-0000-0000EB230000}"/>
    <cellStyle name="Comma 2 8 6 5 2 2" xfId="34267" xr:uid="{F0B73396-4132-4B84-9F6C-DF5CCDC8268F}"/>
    <cellStyle name="Comma 2 8 6 5 3" xfId="24660" xr:uid="{C3BC46B2-8596-4DAC-9084-9434FDFC1FF7}"/>
    <cellStyle name="Comma 2 8 6 6" xfId="10249" xr:uid="{00000000-0005-0000-0000-0000EC230000}"/>
    <cellStyle name="Comma 2 8 6 6 2" xfId="29463" xr:uid="{A525D727-9A30-4CBA-A323-310B1C7DE43B}"/>
    <cellStyle name="Comma 2 8 6 7" xfId="19856" xr:uid="{CA49C61B-845C-4F92-9D26-1494D746AD2A}"/>
    <cellStyle name="Comma 2 8 7" xfId="839" xr:uid="{00000000-0005-0000-0000-0000ED230000}"/>
    <cellStyle name="Comma 2 8 7 2" xfId="3244" xr:uid="{00000000-0005-0000-0000-0000EE230000}"/>
    <cellStyle name="Comma 2 8 7 2 2" xfId="8047" xr:uid="{00000000-0005-0000-0000-0000EF230000}"/>
    <cellStyle name="Comma 2 8 7 2 2 2" xfId="17654" xr:uid="{00000000-0005-0000-0000-0000F0230000}"/>
    <cellStyle name="Comma 2 8 7 2 2 2 2" xfId="36868" xr:uid="{9F2B27A4-FB2C-41D0-8DD1-AA231C5A92B3}"/>
    <cellStyle name="Comma 2 8 7 2 2 3" xfId="27261" xr:uid="{E101800B-76BF-4804-9EC4-E3EB81AAA836}"/>
    <cellStyle name="Comma 2 8 7 2 3" xfId="12851" xr:uid="{00000000-0005-0000-0000-0000F1230000}"/>
    <cellStyle name="Comma 2 8 7 2 3 2" xfId="32065" xr:uid="{05588B91-52A0-4B46-9847-E84EA4E10B0F}"/>
    <cellStyle name="Comma 2 8 7 2 4" xfId="22458" xr:uid="{64BE97FA-B1F8-478F-AB13-7D393CB61807}"/>
    <cellStyle name="Comma 2 8 7 3" xfId="5646" xr:uid="{00000000-0005-0000-0000-0000F2230000}"/>
    <cellStyle name="Comma 2 8 7 3 2" xfId="15253" xr:uid="{00000000-0005-0000-0000-0000F3230000}"/>
    <cellStyle name="Comma 2 8 7 3 2 2" xfId="34467" xr:uid="{E2F01402-AD7A-4B2F-A5F3-095967C08DF0}"/>
    <cellStyle name="Comma 2 8 7 3 3" xfId="24860" xr:uid="{20B86295-7F54-4417-8205-322017C55EBC}"/>
    <cellStyle name="Comma 2 8 7 4" xfId="10449" xr:uid="{00000000-0005-0000-0000-0000F4230000}"/>
    <cellStyle name="Comma 2 8 7 4 2" xfId="29663" xr:uid="{A4E2EBE0-40AF-4ACB-93A6-6A01B8A32FD8}"/>
    <cellStyle name="Comma 2 8 7 5" xfId="20056" xr:uid="{4F15716D-496D-42AF-9761-092356D4798E}"/>
    <cellStyle name="Comma 2 8 8" xfId="1639" xr:uid="{00000000-0005-0000-0000-0000F5230000}"/>
    <cellStyle name="Comma 2 8 8 2" xfId="4044" xr:uid="{00000000-0005-0000-0000-0000F6230000}"/>
    <cellStyle name="Comma 2 8 8 2 2" xfId="8847" xr:uid="{00000000-0005-0000-0000-0000F7230000}"/>
    <cellStyle name="Comma 2 8 8 2 2 2" xfId="18454" xr:uid="{00000000-0005-0000-0000-0000F8230000}"/>
    <cellStyle name="Comma 2 8 8 2 2 2 2" xfId="37668" xr:uid="{82C5CFAC-5636-44DB-99E8-EF00E85CE1A3}"/>
    <cellStyle name="Comma 2 8 8 2 2 3" xfId="28061" xr:uid="{04904E52-7826-4B81-8C66-05BD12A0B748}"/>
    <cellStyle name="Comma 2 8 8 2 3" xfId="13651" xr:uid="{00000000-0005-0000-0000-0000F9230000}"/>
    <cellStyle name="Comma 2 8 8 2 3 2" xfId="32865" xr:uid="{6DAF6796-F710-42A0-9567-C8761CF310F2}"/>
    <cellStyle name="Comma 2 8 8 2 4" xfId="23258" xr:uid="{EF0DA84C-604C-421C-B805-B53DD5A15542}"/>
    <cellStyle name="Comma 2 8 8 3" xfId="6446" xr:uid="{00000000-0005-0000-0000-0000FA230000}"/>
    <cellStyle name="Comma 2 8 8 3 2" xfId="16053" xr:uid="{00000000-0005-0000-0000-0000FB230000}"/>
    <cellStyle name="Comma 2 8 8 3 2 2" xfId="35267" xr:uid="{E7D7CB81-E422-45CF-B8FE-E8F4CDECB16E}"/>
    <cellStyle name="Comma 2 8 8 3 3" xfId="25660" xr:uid="{C6C7AF68-CFB5-458E-9022-A8AB37FF455C}"/>
    <cellStyle name="Comma 2 8 8 4" xfId="11249" xr:uid="{00000000-0005-0000-0000-0000FC230000}"/>
    <cellStyle name="Comma 2 8 8 4 2" xfId="30463" xr:uid="{0BE8CD19-1549-4873-B132-2F7FA59F9FCB}"/>
    <cellStyle name="Comma 2 8 8 5" xfId="20856" xr:uid="{C9F74B11-E6D8-4C0B-8E27-1799A0A45A19}"/>
    <cellStyle name="Comma 2 8 9" xfId="2444" xr:uid="{00000000-0005-0000-0000-0000FD230000}"/>
    <cellStyle name="Comma 2 8 9 2" xfId="7247" xr:uid="{00000000-0005-0000-0000-0000FE230000}"/>
    <cellStyle name="Comma 2 8 9 2 2" xfId="16854" xr:uid="{00000000-0005-0000-0000-0000FF230000}"/>
    <cellStyle name="Comma 2 8 9 2 2 2" xfId="36068" xr:uid="{2B56B60B-2988-4480-879F-E7C5B502CC23}"/>
    <cellStyle name="Comma 2 8 9 2 3" xfId="26461" xr:uid="{43E89C47-F891-4C97-A0E3-16B08C43BF92}"/>
    <cellStyle name="Comma 2 8 9 3" xfId="12051" xr:uid="{00000000-0005-0000-0000-000000240000}"/>
    <cellStyle name="Comma 2 8 9 3 2" xfId="31265" xr:uid="{307DCF48-1EFF-4D82-BEF3-D1056F34533E}"/>
    <cellStyle name="Comma 2 8 9 4" xfId="21658" xr:uid="{55C5C94D-D81A-4C37-B59C-26581FDB8B1D}"/>
    <cellStyle name="Comma 2 9" xfId="47" xr:uid="{00000000-0005-0000-0000-000001240000}"/>
    <cellStyle name="Comma 2 9 10" xfId="4856" xr:uid="{00000000-0005-0000-0000-000002240000}"/>
    <cellStyle name="Comma 2 9 10 2" xfId="14463" xr:uid="{00000000-0005-0000-0000-000003240000}"/>
    <cellStyle name="Comma 2 9 10 2 2" xfId="33677" xr:uid="{B10709BA-7030-449B-B4C8-1DE299AF0C3F}"/>
    <cellStyle name="Comma 2 9 10 3" xfId="24070" xr:uid="{48959F0F-F24B-426B-A186-155C98D75174}"/>
    <cellStyle name="Comma 2 9 11" xfId="9659" xr:uid="{00000000-0005-0000-0000-000004240000}"/>
    <cellStyle name="Comma 2 9 11 2" xfId="28873" xr:uid="{A751335F-EAED-4EA3-B2D7-690489CFADAD}"/>
    <cellStyle name="Comma 2 9 12" xfId="19266" xr:uid="{22D28677-52FB-4744-BAE5-581B279FF5D6}"/>
    <cellStyle name="Comma 2 9 2" xfId="98" xr:uid="{00000000-0005-0000-0000-000005240000}"/>
    <cellStyle name="Comma 2 9 2 10" xfId="9709" xr:uid="{00000000-0005-0000-0000-000006240000}"/>
    <cellStyle name="Comma 2 9 2 10 2" xfId="28923" xr:uid="{34CF2CC3-BE1D-4B21-990A-002C32E63253}"/>
    <cellStyle name="Comma 2 9 2 11" xfId="19316" xr:uid="{06E929AC-AE7F-4583-B583-549B987C741D}"/>
    <cellStyle name="Comma 2 9 2 2" xfId="198" xr:uid="{00000000-0005-0000-0000-000007240000}"/>
    <cellStyle name="Comma 2 9 2 2 10" xfId="19416" xr:uid="{28BF13D3-7E2D-4240-B1AC-962551BAC8E7}"/>
    <cellStyle name="Comma 2 9 2 2 2" xfId="398" xr:uid="{00000000-0005-0000-0000-000008240000}"/>
    <cellStyle name="Comma 2 9 2 2 2 2" xfId="1199" xr:uid="{00000000-0005-0000-0000-000009240000}"/>
    <cellStyle name="Comma 2 9 2 2 2 2 2" xfId="3604" xr:uid="{00000000-0005-0000-0000-00000A240000}"/>
    <cellStyle name="Comma 2 9 2 2 2 2 2 2" xfId="8407" xr:uid="{00000000-0005-0000-0000-00000B240000}"/>
    <cellStyle name="Comma 2 9 2 2 2 2 2 2 2" xfId="18014" xr:uid="{00000000-0005-0000-0000-00000C240000}"/>
    <cellStyle name="Comma 2 9 2 2 2 2 2 2 2 2" xfId="37228" xr:uid="{1DCCB5D4-6AE6-4DD3-A276-62845D0B5F03}"/>
    <cellStyle name="Comma 2 9 2 2 2 2 2 2 3" xfId="27621" xr:uid="{2703DADE-D87C-49A9-BA10-759D5DB4ED05}"/>
    <cellStyle name="Comma 2 9 2 2 2 2 2 3" xfId="13211" xr:uid="{00000000-0005-0000-0000-00000D240000}"/>
    <cellStyle name="Comma 2 9 2 2 2 2 2 3 2" xfId="32425" xr:uid="{EF6A3978-D65B-418D-9C78-CD32122A06A7}"/>
    <cellStyle name="Comma 2 9 2 2 2 2 2 4" xfId="22818" xr:uid="{8A8D8128-9C8F-4A83-89B4-A3A104B8659E}"/>
    <cellStyle name="Comma 2 9 2 2 2 2 3" xfId="6006" xr:uid="{00000000-0005-0000-0000-00000E240000}"/>
    <cellStyle name="Comma 2 9 2 2 2 2 3 2" xfId="15613" xr:uid="{00000000-0005-0000-0000-00000F240000}"/>
    <cellStyle name="Comma 2 9 2 2 2 2 3 2 2" xfId="34827" xr:uid="{F0BE9949-3B6C-4918-94C2-9C424B70B295}"/>
    <cellStyle name="Comma 2 9 2 2 2 2 3 3" xfId="25220" xr:uid="{07D11BAD-EEDD-4BF2-A635-D1A2F17ED5FB}"/>
    <cellStyle name="Comma 2 9 2 2 2 2 4" xfId="10809" xr:uid="{00000000-0005-0000-0000-000010240000}"/>
    <cellStyle name="Comma 2 9 2 2 2 2 4 2" xfId="30023" xr:uid="{1477B4E7-DE34-4479-B90E-2465BF1C0BAF}"/>
    <cellStyle name="Comma 2 9 2 2 2 2 5" xfId="20416" xr:uid="{86F99A05-5BCD-484E-8793-4C1DDD64DE11}"/>
    <cellStyle name="Comma 2 9 2 2 2 3" xfId="1999" xr:uid="{00000000-0005-0000-0000-000011240000}"/>
    <cellStyle name="Comma 2 9 2 2 2 3 2" xfId="4404" xr:uid="{00000000-0005-0000-0000-000012240000}"/>
    <cellStyle name="Comma 2 9 2 2 2 3 2 2" xfId="9207" xr:uid="{00000000-0005-0000-0000-000013240000}"/>
    <cellStyle name="Comma 2 9 2 2 2 3 2 2 2" xfId="18814" xr:uid="{00000000-0005-0000-0000-000014240000}"/>
    <cellStyle name="Comma 2 9 2 2 2 3 2 2 2 2" xfId="38028" xr:uid="{6E08A1B8-32BF-412D-A858-6584DC2D5FBC}"/>
    <cellStyle name="Comma 2 9 2 2 2 3 2 2 3" xfId="28421" xr:uid="{07ED7391-6282-4016-A749-2BCB1E885C52}"/>
    <cellStyle name="Comma 2 9 2 2 2 3 2 3" xfId="14011" xr:uid="{00000000-0005-0000-0000-000015240000}"/>
    <cellStyle name="Comma 2 9 2 2 2 3 2 3 2" xfId="33225" xr:uid="{0C929D98-E780-4854-9709-B20C97F399B3}"/>
    <cellStyle name="Comma 2 9 2 2 2 3 2 4" xfId="23618" xr:uid="{E0025CE9-684D-49E6-B6BD-79FB1E441D1C}"/>
    <cellStyle name="Comma 2 9 2 2 2 3 3" xfId="6806" xr:uid="{00000000-0005-0000-0000-000016240000}"/>
    <cellStyle name="Comma 2 9 2 2 2 3 3 2" xfId="16413" xr:uid="{00000000-0005-0000-0000-000017240000}"/>
    <cellStyle name="Comma 2 9 2 2 2 3 3 2 2" xfId="35627" xr:uid="{2AD3203E-E682-43CE-87C0-BD08348D1584}"/>
    <cellStyle name="Comma 2 9 2 2 2 3 3 3" xfId="26020" xr:uid="{0DDC8CEF-A742-4270-9D52-96159B0EB141}"/>
    <cellStyle name="Comma 2 9 2 2 2 3 4" xfId="11609" xr:uid="{00000000-0005-0000-0000-000018240000}"/>
    <cellStyle name="Comma 2 9 2 2 2 3 4 2" xfId="30823" xr:uid="{34D8B872-A15D-4CC6-B78E-5D56ADE2FD77}"/>
    <cellStyle name="Comma 2 9 2 2 2 3 5" xfId="21216" xr:uid="{B032D0C6-5F48-4DA6-9825-5AC63C4E4BF8}"/>
    <cellStyle name="Comma 2 9 2 2 2 4" xfId="2804" xr:uid="{00000000-0005-0000-0000-000019240000}"/>
    <cellStyle name="Comma 2 9 2 2 2 4 2" xfId="7607" xr:uid="{00000000-0005-0000-0000-00001A240000}"/>
    <cellStyle name="Comma 2 9 2 2 2 4 2 2" xfId="17214" xr:uid="{00000000-0005-0000-0000-00001B240000}"/>
    <cellStyle name="Comma 2 9 2 2 2 4 2 2 2" xfId="36428" xr:uid="{CC143834-AFCC-4427-866B-2665959697C8}"/>
    <cellStyle name="Comma 2 9 2 2 2 4 2 3" xfId="26821" xr:uid="{D5BC28F8-4776-4B04-A6F7-8001C5681AAB}"/>
    <cellStyle name="Comma 2 9 2 2 2 4 3" xfId="12411" xr:uid="{00000000-0005-0000-0000-00001C240000}"/>
    <cellStyle name="Comma 2 9 2 2 2 4 3 2" xfId="31625" xr:uid="{743E9F9A-C219-4FD8-BB98-2DA18B9D463C}"/>
    <cellStyle name="Comma 2 9 2 2 2 4 4" xfId="22018" xr:uid="{DDB80D7D-A8D2-48B8-A9E1-216F03205F6F}"/>
    <cellStyle name="Comma 2 9 2 2 2 5" xfId="5206" xr:uid="{00000000-0005-0000-0000-00001D240000}"/>
    <cellStyle name="Comma 2 9 2 2 2 5 2" xfId="14813" xr:uid="{00000000-0005-0000-0000-00001E240000}"/>
    <cellStyle name="Comma 2 9 2 2 2 5 2 2" xfId="34027" xr:uid="{ED42B437-D3C5-4A35-AC30-A4DFA9FDABCB}"/>
    <cellStyle name="Comma 2 9 2 2 2 5 3" xfId="24420" xr:uid="{C2EA98AD-4A7C-46C3-B98A-A93BA05A362C}"/>
    <cellStyle name="Comma 2 9 2 2 2 6" xfId="10009" xr:uid="{00000000-0005-0000-0000-00001F240000}"/>
    <cellStyle name="Comma 2 9 2 2 2 6 2" xfId="29223" xr:uid="{B1610E99-88C0-4B52-BD4B-4B7D0AC391F6}"/>
    <cellStyle name="Comma 2 9 2 2 2 7" xfId="19616" xr:uid="{42EB05F2-AF5D-4C49-ACA3-ED022CFE6FAE}"/>
    <cellStyle name="Comma 2 9 2 2 3" xfId="598" xr:uid="{00000000-0005-0000-0000-000020240000}"/>
    <cellStyle name="Comma 2 9 2 2 3 2" xfId="1399" xr:uid="{00000000-0005-0000-0000-000021240000}"/>
    <cellStyle name="Comma 2 9 2 2 3 2 2" xfId="3804" xr:uid="{00000000-0005-0000-0000-000022240000}"/>
    <cellStyle name="Comma 2 9 2 2 3 2 2 2" xfId="8607" xr:uid="{00000000-0005-0000-0000-000023240000}"/>
    <cellStyle name="Comma 2 9 2 2 3 2 2 2 2" xfId="18214" xr:uid="{00000000-0005-0000-0000-000024240000}"/>
    <cellStyle name="Comma 2 9 2 2 3 2 2 2 2 2" xfId="37428" xr:uid="{3D3E0F31-2542-4B07-9A90-392056E70B03}"/>
    <cellStyle name="Comma 2 9 2 2 3 2 2 2 3" xfId="27821" xr:uid="{52E017A6-5C98-42CC-B652-103192C9C8D5}"/>
    <cellStyle name="Comma 2 9 2 2 3 2 2 3" xfId="13411" xr:uid="{00000000-0005-0000-0000-000025240000}"/>
    <cellStyle name="Comma 2 9 2 2 3 2 2 3 2" xfId="32625" xr:uid="{0FC359CB-BCC5-487C-83FD-6AD74169EFA2}"/>
    <cellStyle name="Comma 2 9 2 2 3 2 2 4" xfId="23018" xr:uid="{3E1465CF-4B29-45A9-9CF6-69282DB63FCD}"/>
    <cellStyle name="Comma 2 9 2 2 3 2 3" xfId="6206" xr:uid="{00000000-0005-0000-0000-000026240000}"/>
    <cellStyle name="Comma 2 9 2 2 3 2 3 2" xfId="15813" xr:uid="{00000000-0005-0000-0000-000027240000}"/>
    <cellStyle name="Comma 2 9 2 2 3 2 3 2 2" xfId="35027" xr:uid="{5305F204-D820-418E-A562-5572794063C1}"/>
    <cellStyle name="Comma 2 9 2 2 3 2 3 3" xfId="25420" xr:uid="{7093CEF3-CB06-443D-A0E9-CBAB2125E568}"/>
    <cellStyle name="Comma 2 9 2 2 3 2 4" xfId="11009" xr:uid="{00000000-0005-0000-0000-000028240000}"/>
    <cellStyle name="Comma 2 9 2 2 3 2 4 2" xfId="30223" xr:uid="{C36E4689-6D9C-40E4-864B-9FEA6B04FC10}"/>
    <cellStyle name="Comma 2 9 2 2 3 2 5" xfId="20616" xr:uid="{BB509021-E4F8-45CE-92A4-47281F469368}"/>
    <cellStyle name="Comma 2 9 2 2 3 3" xfId="2199" xr:uid="{00000000-0005-0000-0000-000029240000}"/>
    <cellStyle name="Comma 2 9 2 2 3 3 2" xfId="4604" xr:uid="{00000000-0005-0000-0000-00002A240000}"/>
    <cellStyle name="Comma 2 9 2 2 3 3 2 2" xfId="9407" xr:uid="{00000000-0005-0000-0000-00002B240000}"/>
    <cellStyle name="Comma 2 9 2 2 3 3 2 2 2" xfId="19014" xr:uid="{00000000-0005-0000-0000-00002C240000}"/>
    <cellStyle name="Comma 2 9 2 2 3 3 2 2 2 2" xfId="38228" xr:uid="{562F1996-D28B-434E-B865-D02E1C39D3B4}"/>
    <cellStyle name="Comma 2 9 2 2 3 3 2 2 3" xfId="28621" xr:uid="{CE508462-AE0B-4ADC-B6FC-7B3CF33627FA}"/>
    <cellStyle name="Comma 2 9 2 2 3 3 2 3" xfId="14211" xr:uid="{00000000-0005-0000-0000-00002D240000}"/>
    <cellStyle name="Comma 2 9 2 2 3 3 2 3 2" xfId="33425" xr:uid="{979A3F9C-0097-48E7-9748-A6DB0C4D8402}"/>
    <cellStyle name="Comma 2 9 2 2 3 3 2 4" xfId="23818" xr:uid="{463EDE5C-9215-4C93-B266-3557CEFA7C77}"/>
    <cellStyle name="Comma 2 9 2 2 3 3 3" xfId="7006" xr:uid="{00000000-0005-0000-0000-00002E240000}"/>
    <cellStyle name="Comma 2 9 2 2 3 3 3 2" xfId="16613" xr:uid="{00000000-0005-0000-0000-00002F240000}"/>
    <cellStyle name="Comma 2 9 2 2 3 3 3 2 2" xfId="35827" xr:uid="{F6A4F597-4A17-43C1-A05B-BE847478D78C}"/>
    <cellStyle name="Comma 2 9 2 2 3 3 3 3" xfId="26220" xr:uid="{307CE937-CB30-450E-805F-34309952BE94}"/>
    <cellStyle name="Comma 2 9 2 2 3 3 4" xfId="11809" xr:uid="{00000000-0005-0000-0000-000030240000}"/>
    <cellStyle name="Comma 2 9 2 2 3 3 4 2" xfId="31023" xr:uid="{67DB2AAF-9D70-409F-B2BD-6C78FEF3E88C}"/>
    <cellStyle name="Comma 2 9 2 2 3 3 5" xfId="21416" xr:uid="{6AC3ED16-35E0-495C-BC59-F8AE5219E23F}"/>
    <cellStyle name="Comma 2 9 2 2 3 4" xfId="3004" xr:uid="{00000000-0005-0000-0000-000031240000}"/>
    <cellStyle name="Comma 2 9 2 2 3 4 2" xfId="7807" xr:uid="{00000000-0005-0000-0000-000032240000}"/>
    <cellStyle name="Comma 2 9 2 2 3 4 2 2" xfId="17414" xr:uid="{00000000-0005-0000-0000-000033240000}"/>
    <cellStyle name="Comma 2 9 2 2 3 4 2 2 2" xfId="36628" xr:uid="{870291B2-4CB2-431A-A267-DD637FF56C94}"/>
    <cellStyle name="Comma 2 9 2 2 3 4 2 3" xfId="27021" xr:uid="{4718EA06-4903-470C-8EEA-6AB7661086EA}"/>
    <cellStyle name="Comma 2 9 2 2 3 4 3" xfId="12611" xr:uid="{00000000-0005-0000-0000-000034240000}"/>
    <cellStyle name="Comma 2 9 2 2 3 4 3 2" xfId="31825" xr:uid="{35E79A6B-9194-4C08-8601-22ED9BF8FB2F}"/>
    <cellStyle name="Comma 2 9 2 2 3 4 4" xfId="22218" xr:uid="{E639BF56-40C8-4B61-85F2-C8A59F9AF98C}"/>
    <cellStyle name="Comma 2 9 2 2 3 5" xfId="5406" xr:uid="{00000000-0005-0000-0000-000035240000}"/>
    <cellStyle name="Comma 2 9 2 2 3 5 2" xfId="15013" xr:uid="{00000000-0005-0000-0000-000036240000}"/>
    <cellStyle name="Comma 2 9 2 2 3 5 2 2" xfId="34227" xr:uid="{ECC1F532-45A8-411F-8AF5-09223F17DC38}"/>
    <cellStyle name="Comma 2 9 2 2 3 5 3" xfId="24620" xr:uid="{0526495C-10B4-41CB-9D52-333180E1DA37}"/>
    <cellStyle name="Comma 2 9 2 2 3 6" xfId="10209" xr:uid="{00000000-0005-0000-0000-000037240000}"/>
    <cellStyle name="Comma 2 9 2 2 3 6 2" xfId="29423" xr:uid="{27126FF7-3702-410B-80C6-B98141F64565}"/>
    <cellStyle name="Comma 2 9 2 2 3 7" xfId="19816" xr:uid="{D2823455-A73E-49D6-B11F-F5CA9178A2BE}"/>
    <cellStyle name="Comma 2 9 2 2 4" xfId="798" xr:uid="{00000000-0005-0000-0000-000038240000}"/>
    <cellStyle name="Comma 2 9 2 2 4 2" xfId="1599" xr:uid="{00000000-0005-0000-0000-000039240000}"/>
    <cellStyle name="Comma 2 9 2 2 4 2 2" xfId="4004" xr:uid="{00000000-0005-0000-0000-00003A240000}"/>
    <cellStyle name="Comma 2 9 2 2 4 2 2 2" xfId="8807" xr:uid="{00000000-0005-0000-0000-00003B240000}"/>
    <cellStyle name="Comma 2 9 2 2 4 2 2 2 2" xfId="18414" xr:uid="{00000000-0005-0000-0000-00003C240000}"/>
    <cellStyle name="Comma 2 9 2 2 4 2 2 2 2 2" xfId="37628" xr:uid="{64AEC4F7-95D0-4E3D-9AE7-E9E1C76C10C1}"/>
    <cellStyle name="Comma 2 9 2 2 4 2 2 2 3" xfId="28021" xr:uid="{9AB8A508-3E07-4264-869C-BE98CBA6FF7C}"/>
    <cellStyle name="Comma 2 9 2 2 4 2 2 3" xfId="13611" xr:uid="{00000000-0005-0000-0000-00003D240000}"/>
    <cellStyle name="Comma 2 9 2 2 4 2 2 3 2" xfId="32825" xr:uid="{51C255BC-BFDB-44D3-8DC9-7EACF8C6E17F}"/>
    <cellStyle name="Comma 2 9 2 2 4 2 2 4" xfId="23218" xr:uid="{A195A16F-8964-48F1-8C9F-DBDE6EC264DA}"/>
    <cellStyle name="Comma 2 9 2 2 4 2 3" xfId="6406" xr:uid="{00000000-0005-0000-0000-00003E240000}"/>
    <cellStyle name="Comma 2 9 2 2 4 2 3 2" xfId="16013" xr:uid="{00000000-0005-0000-0000-00003F240000}"/>
    <cellStyle name="Comma 2 9 2 2 4 2 3 2 2" xfId="35227" xr:uid="{5FB23038-7FDE-454A-BFBF-62CBBA5157B8}"/>
    <cellStyle name="Comma 2 9 2 2 4 2 3 3" xfId="25620" xr:uid="{9C4BD8DE-04F1-4A60-A804-F78469CA4C9C}"/>
    <cellStyle name="Comma 2 9 2 2 4 2 4" xfId="11209" xr:uid="{00000000-0005-0000-0000-000040240000}"/>
    <cellStyle name="Comma 2 9 2 2 4 2 4 2" xfId="30423" xr:uid="{0A7D0F27-A722-4336-9F2A-E57493312A7B}"/>
    <cellStyle name="Comma 2 9 2 2 4 2 5" xfId="20816" xr:uid="{4B953407-9948-4A50-A9D4-F21FF671F0AD}"/>
    <cellStyle name="Comma 2 9 2 2 4 3" xfId="2399" xr:uid="{00000000-0005-0000-0000-000041240000}"/>
    <cellStyle name="Comma 2 9 2 2 4 3 2" xfId="4804" xr:uid="{00000000-0005-0000-0000-000042240000}"/>
    <cellStyle name="Comma 2 9 2 2 4 3 2 2" xfId="9607" xr:uid="{00000000-0005-0000-0000-000043240000}"/>
    <cellStyle name="Comma 2 9 2 2 4 3 2 2 2" xfId="19214" xr:uid="{00000000-0005-0000-0000-000044240000}"/>
    <cellStyle name="Comma 2 9 2 2 4 3 2 2 2 2" xfId="38428" xr:uid="{0553C444-9CCB-4BC1-96D0-EF7BABF67B1F}"/>
    <cellStyle name="Comma 2 9 2 2 4 3 2 2 3" xfId="28821" xr:uid="{FDEEEB47-3501-444D-BB55-9C3C194CB8D3}"/>
    <cellStyle name="Comma 2 9 2 2 4 3 2 3" xfId="14411" xr:uid="{00000000-0005-0000-0000-000045240000}"/>
    <cellStyle name="Comma 2 9 2 2 4 3 2 3 2" xfId="33625" xr:uid="{2DFE9E9B-5DFE-4F19-912A-41C25DE9481E}"/>
    <cellStyle name="Comma 2 9 2 2 4 3 2 4" xfId="24018" xr:uid="{B7393ABC-7002-496F-8B90-542610922A8B}"/>
    <cellStyle name="Comma 2 9 2 2 4 3 3" xfId="7206" xr:uid="{00000000-0005-0000-0000-000046240000}"/>
    <cellStyle name="Comma 2 9 2 2 4 3 3 2" xfId="16813" xr:uid="{00000000-0005-0000-0000-000047240000}"/>
    <cellStyle name="Comma 2 9 2 2 4 3 3 2 2" xfId="36027" xr:uid="{B3E143FD-DA31-4422-B3E2-950D1EE82131}"/>
    <cellStyle name="Comma 2 9 2 2 4 3 3 3" xfId="26420" xr:uid="{F6A6B011-3DC6-46FC-A382-8070172BCB0C}"/>
    <cellStyle name="Comma 2 9 2 2 4 3 4" xfId="12009" xr:uid="{00000000-0005-0000-0000-000048240000}"/>
    <cellStyle name="Comma 2 9 2 2 4 3 4 2" xfId="31223" xr:uid="{8EAA681F-CE22-4546-B51E-93A37DB842F1}"/>
    <cellStyle name="Comma 2 9 2 2 4 3 5" xfId="21616" xr:uid="{508721AB-53E7-41CA-8550-5164FC59AAF6}"/>
    <cellStyle name="Comma 2 9 2 2 4 4" xfId="3204" xr:uid="{00000000-0005-0000-0000-000049240000}"/>
    <cellStyle name="Comma 2 9 2 2 4 4 2" xfId="8007" xr:uid="{00000000-0005-0000-0000-00004A240000}"/>
    <cellStyle name="Comma 2 9 2 2 4 4 2 2" xfId="17614" xr:uid="{00000000-0005-0000-0000-00004B240000}"/>
    <cellStyle name="Comma 2 9 2 2 4 4 2 2 2" xfId="36828" xr:uid="{3996A9A7-2E7E-4898-A529-903BF90C9334}"/>
    <cellStyle name="Comma 2 9 2 2 4 4 2 3" xfId="27221" xr:uid="{B94B0724-3680-4D55-99F6-A88AF381E900}"/>
    <cellStyle name="Comma 2 9 2 2 4 4 3" xfId="12811" xr:uid="{00000000-0005-0000-0000-00004C240000}"/>
    <cellStyle name="Comma 2 9 2 2 4 4 3 2" xfId="32025" xr:uid="{4F6A576B-8418-49FB-B8B2-D0D77FC928F8}"/>
    <cellStyle name="Comma 2 9 2 2 4 4 4" xfId="22418" xr:uid="{66438DA4-00FF-42AC-B5C0-94981E6D4066}"/>
    <cellStyle name="Comma 2 9 2 2 4 5" xfId="5606" xr:uid="{00000000-0005-0000-0000-00004D240000}"/>
    <cellStyle name="Comma 2 9 2 2 4 5 2" xfId="15213" xr:uid="{00000000-0005-0000-0000-00004E240000}"/>
    <cellStyle name="Comma 2 9 2 2 4 5 2 2" xfId="34427" xr:uid="{A5479C84-D0F8-4ED4-9D0A-4E7B37AA9174}"/>
    <cellStyle name="Comma 2 9 2 2 4 5 3" xfId="24820" xr:uid="{E57E926B-8355-4A0A-B971-AC6EFAD2823B}"/>
    <cellStyle name="Comma 2 9 2 2 4 6" xfId="10409" xr:uid="{00000000-0005-0000-0000-00004F240000}"/>
    <cellStyle name="Comma 2 9 2 2 4 6 2" xfId="29623" xr:uid="{9D0FF772-0965-447D-A3E9-C2FCC84FC494}"/>
    <cellStyle name="Comma 2 9 2 2 4 7" xfId="20016" xr:uid="{C865BEE3-CC23-460C-A6E7-BA6E315EADEB}"/>
    <cellStyle name="Comma 2 9 2 2 5" xfId="999" xr:uid="{00000000-0005-0000-0000-000050240000}"/>
    <cellStyle name="Comma 2 9 2 2 5 2" xfId="3404" xr:uid="{00000000-0005-0000-0000-000051240000}"/>
    <cellStyle name="Comma 2 9 2 2 5 2 2" xfId="8207" xr:uid="{00000000-0005-0000-0000-000052240000}"/>
    <cellStyle name="Comma 2 9 2 2 5 2 2 2" xfId="17814" xr:uid="{00000000-0005-0000-0000-000053240000}"/>
    <cellStyle name="Comma 2 9 2 2 5 2 2 2 2" xfId="37028" xr:uid="{0056BF5C-1A08-491C-9997-55A137C13777}"/>
    <cellStyle name="Comma 2 9 2 2 5 2 2 3" xfId="27421" xr:uid="{5DCB7010-D54E-4B19-A323-758D4A92F735}"/>
    <cellStyle name="Comma 2 9 2 2 5 2 3" xfId="13011" xr:uid="{00000000-0005-0000-0000-000054240000}"/>
    <cellStyle name="Comma 2 9 2 2 5 2 3 2" xfId="32225" xr:uid="{6A761D04-FBB1-4C09-8612-7DA116C06F6D}"/>
    <cellStyle name="Comma 2 9 2 2 5 2 4" xfId="22618" xr:uid="{C9B1079F-8419-48B8-A92D-29C4261C70C4}"/>
    <cellStyle name="Comma 2 9 2 2 5 3" xfId="5806" xr:uid="{00000000-0005-0000-0000-000055240000}"/>
    <cellStyle name="Comma 2 9 2 2 5 3 2" xfId="15413" xr:uid="{00000000-0005-0000-0000-000056240000}"/>
    <cellStyle name="Comma 2 9 2 2 5 3 2 2" xfId="34627" xr:uid="{D94F4440-2253-4E2D-A01C-04A69A0B7E10}"/>
    <cellStyle name="Comma 2 9 2 2 5 3 3" xfId="25020" xr:uid="{AD96312E-3360-4402-9768-D7E2CF4839BF}"/>
    <cellStyle name="Comma 2 9 2 2 5 4" xfId="10609" xr:uid="{00000000-0005-0000-0000-000057240000}"/>
    <cellStyle name="Comma 2 9 2 2 5 4 2" xfId="29823" xr:uid="{179D4B3B-741A-4363-82E6-B2695E01B3BD}"/>
    <cellStyle name="Comma 2 9 2 2 5 5" xfId="20216" xr:uid="{43FFCBD7-F352-4785-996B-3E7A7C227213}"/>
    <cellStyle name="Comma 2 9 2 2 6" xfId="1799" xr:uid="{00000000-0005-0000-0000-000058240000}"/>
    <cellStyle name="Comma 2 9 2 2 6 2" xfId="4204" xr:uid="{00000000-0005-0000-0000-000059240000}"/>
    <cellStyle name="Comma 2 9 2 2 6 2 2" xfId="9007" xr:uid="{00000000-0005-0000-0000-00005A240000}"/>
    <cellStyle name="Comma 2 9 2 2 6 2 2 2" xfId="18614" xr:uid="{00000000-0005-0000-0000-00005B240000}"/>
    <cellStyle name="Comma 2 9 2 2 6 2 2 2 2" xfId="37828" xr:uid="{59518339-651B-4961-B6D1-2663BC5A4735}"/>
    <cellStyle name="Comma 2 9 2 2 6 2 2 3" xfId="28221" xr:uid="{3AB08E0D-3A11-4353-893D-5FBFEE4462B6}"/>
    <cellStyle name="Comma 2 9 2 2 6 2 3" xfId="13811" xr:uid="{00000000-0005-0000-0000-00005C240000}"/>
    <cellStyle name="Comma 2 9 2 2 6 2 3 2" xfId="33025" xr:uid="{BE852A3A-AB6C-4FF0-AD80-F1395098958D}"/>
    <cellStyle name="Comma 2 9 2 2 6 2 4" xfId="23418" xr:uid="{B2236C78-54C4-47BD-843A-EABD929A9257}"/>
    <cellStyle name="Comma 2 9 2 2 6 3" xfId="6606" xr:uid="{00000000-0005-0000-0000-00005D240000}"/>
    <cellStyle name="Comma 2 9 2 2 6 3 2" xfId="16213" xr:uid="{00000000-0005-0000-0000-00005E240000}"/>
    <cellStyle name="Comma 2 9 2 2 6 3 2 2" xfId="35427" xr:uid="{0E319D42-DC03-4677-997D-A49BD37917CB}"/>
    <cellStyle name="Comma 2 9 2 2 6 3 3" xfId="25820" xr:uid="{8E0343C5-817B-4057-87EE-86FE170926EF}"/>
    <cellStyle name="Comma 2 9 2 2 6 4" xfId="11409" xr:uid="{00000000-0005-0000-0000-00005F240000}"/>
    <cellStyle name="Comma 2 9 2 2 6 4 2" xfId="30623" xr:uid="{2DDFC8D0-7AA6-417B-B064-E6193882DD04}"/>
    <cellStyle name="Comma 2 9 2 2 6 5" xfId="21016" xr:uid="{2F20C739-6A3C-40A7-8B05-C4220CCB26B0}"/>
    <cellStyle name="Comma 2 9 2 2 7" xfId="2604" xr:uid="{00000000-0005-0000-0000-000060240000}"/>
    <cellStyle name="Comma 2 9 2 2 7 2" xfId="7407" xr:uid="{00000000-0005-0000-0000-000061240000}"/>
    <cellStyle name="Comma 2 9 2 2 7 2 2" xfId="17014" xr:uid="{00000000-0005-0000-0000-000062240000}"/>
    <cellStyle name="Comma 2 9 2 2 7 2 2 2" xfId="36228" xr:uid="{7407B8C4-D614-4F19-920F-AF2875E05AB9}"/>
    <cellStyle name="Comma 2 9 2 2 7 2 3" xfId="26621" xr:uid="{A09A4F60-C700-4270-A643-51E01D633E0F}"/>
    <cellStyle name="Comma 2 9 2 2 7 3" xfId="12211" xr:uid="{00000000-0005-0000-0000-000063240000}"/>
    <cellStyle name="Comma 2 9 2 2 7 3 2" xfId="31425" xr:uid="{2B8E8161-2837-4707-B784-EAE537CAE20E}"/>
    <cellStyle name="Comma 2 9 2 2 7 4" xfId="21818" xr:uid="{161BFFD6-592B-4A93-B0DD-855E483CCB42}"/>
    <cellStyle name="Comma 2 9 2 2 8" xfId="5006" xr:uid="{00000000-0005-0000-0000-000064240000}"/>
    <cellStyle name="Comma 2 9 2 2 8 2" xfId="14613" xr:uid="{00000000-0005-0000-0000-000065240000}"/>
    <cellStyle name="Comma 2 9 2 2 8 2 2" xfId="33827" xr:uid="{3AAD778A-1421-426D-9FF2-5BC2F66BC57F}"/>
    <cellStyle name="Comma 2 9 2 2 8 3" xfId="24220" xr:uid="{EE2D9433-A3F2-4758-B617-E840F6790C40}"/>
    <cellStyle name="Comma 2 9 2 2 9" xfId="9809" xr:uid="{00000000-0005-0000-0000-000066240000}"/>
    <cellStyle name="Comma 2 9 2 2 9 2" xfId="29023" xr:uid="{2D27F603-C5BA-422E-9C7F-8624A08815D2}"/>
    <cellStyle name="Comma 2 9 2 3" xfId="298" xr:uid="{00000000-0005-0000-0000-000067240000}"/>
    <cellStyle name="Comma 2 9 2 3 2" xfId="1099" xr:uid="{00000000-0005-0000-0000-000068240000}"/>
    <cellStyle name="Comma 2 9 2 3 2 2" xfId="3504" xr:uid="{00000000-0005-0000-0000-000069240000}"/>
    <cellStyle name="Comma 2 9 2 3 2 2 2" xfId="8307" xr:uid="{00000000-0005-0000-0000-00006A240000}"/>
    <cellStyle name="Comma 2 9 2 3 2 2 2 2" xfId="17914" xr:uid="{00000000-0005-0000-0000-00006B240000}"/>
    <cellStyle name="Comma 2 9 2 3 2 2 2 2 2" xfId="37128" xr:uid="{28A8580E-02D9-444F-AA97-282A3AE118C1}"/>
    <cellStyle name="Comma 2 9 2 3 2 2 2 3" xfId="27521" xr:uid="{48E7E270-B80C-4CD8-91D6-B28A3F994729}"/>
    <cellStyle name="Comma 2 9 2 3 2 2 3" xfId="13111" xr:uid="{00000000-0005-0000-0000-00006C240000}"/>
    <cellStyle name="Comma 2 9 2 3 2 2 3 2" xfId="32325" xr:uid="{E06F56D1-D8C5-4DE3-AD3C-8DEC2AD889AA}"/>
    <cellStyle name="Comma 2 9 2 3 2 2 4" xfId="22718" xr:uid="{D61282BA-3693-4B51-997C-D6CFF8A25477}"/>
    <cellStyle name="Comma 2 9 2 3 2 3" xfId="5906" xr:uid="{00000000-0005-0000-0000-00006D240000}"/>
    <cellStyle name="Comma 2 9 2 3 2 3 2" xfId="15513" xr:uid="{00000000-0005-0000-0000-00006E240000}"/>
    <cellStyle name="Comma 2 9 2 3 2 3 2 2" xfId="34727" xr:uid="{A3B590FE-6A90-4A42-8806-1052E82BD56E}"/>
    <cellStyle name="Comma 2 9 2 3 2 3 3" xfId="25120" xr:uid="{067AF074-A8D0-41EE-8D23-7E2C45ABF370}"/>
    <cellStyle name="Comma 2 9 2 3 2 4" xfId="10709" xr:uid="{00000000-0005-0000-0000-00006F240000}"/>
    <cellStyle name="Comma 2 9 2 3 2 4 2" xfId="29923" xr:uid="{78B4F450-937B-4708-9DA9-6568F72F04F4}"/>
    <cellStyle name="Comma 2 9 2 3 2 5" xfId="20316" xr:uid="{28F278E4-D662-4BBD-8580-34BBF9416A6F}"/>
    <cellStyle name="Comma 2 9 2 3 3" xfId="1899" xr:uid="{00000000-0005-0000-0000-000070240000}"/>
    <cellStyle name="Comma 2 9 2 3 3 2" xfId="4304" xr:uid="{00000000-0005-0000-0000-000071240000}"/>
    <cellStyle name="Comma 2 9 2 3 3 2 2" xfId="9107" xr:uid="{00000000-0005-0000-0000-000072240000}"/>
    <cellStyle name="Comma 2 9 2 3 3 2 2 2" xfId="18714" xr:uid="{00000000-0005-0000-0000-000073240000}"/>
    <cellStyle name="Comma 2 9 2 3 3 2 2 2 2" xfId="37928" xr:uid="{23AD312C-FFB6-400D-B16B-2FD1D7905C27}"/>
    <cellStyle name="Comma 2 9 2 3 3 2 2 3" xfId="28321" xr:uid="{F35BF216-3DF5-4DAA-BE6A-DC2DFB03CDD1}"/>
    <cellStyle name="Comma 2 9 2 3 3 2 3" xfId="13911" xr:uid="{00000000-0005-0000-0000-000074240000}"/>
    <cellStyle name="Comma 2 9 2 3 3 2 3 2" xfId="33125" xr:uid="{784182D1-96EB-4D57-A2DB-0EED736B62D3}"/>
    <cellStyle name="Comma 2 9 2 3 3 2 4" xfId="23518" xr:uid="{871DA24A-F035-4FE6-88C4-2C4BE9BD3316}"/>
    <cellStyle name="Comma 2 9 2 3 3 3" xfId="6706" xr:uid="{00000000-0005-0000-0000-000075240000}"/>
    <cellStyle name="Comma 2 9 2 3 3 3 2" xfId="16313" xr:uid="{00000000-0005-0000-0000-000076240000}"/>
    <cellStyle name="Comma 2 9 2 3 3 3 2 2" xfId="35527" xr:uid="{BF231482-478A-4A38-BEF1-ABE3A367EE77}"/>
    <cellStyle name="Comma 2 9 2 3 3 3 3" xfId="25920" xr:uid="{2F2EB99A-1BB0-4A40-93FE-2342E6A93619}"/>
    <cellStyle name="Comma 2 9 2 3 3 4" xfId="11509" xr:uid="{00000000-0005-0000-0000-000077240000}"/>
    <cellStyle name="Comma 2 9 2 3 3 4 2" xfId="30723" xr:uid="{0BDBCBDC-8BFF-405A-B0CE-21881A281B72}"/>
    <cellStyle name="Comma 2 9 2 3 3 5" xfId="21116" xr:uid="{52DE816D-8B68-420F-BD53-5BA1BFDB432E}"/>
    <cellStyle name="Comma 2 9 2 3 4" xfId="2704" xr:uid="{00000000-0005-0000-0000-000078240000}"/>
    <cellStyle name="Comma 2 9 2 3 4 2" xfId="7507" xr:uid="{00000000-0005-0000-0000-000079240000}"/>
    <cellStyle name="Comma 2 9 2 3 4 2 2" xfId="17114" xr:uid="{00000000-0005-0000-0000-00007A240000}"/>
    <cellStyle name="Comma 2 9 2 3 4 2 2 2" xfId="36328" xr:uid="{C7A7B028-6C74-4551-9E7D-BE3A09796285}"/>
    <cellStyle name="Comma 2 9 2 3 4 2 3" xfId="26721" xr:uid="{594EBB1B-1A04-4F5B-82DD-D434190E032D}"/>
    <cellStyle name="Comma 2 9 2 3 4 3" xfId="12311" xr:uid="{00000000-0005-0000-0000-00007B240000}"/>
    <cellStyle name="Comma 2 9 2 3 4 3 2" xfId="31525" xr:uid="{E99220B3-251F-42D7-948E-CFD244DCD90B}"/>
    <cellStyle name="Comma 2 9 2 3 4 4" xfId="21918" xr:uid="{2B04CE93-0F0E-4BB0-9900-00C44A48B651}"/>
    <cellStyle name="Comma 2 9 2 3 5" xfId="5106" xr:uid="{00000000-0005-0000-0000-00007C240000}"/>
    <cellStyle name="Comma 2 9 2 3 5 2" xfId="14713" xr:uid="{00000000-0005-0000-0000-00007D240000}"/>
    <cellStyle name="Comma 2 9 2 3 5 2 2" xfId="33927" xr:uid="{48C7A6A5-D69E-4655-A730-0D59DA9BA44F}"/>
    <cellStyle name="Comma 2 9 2 3 5 3" xfId="24320" xr:uid="{8B4F115C-E215-4818-8EC9-76D694C99B47}"/>
    <cellStyle name="Comma 2 9 2 3 6" xfId="9909" xr:uid="{00000000-0005-0000-0000-00007E240000}"/>
    <cellStyle name="Comma 2 9 2 3 6 2" xfId="29123" xr:uid="{95634BF0-D285-459E-BE2C-BE4A55E1E38C}"/>
    <cellStyle name="Comma 2 9 2 3 7" xfId="19516" xr:uid="{601D3EAE-6CE7-4C46-8C80-9CE7064A4E08}"/>
    <cellStyle name="Comma 2 9 2 4" xfId="498" xr:uid="{00000000-0005-0000-0000-00007F240000}"/>
    <cellStyle name="Comma 2 9 2 4 2" xfId="1299" xr:uid="{00000000-0005-0000-0000-000080240000}"/>
    <cellStyle name="Comma 2 9 2 4 2 2" xfId="3704" xr:uid="{00000000-0005-0000-0000-000081240000}"/>
    <cellStyle name="Comma 2 9 2 4 2 2 2" xfId="8507" xr:uid="{00000000-0005-0000-0000-000082240000}"/>
    <cellStyle name="Comma 2 9 2 4 2 2 2 2" xfId="18114" xr:uid="{00000000-0005-0000-0000-000083240000}"/>
    <cellStyle name="Comma 2 9 2 4 2 2 2 2 2" xfId="37328" xr:uid="{73EC97B5-3DD0-4B9B-BDBF-33B98C6B0765}"/>
    <cellStyle name="Comma 2 9 2 4 2 2 2 3" xfId="27721" xr:uid="{A66379F1-94CA-4C8D-8AEB-C671D242747E}"/>
    <cellStyle name="Comma 2 9 2 4 2 2 3" xfId="13311" xr:uid="{00000000-0005-0000-0000-000084240000}"/>
    <cellStyle name="Comma 2 9 2 4 2 2 3 2" xfId="32525" xr:uid="{F066B47D-0A02-4A2E-8A5E-54A35BD8F4BE}"/>
    <cellStyle name="Comma 2 9 2 4 2 2 4" xfId="22918" xr:uid="{8B6FBC1F-1CAE-4CE6-A110-E7316FA03A7D}"/>
    <cellStyle name="Comma 2 9 2 4 2 3" xfId="6106" xr:uid="{00000000-0005-0000-0000-000085240000}"/>
    <cellStyle name="Comma 2 9 2 4 2 3 2" xfId="15713" xr:uid="{00000000-0005-0000-0000-000086240000}"/>
    <cellStyle name="Comma 2 9 2 4 2 3 2 2" xfId="34927" xr:uid="{E65232D8-0119-4722-9D62-C34B2EC365BE}"/>
    <cellStyle name="Comma 2 9 2 4 2 3 3" xfId="25320" xr:uid="{C76C45EC-5736-4FAB-A6F6-83233635C70F}"/>
    <cellStyle name="Comma 2 9 2 4 2 4" xfId="10909" xr:uid="{00000000-0005-0000-0000-000087240000}"/>
    <cellStyle name="Comma 2 9 2 4 2 4 2" xfId="30123" xr:uid="{AB546F1C-557A-4412-AAFF-CA4D0D8053D8}"/>
    <cellStyle name="Comma 2 9 2 4 2 5" xfId="20516" xr:uid="{3312F690-1502-428C-8914-9E6734BFF52D}"/>
    <cellStyle name="Comma 2 9 2 4 3" xfId="2099" xr:uid="{00000000-0005-0000-0000-000088240000}"/>
    <cellStyle name="Comma 2 9 2 4 3 2" xfId="4504" xr:uid="{00000000-0005-0000-0000-000089240000}"/>
    <cellStyle name="Comma 2 9 2 4 3 2 2" xfId="9307" xr:uid="{00000000-0005-0000-0000-00008A240000}"/>
    <cellStyle name="Comma 2 9 2 4 3 2 2 2" xfId="18914" xr:uid="{00000000-0005-0000-0000-00008B240000}"/>
    <cellStyle name="Comma 2 9 2 4 3 2 2 2 2" xfId="38128" xr:uid="{9F601CF3-A186-4240-878A-EE37EC4E6A25}"/>
    <cellStyle name="Comma 2 9 2 4 3 2 2 3" xfId="28521" xr:uid="{6FB1F9A9-FF24-412C-A0F9-C7F32CE4FB0C}"/>
    <cellStyle name="Comma 2 9 2 4 3 2 3" xfId="14111" xr:uid="{00000000-0005-0000-0000-00008C240000}"/>
    <cellStyle name="Comma 2 9 2 4 3 2 3 2" xfId="33325" xr:uid="{D997DA87-2A94-4B87-8E35-87BB4F622229}"/>
    <cellStyle name="Comma 2 9 2 4 3 2 4" xfId="23718" xr:uid="{A6DC01D7-8D89-4E12-A2B8-D9ACEDEC4835}"/>
    <cellStyle name="Comma 2 9 2 4 3 3" xfId="6906" xr:uid="{00000000-0005-0000-0000-00008D240000}"/>
    <cellStyle name="Comma 2 9 2 4 3 3 2" xfId="16513" xr:uid="{00000000-0005-0000-0000-00008E240000}"/>
    <cellStyle name="Comma 2 9 2 4 3 3 2 2" xfId="35727" xr:uid="{10B15A0A-964A-46DA-8867-17CD40FF72F7}"/>
    <cellStyle name="Comma 2 9 2 4 3 3 3" xfId="26120" xr:uid="{4246C321-8E81-4BDF-A7CE-8B60E4ED0721}"/>
    <cellStyle name="Comma 2 9 2 4 3 4" xfId="11709" xr:uid="{00000000-0005-0000-0000-00008F240000}"/>
    <cellStyle name="Comma 2 9 2 4 3 4 2" xfId="30923" xr:uid="{31320FEB-C43C-4922-84FD-0D9CD8EA1486}"/>
    <cellStyle name="Comma 2 9 2 4 3 5" xfId="21316" xr:uid="{8BDCE7F3-82F7-4E7C-B9F0-B3CF6F7AB240}"/>
    <cellStyle name="Comma 2 9 2 4 4" xfId="2904" xr:uid="{00000000-0005-0000-0000-000090240000}"/>
    <cellStyle name="Comma 2 9 2 4 4 2" xfId="7707" xr:uid="{00000000-0005-0000-0000-000091240000}"/>
    <cellStyle name="Comma 2 9 2 4 4 2 2" xfId="17314" xr:uid="{00000000-0005-0000-0000-000092240000}"/>
    <cellStyle name="Comma 2 9 2 4 4 2 2 2" xfId="36528" xr:uid="{9E497E90-B185-40A9-B6BB-C033605934B4}"/>
    <cellStyle name="Comma 2 9 2 4 4 2 3" xfId="26921" xr:uid="{67F844AE-1B0F-4618-8246-0AAB688064FA}"/>
    <cellStyle name="Comma 2 9 2 4 4 3" xfId="12511" xr:uid="{00000000-0005-0000-0000-000093240000}"/>
    <cellStyle name="Comma 2 9 2 4 4 3 2" xfId="31725" xr:uid="{2B9A98C6-D4AD-4A72-9DD8-39D0EAD186F6}"/>
    <cellStyle name="Comma 2 9 2 4 4 4" xfId="22118" xr:uid="{7073FE56-DF83-4C2B-9751-1850D52E523D}"/>
    <cellStyle name="Comma 2 9 2 4 5" xfId="5306" xr:uid="{00000000-0005-0000-0000-000094240000}"/>
    <cellStyle name="Comma 2 9 2 4 5 2" xfId="14913" xr:uid="{00000000-0005-0000-0000-000095240000}"/>
    <cellStyle name="Comma 2 9 2 4 5 2 2" xfId="34127" xr:uid="{2660F266-86A6-4BD1-826C-73B0A506C6F0}"/>
    <cellStyle name="Comma 2 9 2 4 5 3" xfId="24520" xr:uid="{FE423CCB-F547-4857-A71C-2199254FD01B}"/>
    <cellStyle name="Comma 2 9 2 4 6" xfId="10109" xr:uid="{00000000-0005-0000-0000-000096240000}"/>
    <cellStyle name="Comma 2 9 2 4 6 2" xfId="29323" xr:uid="{E44C505F-E883-48C7-AEE4-E1DD780F8676}"/>
    <cellStyle name="Comma 2 9 2 4 7" xfId="19716" xr:uid="{84D4A0EC-DFBD-4588-95CB-880601246E39}"/>
    <cellStyle name="Comma 2 9 2 5" xfId="698" xr:uid="{00000000-0005-0000-0000-000097240000}"/>
    <cellStyle name="Comma 2 9 2 5 2" xfId="1499" xr:uid="{00000000-0005-0000-0000-000098240000}"/>
    <cellStyle name="Comma 2 9 2 5 2 2" xfId="3904" xr:uid="{00000000-0005-0000-0000-000099240000}"/>
    <cellStyle name="Comma 2 9 2 5 2 2 2" xfId="8707" xr:uid="{00000000-0005-0000-0000-00009A240000}"/>
    <cellStyle name="Comma 2 9 2 5 2 2 2 2" xfId="18314" xr:uid="{00000000-0005-0000-0000-00009B240000}"/>
    <cellStyle name="Comma 2 9 2 5 2 2 2 2 2" xfId="37528" xr:uid="{09A4AF6C-904B-4946-BE53-AEF479D2AFFB}"/>
    <cellStyle name="Comma 2 9 2 5 2 2 2 3" xfId="27921" xr:uid="{0166D635-D99E-4CC1-8653-1F75DB53EF37}"/>
    <cellStyle name="Comma 2 9 2 5 2 2 3" xfId="13511" xr:uid="{00000000-0005-0000-0000-00009C240000}"/>
    <cellStyle name="Comma 2 9 2 5 2 2 3 2" xfId="32725" xr:uid="{2A4555F2-101F-4EBF-B373-59225F771B1E}"/>
    <cellStyle name="Comma 2 9 2 5 2 2 4" xfId="23118" xr:uid="{99C914B0-D106-44F6-B84B-C405740E9856}"/>
    <cellStyle name="Comma 2 9 2 5 2 3" xfId="6306" xr:uid="{00000000-0005-0000-0000-00009D240000}"/>
    <cellStyle name="Comma 2 9 2 5 2 3 2" xfId="15913" xr:uid="{00000000-0005-0000-0000-00009E240000}"/>
    <cellStyle name="Comma 2 9 2 5 2 3 2 2" xfId="35127" xr:uid="{BFAA6EAC-3AA3-47A4-89F3-6418D3A43E19}"/>
    <cellStyle name="Comma 2 9 2 5 2 3 3" xfId="25520" xr:uid="{AB1B1CD4-4E21-469A-95B2-CCD114BF7F0F}"/>
    <cellStyle name="Comma 2 9 2 5 2 4" xfId="11109" xr:uid="{00000000-0005-0000-0000-00009F240000}"/>
    <cellStyle name="Comma 2 9 2 5 2 4 2" xfId="30323" xr:uid="{E6539E89-A5B2-4C4D-A4E8-D385E6CD078C}"/>
    <cellStyle name="Comma 2 9 2 5 2 5" xfId="20716" xr:uid="{20FBD0C1-0076-46F5-887A-170AFF49AEEE}"/>
    <cellStyle name="Comma 2 9 2 5 3" xfId="2299" xr:uid="{00000000-0005-0000-0000-0000A0240000}"/>
    <cellStyle name="Comma 2 9 2 5 3 2" xfId="4704" xr:uid="{00000000-0005-0000-0000-0000A1240000}"/>
    <cellStyle name="Comma 2 9 2 5 3 2 2" xfId="9507" xr:uid="{00000000-0005-0000-0000-0000A2240000}"/>
    <cellStyle name="Comma 2 9 2 5 3 2 2 2" xfId="19114" xr:uid="{00000000-0005-0000-0000-0000A3240000}"/>
    <cellStyle name="Comma 2 9 2 5 3 2 2 2 2" xfId="38328" xr:uid="{6262A59C-6F62-489D-B29E-CD91A557789B}"/>
    <cellStyle name="Comma 2 9 2 5 3 2 2 3" xfId="28721" xr:uid="{CDE313E7-CA8E-438D-A002-780E1D946870}"/>
    <cellStyle name="Comma 2 9 2 5 3 2 3" xfId="14311" xr:uid="{00000000-0005-0000-0000-0000A4240000}"/>
    <cellStyle name="Comma 2 9 2 5 3 2 3 2" xfId="33525" xr:uid="{DC8F7129-E9C7-45B4-ACC7-6EB03C485F83}"/>
    <cellStyle name="Comma 2 9 2 5 3 2 4" xfId="23918" xr:uid="{F2EE752F-5781-4BD6-AB5F-309291C156F8}"/>
    <cellStyle name="Comma 2 9 2 5 3 3" xfId="7106" xr:uid="{00000000-0005-0000-0000-0000A5240000}"/>
    <cellStyle name="Comma 2 9 2 5 3 3 2" xfId="16713" xr:uid="{00000000-0005-0000-0000-0000A6240000}"/>
    <cellStyle name="Comma 2 9 2 5 3 3 2 2" xfId="35927" xr:uid="{875A8E63-1DBE-4BF3-A50E-EE0AB1097B9C}"/>
    <cellStyle name="Comma 2 9 2 5 3 3 3" xfId="26320" xr:uid="{9FBC2DF5-36A8-47E4-8F1C-B8EE714DCB1E}"/>
    <cellStyle name="Comma 2 9 2 5 3 4" xfId="11909" xr:uid="{00000000-0005-0000-0000-0000A7240000}"/>
    <cellStyle name="Comma 2 9 2 5 3 4 2" xfId="31123" xr:uid="{78B538E2-A6C1-40A4-BE1D-0A2480EC6698}"/>
    <cellStyle name="Comma 2 9 2 5 3 5" xfId="21516" xr:uid="{EAF2F374-DA1D-475C-A826-51A4589AFBDC}"/>
    <cellStyle name="Comma 2 9 2 5 4" xfId="3104" xr:uid="{00000000-0005-0000-0000-0000A8240000}"/>
    <cellStyle name="Comma 2 9 2 5 4 2" xfId="7907" xr:uid="{00000000-0005-0000-0000-0000A9240000}"/>
    <cellStyle name="Comma 2 9 2 5 4 2 2" xfId="17514" xr:uid="{00000000-0005-0000-0000-0000AA240000}"/>
    <cellStyle name="Comma 2 9 2 5 4 2 2 2" xfId="36728" xr:uid="{96466199-9771-466A-916C-35CE3441556B}"/>
    <cellStyle name="Comma 2 9 2 5 4 2 3" xfId="27121" xr:uid="{5E1A6F25-FBA5-4982-81A1-60C9F79C9C1E}"/>
    <cellStyle name="Comma 2 9 2 5 4 3" xfId="12711" xr:uid="{00000000-0005-0000-0000-0000AB240000}"/>
    <cellStyle name="Comma 2 9 2 5 4 3 2" xfId="31925" xr:uid="{4191B417-38A8-4941-98D5-73E21BA2AB5D}"/>
    <cellStyle name="Comma 2 9 2 5 4 4" xfId="22318" xr:uid="{F156A984-C44F-4144-A16A-CCE53EFD47EB}"/>
    <cellStyle name="Comma 2 9 2 5 5" xfId="5506" xr:uid="{00000000-0005-0000-0000-0000AC240000}"/>
    <cellStyle name="Comma 2 9 2 5 5 2" xfId="15113" xr:uid="{00000000-0005-0000-0000-0000AD240000}"/>
    <cellStyle name="Comma 2 9 2 5 5 2 2" xfId="34327" xr:uid="{75686942-5C58-47B4-80AD-020CC17B6037}"/>
    <cellStyle name="Comma 2 9 2 5 5 3" xfId="24720" xr:uid="{12EC7ABE-3BB5-473A-B6C4-BDF52F8EB1DB}"/>
    <cellStyle name="Comma 2 9 2 5 6" xfId="10309" xr:uid="{00000000-0005-0000-0000-0000AE240000}"/>
    <cellStyle name="Comma 2 9 2 5 6 2" xfId="29523" xr:uid="{8FBB1EAB-F51E-4488-A1F7-F38F3552393C}"/>
    <cellStyle name="Comma 2 9 2 5 7" xfId="19916" xr:uid="{65C3CE98-1829-4154-B671-C1E24FC29BD0}"/>
    <cellStyle name="Comma 2 9 2 6" xfId="899" xr:uid="{00000000-0005-0000-0000-0000AF240000}"/>
    <cellStyle name="Comma 2 9 2 6 2" xfId="3304" xr:uid="{00000000-0005-0000-0000-0000B0240000}"/>
    <cellStyle name="Comma 2 9 2 6 2 2" xfId="8107" xr:uid="{00000000-0005-0000-0000-0000B1240000}"/>
    <cellStyle name="Comma 2 9 2 6 2 2 2" xfId="17714" xr:uid="{00000000-0005-0000-0000-0000B2240000}"/>
    <cellStyle name="Comma 2 9 2 6 2 2 2 2" xfId="36928" xr:uid="{9D308037-20FE-4AB5-882F-85A8C8818B21}"/>
    <cellStyle name="Comma 2 9 2 6 2 2 3" xfId="27321" xr:uid="{20A5F3BF-469A-4F94-9756-933148483F7B}"/>
    <cellStyle name="Comma 2 9 2 6 2 3" xfId="12911" xr:uid="{00000000-0005-0000-0000-0000B3240000}"/>
    <cellStyle name="Comma 2 9 2 6 2 3 2" xfId="32125" xr:uid="{C056A587-B119-4BB8-B91F-94E0BBA5E3E4}"/>
    <cellStyle name="Comma 2 9 2 6 2 4" xfId="22518" xr:uid="{FEF2D627-7C4B-4470-B3AC-3B59E2ECCE1F}"/>
    <cellStyle name="Comma 2 9 2 6 3" xfId="5706" xr:uid="{00000000-0005-0000-0000-0000B4240000}"/>
    <cellStyle name="Comma 2 9 2 6 3 2" xfId="15313" xr:uid="{00000000-0005-0000-0000-0000B5240000}"/>
    <cellStyle name="Comma 2 9 2 6 3 2 2" xfId="34527" xr:uid="{F5B0E060-A116-404B-8F30-CB710D607A0D}"/>
    <cellStyle name="Comma 2 9 2 6 3 3" xfId="24920" xr:uid="{97834056-6CA6-4279-8EFA-CEB8FD6CD060}"/>
    <cellStyle name="Comma 2 9 2 6 4" xfId="10509" xr:uid="{00000000-0005-0000-0000-0000B6240000}"/>
    <cellStyle name="Comma 2 9 2 6 4 2" xfId="29723" xr:uid="{6D28B7AC-5344-4EA1-89BA-14E4ECD9F999}"/>
    <cellStyle name="Comma 2 9 2 6 5" xfId="20116" xr:uid="{39CCCB21-A40C-4F3F-B4DB-2E49CE48E100}"/>
    <cellStyle name="Comma 2 9 2 7" xfId="1699" xr:uid="{00000000-0005-0000-0000-0000B7240000}"/>
    <cellStyle name="Comma 2 9 2 7 2" xfId="4104" xr:uid="{00000000-0005-0000-0000-0000B8240000}"/>
    <cellStyle name="Comma 2 9 2 7 2 2" xfId="8907" xr:uid="{00000000-0005-0000-0000-0000B9240000}"/>
    <cellStyle name="Comma 2 9 2 7 2 2 2" xfId="18514" xr:uid="{00000000-0005-0000-0000-0000BA240000}"/>
    <cellStyle name="Comma 2 9 2 7 2 2 2 2" xfId="37728" xr:uid="{4798783E-F99A-4ED1-98B6-D9E4C6E42693}"/>
    <cellStyle name="Comma 2 9 2 7 2 2 3" xfId="28121" xr:uid="{EA85BBDB-974E-4D0E-B3FB-F0DC26691D20}"/>
    <cellStyle name="Comma 2 9 2 7 2 3" xfId="13711" xr:uid="{00000000-0005-0000-0000-0000BB240000}"/>
    <cellStyle name="Comma 2 9 2 7 2 3 2" xfId="32925" xr:uid="{B7DE0BB6-4E30-4DD3-8838-DB2037CA79FC}"/>
    <cellStyle name="Comma 2 9 2 7 2 4" xfId="23318" xr:uid="{A9F241F3-30D2-4915-A499-CCEAF95A4434}"/>
    <cellStyle name="Comma 2 9 2 7 3" xfId="6506" xr:uid="{00000000-0005-0000-0000-0000BC240000}"/>
    <cellStyle name="Comma 2 9 2 7 3 2" xfId="16113" xr:uid="{00000000-0005-0000-0000-0000BD240000}"/>
    <cellStyle name="Comma 2 9 2 7 3 2 2" xfId="35327" xr:uid="{CCD7550F-D4AF-43CC-90DE-9C6FA0E48423}"/>
    <cellStyle name="Comma 2 9 2 7 3 3" xfId="25720" xr:uid="{EE15B0BD-B8F4-40E9-B8AC-5138E55C4EAA}"/>
    <cellStyle name="Comma 2 9 2 7 4" xfId="11309" xr:uid="{00000000-0005-0000-0000-0000BE240000}"/>
    <cellStyle name="Comma 2 9 2 7 4 2" xfId="30523" xr:uid="{1B4B0F23-968A-412C-B8EE-258E4B1BF7C6}"/>
    <cellStyle name="Comma 2 9 2 7 5" xfId="20916" xr:uid="{D98F0FEB-2019-4F50-8328-4FC0EEE9BECB}"/>
    <cellStyle name="Comma 2 9 2 8" xfId="2504" xr:uid="{00000000-0005-0000-0000-0000BF240000}"/>
    <cellStyle name="Comma 2 9 2 8 2" xfId="7307" xr:uid="{00000000-0005-0000-0000-0000C0240000}"/>
    <cellStyle name="Comma 2 9 2 8 2 2" xfId="16914" xr:uid="{00000000-0005-0000-0000-0000C1240000}"/>
    <cellStyle name="Comma 2 9 2 8 2 2 2" xfId="36128" xr:uid="{9893CE03-E5A8-4437-906D-1B1C05D4F752}"/>
    <cellStyle name="Comma 2 9 2 8 2 3" xfId="26521" xr:uid="{102F2504-3372-470C-BE3D-FD4C4A4FE333}"/>
    <cellStyle name="Comma 2 9 2 8 3" xfId="12111" xr:uid="{00000000-0005-0000-0000-0000C2240000}"/>
    <cellStyle name="Comma 2 9 2 8 3 2" xfId="31325" xr:uid="{DB2F96A6-578B-41F6-A25C-B511D9E2B13B}"/>
    <cellStyle name="Comma 2 9 2 8 4" xfId="21718" xr:uid="{5DC83543-FE9A-4293-B1A8-E33E747A5103}"/>
    <cellStyle name="Comma 2 9 2 9" xfId="4906" xr:uid="{00000000-0005-0000-0000-0000C3240000}"/>
    <cellStyle name="Comma 2 9 2 9 2" xfId="14513" xr:uid="{00000000-0005-0000-0000-0000C4240000}"/>
    <cellStyle name="Comma 2 9 2 9 2 2" xfId="33727" xr:uid="{6433F352-5224-4CA1-9AD5-469342CEA8B1}"/>
    <cellStyle name="Comma 2 9 2 9 3" xfId="24120" xr:uid="{079827E4-5FB9-435C-A27B-1F0C78C211DF}"/>
    <cellStyle name="Comma 2 9 3" xfId="148" xr:uid="{00000000-0005-0000-0000-0000C5240000}"/>
    <cellStyle name="Comma 2 9 3 10" xfId="19366" xr:uid="{02B782AA-E215-4A2A-BEDD-B82C3A721F64}"/>
    <cellStyle name="Comma 2 9 3 2" xfId="348" xr:uid="{00000000-0005-0000-0000-0000C6240000}"/>
    <cellStyle name="Comma 2 9 3 2 2" xfId="1149" xr:uid="{00000000-0005-0000-0000-0000C7240000}"/>
    <cellStyle name="Comma 2 9 3 2 2 2" xfId="3554" xr:uid="{00000000-0005-0000-0000-0000C8240000}"/>
    <cellStyle name="Comma 2 9 3 2 2 2 2" xfId="8357" xr:uid="{00000000-0005-0000-0000-0000C9240000}"/>
    <cellStyle name="Comma 2 9 3 2 2 2 2 2" xfId="17964" xr:uid="{00000000-0005-0000-0000-0000CA240000}"/>
    <cellStyle name="Comma 2 9 3 2 2 2 2 2 2" xfId="37178" xr:uid="{DACC4344-F168-4A06-99E0-898F9D1F46B5}"/>
    <cellStyle name="Comma 2 9 3 2 2 2 2 3" xfId="27571" xr:uid="{1AF16CD5-BDC6-4342-AF90-C9D6B15A447A}"/>
    <cellStyle name="Comma 2 9 3 2 2 2 3" xfId="13161" xr:uid="{00000000-0005-0000-0000-0000CB240000}"/>
    <cellStyle name="Comma 2 9 3 2 2 2 3 2" xfId="32375" xr:uid="{1FDBA977-106A-4B9B-B9BE-52D319D6177B}"/>
    <cellStyle name="Comma 2 9 3 2 2 2 4" xfId="22768" xr:uid="{410D9AA9-B3B5-42AC-8E69-0ABA87654BA6}"/>
    <cellStyle name="Comma 2 9 3 2 2 3" xfId="5956" xr:uid="{00000000-0005-0000-0000-0000CC240000}"/>
    <cellStyle name="Comma 2 9 3 2 2 3 2" xfId="15563" xr:uid="{00000000-0005-0000-0000-0000CD240000}"/>
    <cellStyle name="Comma 2 9 3 2 2 3 2 2" xfId="34777" xr:uid="{75AEAD2B-03CC-4F22-B8F8-1209A77B085C}"/>
    <cellStyle name="Comma 2 9 3 2 2 3 3" xfId="25170" xr:uid="{4F25289F-EEB8-41BB-A1B8-19C2AF22817A}"/>
    <cellStyle name="Comma 2 9 3 2 2 4" xfId="10759" xr:uid="{00000000-0005-0000-0000-0000CE240000}"/>
    <cellStyle name="Comma 2 9 3 2 2 4 2" xfId="29973" xr:uid="{193B4D60-1E78-4BED-98B1-5FB1E829CA73}"/>
    <cellStyle name="Comma 2 9 3 2 2 5" xfId="20366" xr:uid="{FA0D7CF2-EF59-4CD8-876E-D9A5DD008570}"/>
    <cellStyle name="Comma 2 9 3 2 3" xfId="1949" xr:uid="{00000000-0005-0000-0000-0000CF240000}"/>
    <cellStyle name="Comma 2 9 3 2 3 2" xfId="4354" xr:uid="{00000000-0005-0000-0000-0000D0240000}"/>
    <cellStyle name="Comma 2 9 3 2 3 2 2" xfId="9157" xr:uid="{00000000-0005-0000-0000-0000D1240000}"/>
    <cellStyle name="Comma 2 9 3 2 3 2 2 2" xfId="18764" xr:uid="{00000000-0005-0000-0000-0000D2240000}"/>
    <cellStyle name="Comma 2 9 3 2 3 2 2 2 2" xfId="37978" xr:uid="{1758F69D-43A8-4D1E-B825-6926BE7ABE45}"/>
    <cellStyle name="Comma 2 9 3 2 3 2 2 3" xfId="28371" xr:uid="{4FBE93E9-338A-4708-AF1A-FDC3E8D564D8}"/>
    <cellStyle name="Comma 2 9 3 2 3 2 3" xfId="13961" xr:uid="{00000000-0005-0000-0000-0000D3240000}"/>
    <cellStyle name="Comma 2 9 3 2 3 2 3 2" xfId="33175" xr:uid="{40F18DB8-6AFB-4905-A5F1-D63A88CD64F6}"/>
    <cellStyle name="Comma 2 9 3 2 3 2 4" xfId="23568" xr:uid="{A9602D4A-19CF-42D8-BEDB-976A7E591193}"/>
    <cellStyle name="Comma 2 9 3 2 3 3" xfId="6756" xr:uid="{00000000-0005-0000-0000-0000D4240000}"/>
    <cellStyle name="Comma 2 9 3 2 3 3 2" xfId="16363" xr:uid="{00000000-0005-0000-0000-0000D5240000}"/>
    <cellStyle name="Comma 2 9 3 2 3 3 2 2" xfId="35577" xr:uid="{9D1E8A7A-1523-441D-A8AE-C5C1E60E0E44}"/>
    <cellStyle name="Comma 2 9 3 2 3 3 3" xfId="25970" xr:uid="{F9E3600C-C148-4C74-A6E4-C4F66FD02FC3}"/>
    <cellStyle name="Comma 2 9 3 2 3 4" xfId="11559" xr:uid="{00000000-0005-0000-0000-0000D6240000}"/>
    <cellStyle name="Comma 2 9 3 2 3 4 2" xfId="30773" xr:uid="{08158561-8A64-464A-9FF1-22A78607D065}"/>
    <cellStyle name="Comma 2 9 3 2 3 5" xfId="21166" xr:uid="{4116CDE1-0BB0-4577-AD06-2B9B991C43B2}"/>
    <cellStyle name="Comma 2 9 3 2 4" xfId="2754" xr:uid="{00000000-0005-0000-0000-0000D7240000}"/>
    <cellStyle name="Comma 2 9 3 2 4 2" xfId="7557" xr:uid="{00000000-0005-0000-0000-0000D8240000}"/>
    <cellStyle name="Comma 2 9 3 2 4 2 2" xfId="17164" xr:uid="{00000000-0005-0000-0000-0000D9240000}"/>
    <cellStyle name="Comma 2 9 3 2 4 2 2 2" xfId="36378" xr:uid="{F5476EBB-71B6-4BE9-9F56-CD07B5A92560}"/>
    <cellStyle name="Comma 2 9 3 2 4 2 3" xfId="26771" xr:uid="{4152D0F4-D987-4297-9381-6572805468E4}"/>
    <cellStyle name="Comma 2 9 3 2 4 3" xfId="12361" xr:uid="{00000000-0005-0000-0000-0000DA240000}"/>
    <cellStyle name="Comma 2 9 3 2 4 3 2" xfId="31575" xr:uid="{012E87F3-BF44-4FCE-AA38-5ECC49A0735C}"/>
    <cellStyle name="Comma 2 9 3 2 4 4" xfId="21968" xr:uid="{2F6F841D-8B5F-44F6-B965-52F3CD00B9F8}"/>
    <cellStyle name="Comma 2 9 3 2 5" xfId="5156" xr:uid="{00000000-0005-0000-0000-0000DB240000}"/>
    <cellStyle name="Comma 2 9 3 2 5 2" xfId="14763" xr:uid="{00000000-0005-0000-0000-0000DC240000}"/>
    <cellStyle name="Comma 2 9 3 2 5 2 2" xfId="33977" xr:uid="{71A9C19C-9650-440F-8387-FBB90986BFC2}"/>
    <cellStyle name="Comma 2 9 3 2 5 3" xfId="24370" xr:uid="{4335D51A-001A-49B6-8039-EA59C6888D70}"/>
    <cellStyle name="Comma 2 9 3 2 6" xfId="9959" xr:uid="{00000000-0005-0000-0000-0000DD240000}"/>
    <cellStyle name="Comma 2 9 3 2 6 2" xfId="29173" xr:uid="{3E80A241-0E6A-4514-A975-B0F755220E22}"/>
    <cellStyle name="Comma 2 9 3 2 7" xfId="19566" xr:uid="{6D534C15-2FDE-4FDB-A2F5-5274ED1DC571}"/>
    <cellStyle name="Comma 2 9 3 3" xfId="548" xr:uid="{00000000-0005-0000-0000-0000DE240000}"/>
    <cellStyle name="Comma 2 9 3 3 2" xfId="1349" xr:uid="{00000000-0005-0000-0000-0000DF240000}"/>
    <cellStyle name="Comma 2 9 3 3 2 2" xfId="3754" xr:uid="{00000000-0005-0000-0000-0000E0240000}"/>
    <cellStyle name="Comma 2 9 3 3 2 2 2" xfId="8557" xr:uid="{00000000-0005-0000-0000-0000E1240000}"/>
    <cellStyle name="Comma 2 9 3 3 2 2 2 2" xfId="18164" xr:uid="{00000000-0005-0000-0000-0000E2240000}"/>
    <cellStyle name="Comma 2 9 3 3 2 2 2 2 2" xfId="37378" xr:uid="{2D2362D3-E41E-4AEF-8BFF-7E1E8C6A2171}"/>
    <cellStyle name="Comma 2 9 3 3 2 2 2 3" xfId="27771" xr:uid="{B0A6F3CD-F442-4A31-8F8A-954CCFD33A77}"/>
    <cellStyle name="Comma 2 9 3 3 2 2 3" xfId="13361" xr:uid="{00000000-0005-0000-0000-0000E3240000}"/>
    <cellStyle name="Comma 2 9 3 3 2 2 3 2" xfId="32575" xr:uid="{FC95646F-7F5B-4C60-8BB9-126EF9A6B27D}"/>
    <cellStyle name="Comma 2 9 3 3 2 2 4" xfId="22968" xr:uid="{B29F5F7A-5D7C-416F-82F1-C7CF62245421}"/>
    <cellStyle name="Comma 2 9 3 3 2 3" xfId="6156" xr:uid="{00000000-0005-0000-0000-0000E4240000}"/>
    <cellStyle name="Comma 2 9 3 3 2 3 2" xfId="15763" xr:uid="{00000000-0005-0000-0000-0000E5240000}"/>
    <cellStyle name="Comma 2 9 3 3 2 3 2 2" xfId="34977" xr:uid="{5C677B3C-0795-496C-8B11-2971780BAA08}"/>
    <cellStyle name="Comma 2 9 3 3 2 3 3" xfId="25370" xr:uid="{7161E2E3-363D-4382-B1F6-7EA05230C04B}"/>
    <cellStyle name="Comma 2 9 3 3 2 4" xfId="10959" xr:uid="{00000000-0005-0000-0000-0000E6240000}"/>
    <cellStyle name="Comma 2 9 3 3 2 4 2" xfId="30173" xr:uid="{271F5A9B-7EC1-48D2-98F4-4887393D3093}"/>
    <cellStyle name="Comma 2 9 3 3 2 5" xfId="20566" xr:uid="{E0C862A2-4E94-4626-A3E8-680D8B7B313A}"/>
    <cellStyle name="Comma 2 9 3 3 3" xfId="2149" xr:uid="{00000000-0005-0000-0000-0000E7240000}"/>
    <cellStyle name="Comma 2 9 3 3 3 2" xfId="4554" xr:uid="{00000000-0005-0000-0000-0000E8240000}"/>
    <cellStyle name="Comma 2 9 3 3 3 2 2" xfId="9357" xr:uid="{00000000-0005-0000-0000-0000E9240000}"/>
    <cellStyle name="Comma 2 9 3 3 3 2 2 2" xfId="18964" xr:uid="{00000000-0005-0000-0000-0000EA240000}"/>
    <cellStyle name="Comma 2 9 3 3 3 2 2 2 2" xfId="38178" xr:uid="{4ECD80A3-940C-43C5-AF84-ED2FC79BF1DA}"/>
    <cellStyle name="Comma 2 9 3 3 3 2 2 3" xfId="28571" xr:uid="{80AD3227-6A95-4FFE-B907-91D11E00E920}"/>
    <cellStyle name="Comma 2 9 3 3 3 2 3" xfId="14161" xr:uid="{00000000-0005-0000-0000-0000EB240000}"/>
    <cellStyle name="Comma 2 9 3 3 3 2 3 2" xfId="33375" xr:uid="{AADF17F1-0C5A-43D5-8574-47F85A24097B}"/>
    <cellStyle name="Comma 2 9 3 3 3 2 4" xfId="23768" xr:uid="{CF2A1B72-5EDA-44E5-ADA9-95CC7EAF3118}"/>
    <cellStyle name="Comma 2 9 3 3 3 3" xfId="6956" xr:uid="{00000000-0005-0000-0000-0000EC240000}"/>
    <cellStyle name="Comma 2 9 3 3 3 3 2" xfId="16563" xr:uid="{00000000-0005-0000-0000-0000ED240000}"/>
    <cellStyle name="Comma 2 9 3 3 3 3 2 2" xfId="35777" xr:uid="{D3E3FB63-469B-4FD2-ABA7-1F06719C386A}"/>
    <cellStyle name="Comma 2 9 3 3 3 3 3" xfId="26170" xr:uid="{37A9CBAB-1D9D-4B94-992E-3B09C456655A}"/>
    <cellStyle name="Comma 2 9 3 3 3 4" xfId="11759" xr:uid="{00000000-0005-0000-0000-0000EE240000}"/>
    <cellStyle name="Comma 2 9 3 3 3 4 2" xfId="30973" xr:uid="{152BEFE3-CDA5-4F03-9BFA-67FFEEE9CA6E}"/>
    <cellStyle name="Comma 2 9 3 3 3 5" xfId="21366" xr:uid="{CB43F268-84A8-4707-8C7A-511558263299}"/>
    <cellStyle name="Comma 2 9 3 3 4" xfId="2954" xr:uid="{00000000-0005-0000-0000-0000EF240000}"/>
    <cellStyle name="Comma 2 9 3 3 4 2" xfId="7757" xr:uid="{00000000-0005-0000-0000-0000F0240000}"/>
    <cellStyle name="Comma 2 9 3 3 4 2 2" xfId="17364" xr:uid="{00000000-0005-0000-0000-0000F1240000}"/>
    <cellStyle name="Comma 2 9 3 3 4 2 2 2" xfId="36578" xr:uid="{9256DEBE-F592-46D7-A60D-703C5642CD18}"/>
    <cellStyle name="Comma 2 9 3 3 4 2 3" xfId="26971" xr:uid="{B7E25175-93F6-4F0C-81DC-48C414AACBFB}"/>
    <cellStyle name="Comma 2 9 3 3 4 3" xfId="12561" xr:uid="{00000000-0005-0000-0000-0000F2240000}"/>
    <cellStyle name="Comma 2 9 3 3 4 3 2" xfId="31775" xr:uid="{B6DF4554-320B-49BF-A117-331DB7FA675D}"/>
    <cellStyle name="Comma 2 9 3 3 4 4" xfId="22168" xr:uid="{65164501-6CD5-48B9-8A23-E20121443988}"/>
    <cellStyle name="Comma 2 9 3 3 5" xfId="5356" xr:uid="{00000000-0005-0000-0000-0000F3240000}"/>
    <cellStyle name="Comma 2 9 3 3 5 2" xfId="14963" xr:uid="{00000000-0005-0000-0000-0000F4240000}"/>
    <cellStyle name="Comma 2 9 3 3 5 2 2" xfId="34177" xr:uid="{2D386423-E01D-482A-96E0-7A1EA23BEEB5}"/>
    <cellStyle name="Comma 2 9 3 3 5 3" xfId="24570" xr:uid="{758F7056-86C9-4DBB-8103-A9A2B59E62CB}"/>
    <cellStyle name="Comma 2 9 3 3 6" xfId="10159" xr:uid="{00000000-0005-0000-0000-0000F5240000}"/>
    <cellStyle name="Comma 2 9 3 3 6 2" xfId="29373" xr:uid="{D25373D5-E32E-4241-B61D-A0D4D39CCC1D}"/>
    <cellStyle name="Comma 2 9 3 3 7" xfId="19766" xr:uid="{3B4BCB15-ECAE-43FB-AED6-F047980B5033}"/>
    <cellStyle name="Comma 2 9 3 4" xfId="748" xr:uid="{00000000-0005-0000-0000-0000F6240000}"/>
    <cellStyle name="Comma 2 9 3 4 2" xfId="1549" xr:uid="{00000000-0005-0000-0000-0000F7240000}"/>
    <cellStyle name="Comma 2 9 3 4 2 2" xfId="3954" xr:uid="{00000000-0005-0000-0000-0000F8240000}"/>
    <cellStyle name="Comma 2 9 3 4 2 2 2" xfId="8757" xr:uid="{00000000-0005-0000-0000-0000F9240000}"/>
    <cellStyle name="Comma 2 9 3 4 2 2 2 2" xfId="18364" xr:uid="{00000000-0005-0000-0000-0000FA240000}"/>
    <cellStyle name="Comma 2 9 3 4 2 2 2 2 2" xfId="37578" xr:uid="{F87BFD62-C75E-4504-AD3E-DC1575094DCB}"/>
    <cellStyle name="Comma 2 9 3 4 2 2 2 3" xfId="27971" xr:uid="{AB0A8F1A-B16B-4EE3-98B1-EBB111331ABE}"/>
    <cellStyle name="Comma 2 9 3 4 2 2 3" xfId="13561" xr:uid="{00000000-0005-0000-0000-0000FB240000}"/>
    <cellStyle name="Comma 2 9 3 4 2 2 3 2" xfId="32775" xr:uid="{BDACB4AF-C77F-4192-BABC-F99F5432CE3E}"/>
    <cellStyle name="Comma 2 9 3 4 2 2 4" xfId="23168" xr:uid="{FC19026C-0CAD-43B3-B6CF-A3BEB33901AD}"/>
    <cellStyle name="Comma 2 9 3 4 2 3" xfId="6356" xr:uid="{00000000-0005-0000-0000-0000FC240000}"/>
    <cellStyle name="Comma 2 9 3 4 2 3 2" xfId="15963" xr:uid="{00000000-0005-0000-0000-0000FD240000}"/>
    <cellStyle name="Comma 2 9 3 4 2 3 2 2" xfId="35177" xr:uid="{E2DECDD6-E6D0-4979-A535-B7537CDCD98F}"/>
    <cellStyle name="Comma 2 9 3 4 2 3 3" xfId="25570" xr:uid="{C0CD4BDA-B1BE-4B4E-9E3A-5C0C8D8E5F3D}"/>
    <cellStyle name="Comma 2 9 3 4 2 4" xfId="11159" xr:uid="{00000000-0005-0000-0000-0000FE240000}"/>
    <cellStyle name="Comma 2 9 3 4 2 4 2" xfId="30373" xr:uid="{8F75FB31-70BF-4CC0-AC0E-C4902E9006D1}"/>
    <cellStyle name="Comma 2 9 3 4 2 5" xfId="20766" xr:uid="{74C2284C-E361-41E7-AE8C-7797CB9ED27E}"/>
    <cellStyle name="Comma 2 9 3 4 3" xfId="2349" xr:uid="{00000000-0005-0000-0000-0000FF240000}"/>
    <cellStyle name="Comma 2 9 3 4 3 2" xfId="4754" xr:uid="{00000000-0005-0000-0000-000000250000}"/>
    <cellStyle name="Comma 2 9 3 4 3 2 2" xfId="9557" xr:uid="{00000000-0005-0000-0000-000001250000}"/>
    <cellStyle name="Comma 2 9 3 4 3 2 2 2" xfId="19164" xr:uid="{00000000-0005-0000-0000-000002250000}"/>
    <cellStyle name="Comma 2 9 3 4 3 2 2 2 2" xfId="38378" xr:uid="{CC6C7B07-D05D-4AB2-A136-FA9C3449C703}"/>
    <cellStyle name="Comma 2 9 3 4 3 2 2 3" xfId="28771" xr:uid="{3F68027D-A010-4767-86AE-C2735E8ECC75}"/>
    <cellStyle name="Comma 2 9 3 4 3 2 3" xfId="14361" xr:uid="{00000000-0005-0000-0000-000003250000}"/>
    <cellStyle name="Comma 2 9 3 4 3 2 3 2" xfId="33575" xr:uid="{3DE6A5F2-8CCF-4CFA-AF98-6C3273FEAD7D}"/>
    <cellStyle name="Comma 2 9 3 4 3 2 4" xfId="23968" xr:uid="{7A699034-A342-402D-B7CC-1BB51A44E75B}"/>
    <cellStyle name="Comma 2 9 3 4 3 3" xfId="7156" xr:uid="{00000000-0005-0000-0000-000004250000}"/>
    <cellStyle name="Comma 2 9 3 4 3 3 2" xfId="16763" xr:uid="{00000000-0005-0000-0000-000005250000}"/>
    <cellStyle name="Comma 2 9 3 4 3 3 2 2" xfId="35977" xr:uid="{E15C65AE-D9B4-4EC9-AD9F-DCE770002CF3}"/>
    <cellStyle name="Comma 2 9 3 4 3 3 3" xfId="26370" xr:uid="{E5E1E6A9-1F08-4C44-A00D-993D3E285783}"/>
    <cellStyle name="Comma 2 9 3 4 3 4" xfId="11959" xr:uid="{00000000-0005-0000-0000-000006250000}"/>
    <cellStyle name="Comma 2 9 3 4 3 4 2" xfId="31173" xr:uid="{A834DAD2-A999-4878-952E-E30696CF7E5A}"/>
    <cellStyle name="Comma 2 9 3 4 3 5" xfId="21566" xr:uid="{2475663D-D3F0-4E0B-8D3D-7964337F5B09}"/>
    <cellStyle name="Comma 2 9 3 4 4" xfId="3154" xr:uid="{00000000-0005-0000-0000-000007250000}"/>
    <cellStyle name="Comma 2 9 3 4 4 2" xfId="7957" xr:uid="{00000000-0005-0000-0000-000008250000}"/>
    <cellStyle name="Comma 2 9 3 4 4 2 2" xfId="17564" xr:uid="{00000000-0005-0000-0000-000009250000}"/>
    <cellStyle name="Comma 2 9 3 4 4 2 2 2" xfId="36778" xr:uid="{160D5284-5365-49A5-B08F-AFC15C597455}"/>
    <cellStyle name="Comma 2 9 3 4 4 2 3" xfId="27171" xr:uid="{5E49C1B3-B214-47BA-959B-1FCA596DC8A0}"/>
    <cellStyle name="Comma 2 9 3 4 4 3" xfId="12761" xr:uid="{00000000-0005-0000-0000-00000A250000}"/>
    <cellStyle name="Comma 2 9 3 4 4 3 2" xfId="31975" xr:uid="{16E60F3E-90DE-4806-BD09-54F6301A14A7}"/>
    <cellStyle name="Comma 2 9 3 4 4 4" xfId="22368" xr:uid="{3186C076-B62A-4B49-B03B-FD6F48377F49}"/>
    <cellStyle name="Comma 2 9 3 4 5" xfId="5556" xr:uid="{00000000-0005-0000-0000-00000B250000}"/>
    <cellStyle name="Comma 2 9 3 4 5 2" xfId="15163" xr:uid="{00000000-0005-0000-0000-00000C250000}"/>
    <cellStyle name="Comma 2 9 3 4 5 2 2" xfId="34377" xr:uid="{FDCE7359-C9DA-4887-B6B6-AC88D55AF067}"/>
    <cellStyle name="Comma 2 9 3 4 5 3" xfId="24770" xr:uid="{CBB23787-270B-4012-A923-1347F21D0BD5}"/>
    <cellStyle name="Comma 2 9 3 4 6" xfId="10359" xr:uid="{00000000-0005-0000-0000-00000D250000}"/>
    <cellStyle name="Comma 2 9 3 4 6 2" xfId="29573" xr:uid="{76BD41CF-6805-43C0-BFD3-D97817F3800C}"/>
    <cellStyle name="Comma 2 9 3 4 7" xfId="19966" xr:uid="{03A68969-4C2F-4949-83A9-6C533ADBC46D}"/>
    <cellStyle name="Comma 2 9 3 5" xfId="949" xr:uid="{00000000-0005-0000-0000-00000E250000}"/>
    <cellStyle name="Comma 2 9 3 5 2" xfId="3354" xr:uid="{00000000-0005-0000-0000-00000F250000}"/>
    <cellStyle name="Comma 2 9 3 5 2 2" xfId="8157" xr:uid="{00000000-0005-0000-0000-000010250000}"/>
    <cellStyle name="Comma 2 9 3 5 2 2 2" xfId="17764" xr:uid="{00000000-0005-0000-0000-000011250000}"/>
    <cellStyle name="Comma 2 9 3 5 2 2 2 2" xfId="36978" xr:uid="{EF03F6CB-1C37-4491-9875-36BAB8FAF29D}"/>
    <cellStyle name="Comma 2 9 3 5 2 2 3" xfId="27371" xr:uid="{3E9EC247-8C1B-47D4-A638-425C240C7BEB}"/>
    <cellStyle name="Comma 2 9 3 5 2 3" xfId="12961" xr:uid="{00000000-0005-0000-0000-000012250000}"/>
    <cellStyle name="Comma 2 9 3 5 2 3 2" xfId="32175" xr:uid="{1723523D-1295-48D6-BB3B-0CE6518C078F}"/>
    <cellStyle name="Comma 2 9 3 5 2 4" xfId="22568" xr:uid="{243ECB6F-962C-41B4-8B59-13C3A899D344}"/>
    <cellStyle name="Comma 2 9 3 5 3" xfId="5756" xr:uid="{00000000-0005-0000-0000-000013250000}"/>
    <cellStyle name="Comma 2 9 3 5 3 2" xfId="15363" xr:uid="{00000000-0005-0000-0000-000014250000}"/>
    <cellStyle name="Comma 2 9 3 5 3 2 2" xfId="34577" xr:uid="{D3CDC273-39D4-488F-9D72-257C76AA7D88}"/>
    <cellStyle name="Comma 2 9 3 5 3 3" xfId="24970" xr:uid="{2D65151F-5995-4C5D-80E0-885BA46AD91F}"/>
    <cellStyle name="Comma 2 9 3 5 4" xfId="10559" xr:uid="{00000000-0005-0000-0000-000015250000}"/>
    <cellStyle name="Comma 2 9 3 5 4 2" xfId="29773" xr:uid="{C8C89C7F-ED63-4980-BD88-108C6EE8870D}"/>
    <cellStyle name="Comma 2 9 3 5 5" xfId="20166" xr:uid="{A1FC553C-2F93-4EE4-84BE-06EAA029C3A3}"/>
    <cellStyle name="Comma 2 9 3 6" xfId="1749" xr:uid="{00000000-0005-0000-0000-000016250000}"/>
    <cellStyle name="Comma 2 9 3 6 2" xfId="4154" xr:uid="{00000000-0005-0000-0000-000017250000}"/>
    <cellStyle name="Comma 2 9 3 6 2 2" xfId="8957" xr:uid="{00000000-0005-0000-0000-000018250000}"/>
    <cellStyle name="Comma 2 9 3 6 2 2 2" xfId="18564" xr:uid="{00000000-0005-0000-0000-000019250000}"/>
    <cellStyle name="Comma 2 9 3 6 2 2 2 2" xfId="37778" xr:uid="{84F944CB-494E-4256-B283-9BB59A07F389}"/>
    <cellStyle name="Comma 2 9 3 6 2 2 3" xfId="28171" xr:uid="{E4BC3447-E829-4502-AD76-C56D2982D1E1}"/>
    <cellStyle name="Comma 2 9 3 6 2 3" xfId="13761" xr:uid="{00000000-0005-0000-0000-00001A250000}"/>
    <cellStyle name="Comma 2 9 3 6 2 3 2" xfId="32975" xr:uid="{DA0CD5C1-72F5-4FCE-A263-EA39FA58CCD6}"/>
    <cellStyle name="Comma 2 9 3 6 2 4" xfId="23368" xr:uid="{1F54F8BE-6FB1-4A20-AC7D-724D5B7A6AE5}"/>
    <cellStyle name="Comma 2 9 3 6 3" xfId="6556" xr:uid="{00000000-0005-0000-0000-00001B250000}"/>
    <cellStyle name="Comma 2 9 3 6 3 2" xfId="16163" xr:uid="{00000000-0005-0000-0000-00001C250000}"/>
    <cellStyle name="Comma 2 9 3 6 3 2 2" xfId="35377" xr:uid="{A8C5CAD5-1ED9-4DAD-812B-187388112B9F}"/>
    <cellStyle name="Comma 2 9 3 6 3 3" xfId="25770" xr:uid="{C7659691-0B6B-46FD-B75E-3F3EC0659E28}"/>
    <cellStyle name="Comma 2 9 3 6 4" xfId="11359" xr:uid="{00000000-0005-0000-0000-00001D250000}"/>
    <cellStyle name="Comma 2 9 3 6 4 2" xfId="30573" xr:uid="{1B77462C-1A4D-4442-AE36-69BC9F092F43}"/>
    <cellStyle name="Comma 2 9 3 6 5" xfId="20966" xr:uid="{C31A57FA-2EF6-43CC-8CA7-5912137FE9E1}"/>
    <cellStyle name="Comma 2 9 3 7" xfId="2554" xr:uid="{00000000-0005-0000-0000-00001E250000}"/>
    <cellStyle name="Comma 2 9 3 7 2" xfId="7357" xr:uid="{00000000-0005-0000-0000-00001F250000}"/>
    <cellStyle name="Comma 2 9 3 7 2 2" xfId="16964" xr:uid="{00000000-0005-0000-0000-000020250000}"/>
    <cellStyle name="Comma 2 9 3 7 2 2 2" xfId="36178" xr:uid="{77B08BD9-D5CA-4887-B14C-D05A8F6CF3D5}"/>
    <cellStyle name="Comma 2 9 3 7 2 3" xfId="26571" xr:uid="{ADD82DB5-1675-4CD8-9C25-32CDCFA800D8}"/>
    <cellStyle name="Comma 2 9 3 7 3" xfId="12161" xr:uid="{00000000-0005-0000-0000-000021250000}"/>
    <cellStyle name="Comma 2 9 3 7 3 2" xfId="31375" xr:uid="{FBE07607-B0B2-4B91-8BBD-ED9C0D566199}"/>
    <cellStyle name="Comma 2 9 3 7 4" xfId="21768" xr:uid="{77BB379D-44F9-480D-984F-F9A1E01BB3C5}"/>
    <cellStyle name="Comma 2 9 3 8" xfId="4956" xr:uid="{00000000-0005-0000-0000-000022250000}"/>
    <cellStyle name="Comma 2 9 3 8 2" xfId="14563" xr:uid="{00000000-0005-0000-0000-000023250000}"/>
    <cellStyle name="Comma 2 9 3 8 2 2" xfId="33777" xr:uid="{5F351D35-6E3E-411A-86ED-96C096EF9B30}"/>
    <cellStyle name="Comma 2 9 3 8 3" xfId="24170" xr:uid="{584EBF24-45B2-47D4-8F84-66F22297A471}"/>
    <cellStyle name="Comma 2 9 3 9" xfId="9759" xr:uid="{00000000-0005-0000-0000-000024250000}"/>
    <cellStyle name="Comma 2 9 3 9 2" xfId="28973" xr:uid="{A0A62D81-B504-43FA-BE74-3AFF775F7F4B}"/>
    <cellStyle name="Comma 2 9 4" xfId="248" xr:uid="{00000000-0005-0000-0000-000025250000}"/>
    <cellStyle name="Comma 2 9 4 2" xfId="1049" xr:uid="{00000000-0005-0000-0000-000026250000}"/>
    <cellStyle name="Comma 2 9 4 2 2" xfId="3454" xr:uid="{00000000-0005-0000-0000-000027250000}"/>
    <cellStyle name="Comma 2 9 4 2 2 2" xfId="8257" xr:uid="{00000000-0005-0000-0000-000028250000}"/>
    <cellStyle name="Comma 2 9 4 2 2 2 2" xfId="17864" xr:uid="{00000000-0005-0000-0000-000029250000}"/>
    <cellStyle name="Comma 2 9 4 2 2 2 2 2" xfId="37078" xr:uid="{5FEA5BC8-805E-4FE5-8560-E517D448A5F2}"/>
    <cellStyle name="Comma 2 9 4 2 2 2 3" xfId="27471" xr:uid="{EE206D91-C3D3-45D5-926E-DB4E73068040}"/>
    <cellStyle name="Comma 2 9 4 2 2 3" xfId="13061" xr:uid="{00000000-0005-0000-0000-00002A250000}"/>
    <cellStyle name="Comma 2 9 4 2 2 3 2" xfId="32275" xr:uid="{F86732C7-953A-4E00-B5DF-2C8946FAA0AC}"/>
    <cellStyle name="Comma 2 9 4 2 2 4" xfId="22668" xr:uid="{5B53DF85-4425-4A3E-A97D-1B05C6CD9100}"/>
    <cellStyle name="Comma 2 9 4 2 3" xfId="5856" xr:uid="{00000000-0005-0000-0000-00002B250000}"/>
    <cellStyle name="Comma 2 9 4 2 3 2" xfId="15463" xr:uid="{00000000-0005-0000-0000-00002C250000}"/>
    <cellStyle name="Comma 2 9 4 2 3 2 2" xfId="34677" xr:uid="{F8DD3F15-6665-49ED-BF21-C63611EBF484}"/>
    <cellStyle name="Comma 2 9 4 2 3 3" xfId="25070" xr:uid="{E2D6077A-4BC4-42CE-BEA7-DA2E2749A6EE}"/>
    <cellStyle name="Comma 2 9 4 2 4" xfId="10659" xr:uid="{00000000-0005-0000-0000-00002D250000}"/>
    <cellStyle name="Comma 2 9 4 2 4 2" xfId="29873" xr:uid="{86B881CC-1694-438B-98D3-4124F7A72EAD}"/>
    <cellStyle name="Comma 2 9 4 2 5" xfId="20266" xr:uid="{70EE13E4-B3CA-4B5B-95E0-273F5004370B}"/>
    <cellStyle name="Comma 2 9 4 3" xfId="1849" xr:uid="{00000000-0005-0000-0000-00002E250000}"/>
    <cellStyle name="Comma 2 9 4 3 2" xfId="4254" xr:uid="{00000000-0005-0000-0000-00002F250000}"/>
    <cellStyle name="Comma 2 9 4 3 2 2" xfId="9057" xr:uid="{00000000-0005-0000-0000-000030250000}"/>
    <cellStyle name="Comma 2 9 4 3 2 2 2" xfId="18664" xr:uid="{00000000-0005-0000-0000-000031250000}"/>
    <cellStyle name="Comma 2 9 4 3 2 2 2 2" xfId="37878" xr:uid="{94FDC419-6553-4FA3-95DD-CBDBFC48F48B}"/>
    <cellStyle name="Comma 2 9 4 3 2 2 3" xfId="28271" xr:uid="{90D9CD4A-CDD4-412E-97A9-5CCC8528BA85}"/>
    <cellStyle name="Comma 2 9 4 3 2 3" xfId="13861" xr:uid="{00000000-0005-0000-0000-000032250000}"/>
    <cellStyle name="Comma 2 9 4 3 2 3 2" xfId="33075" xr:uid="{F2DB1288-1BC5-417C-A02D-CB8F441D7918}"/>
    <cellStyle name="Comma 2 9 4 3 2 4" xfId="23468" xr:uid="{0C747CC1-3221-4E21-B711-2B3EEA4B32C7}"/>
    <cellStyle name="Comma 2 9 4 3 3" xfId="6656" xr:uid="{00000000-0005-0000-0000-000033250000}"/>
    <cellStyle name="Comma 2 9 4 3 3 2" xfId="16263" xr:uid="{00000000-0005-0000-0000-000034250000}"/>
    <cellStyle name="Comma 2 9 4 3 3 2 2" xfId="35477" xr:uid="{801CA214-3F8E-4A9F-B57A-B9834AF2CAB5}"/>
    <cellStyle name="Comma 2 9 4 3 3 3" xfId="25870" xr:uid="{0E381D0D-004A-4007-9FE0-C7906AC105EA}"/>
    <cellStyle name="Comma 2 9 4 3 4" xfId="11459" xr:uid="{00000000-0005-0000-0000-000035250000}"/>
    <cellStyle name="Comma 2 9 4 3 4 2" xfId="30673" xr:uid="{86D477F4-76CD-41FC-8778-2710329AA541}"/>
    <cellStyle name="Comma 2 9 4 3 5" xfId="21066" xr:uid="{A04CBD33-A32B-4136-A212-F420CFCC66E4}"/>
    <cellStyle name="Comma 2 9 4 4" xfId="2654" xr:uid="{00000000-0005-0000-0000-000036250000}"/>
    <cellStyle name="Comma 2 9 4 4 2" xfId="7457" xr:uid="{00000000-0005-0000-0000-000037250000}"/>
    <cellStyle name="Comma 2 9 4 4 2 2" xfId="17064" xr:uid="{00000000-0005-0000-0000-000038250000}"/>
    <cellStyle name="Comma 2 9 4 4 2 2 2" xfId="36278" xr:uid="{99D70AFB-21DA-4D58-B94C-4C91841A8986}"/>
    <cellStyle name="Comma 2 9 4 4 2 3" xfId="26671" xr:uid="{A3770D1B-EF56-4649-91CD-CAABDF0D64BE}"/>
    <cellStyle name="Comma 2 9 4 4 3" xfId="12261" xr:uid="{00000000-0005-0000-0000-000039250000}"/>
    <cellStyle name="Comma 2 9 4 4 3 2" xfId="31475" xr:uid="{85AD0946-A073-4B74-97F5-17112FFB698B}"/>
    <cellStyle name="Comma 2 9 4 4 4" xfId="21868" xr:uid="{99C66288-7531-4047-8CED-D9A3D1E753AA}"/>
    <cellStyle name="Comma 2 9 4 5" xfId="5056" xr:uid="{00000000-0005-0000-0000-00003A250000}"/>
    <cellStyle name="Comma 2 9 4 5 2" xfId="14663" xr:uid="{00000000-0005-0000-0000-00003B250000}"/>
    <cellStyle name="Comma 2 9 4 5 2 2" xfId="33877" xr:uid="{9BCE67A4-8788-4979-8D1D-A2879D013B82}"/>
    <cellStyle name="Comma 2 9 4 5 3" xfId="24270" xr:uid="{C65CC410-CD11-4841-9ACD-4C8B976AB3DB}"/>
    <cellStyle name="Comma 2 9 4 6" xfId="9859" xr:uid="{00000000-0005-0000-0000-00003C250000}"/>
    <cellStyle name="Comma 2 9 4 6 2" xfId="29073" xr:uid="{E8A5A790-376D-4532-AD62-53F4D89C6438}"/>
    <cellStyle name="Comma 2 9 4 7" xfId="19466" xr:uid="{AF0449BB-1F35-4D34-A373-9A113033090B}"/>
    <cellStyle name="Comma 2 9 5" xfId="448" xr:uid="{00000000-0005-0000-0000-00003D250000}"/>
    <cellStyle name="Comma 2 9 5 2" xfId="1249" xr:uid="{00000000-0005-0000-0000-00003E250000}"/>
    <cellStyle name="Comma 2 9 5 2 2" xfId="3654" xr:uid="{00000000-0005-0000-0000-00003F250000}"/>
    <cellStyle name="Comma 2 9 5 2 2 2" xfId="8457" xr:uid="{00000000-0005-0000-0000-000040250000}"/>
    <cellStyle name="Comma 2 9 5 2 2 2 2" xfId="18064" xr:uid="{00000000-0005-0000-0000-000041250000}"/>
    <cellStyle name="Comma 2 9 5 2 2 2 2 2" xfId="37278" xr:uid="{72D5147A-6443-4E87-916B-BAADE3636DBF}"/>
    <cellStyle name="Comma 2 9 5 2 2 2 3" xfId="27671" xr:uid="{AE6B2F42-9CAD-491A-886D-30E2136114A8}"/>
    <cellStyle name="Comma 2 9 5 2 2 3" xfId="13261" xr:uid="{00000000-0005-0000-0000-000042250000}"/>
    <cellStyle name="Comma 2 9 5 2 2 3 2" xfId="32475" xr:uid="{DA21D66E-4DD2-4EE4-8872-338C6D8E8008}"/>
    <cellStyle name="Comma 2 9 5 2 2 4" xfId="22868" xr:uid="{A00495DE-72DB-4A21-BC1B-81890DAFBD19}"/>
    <cellStyle name="Comma 2 9 5 2 3" xfId="6056" xr:uid="{00000000-0005-0000-0000-000043250000}"/>
    <cellStyle name="Comma 2 9 5 2 3 2" xfId="15663" xr:uid="{00000000-0005-0000-0000-000044250000}"/>
    <cellStyle name="Comma 2 9 5 2 3 2 2" xfId="34877" xr:uid="{4E4349CA-4681-4A81-B99F-02FC6E752AFB}"/>
    <cellStyle name="Comma 2 9 5 2 3 3" xfId="25270" xr:uid="{9E5F4CA1-8F7D-4CF1-839C-FA0B7468A870}"/>
    <cellStyle name="Comma 2 9 5 2 4" xfId="10859" xr:uid="{00000000-0005-0000-0000-000045250000}"/>
    <cellStyle name="Comma 2 9 5 2 4 2" xfId="30073" xr:uid="{3D10559D-58AD-40E5-929E-8C8912E34520}"/>
    <cellStyle name="Comma 2 9 5 2 5" xfId="20466" xr:uid="{1C88C5E8-14CE-497A-842C-C9DC75A3A23F}"/>
    <cellStyle name="Comma 2 9 5 3" xfId="2049" xr:uid="{00000000-0005-0000-0000-000046250000}"/>
    <cellStyle name="Comma 2 9 5 3 2" xfId="4454" xr:uid="{00000000-0005-0000-0000-000047250000}"/>
    <cellStyle name="Comma 2 9 5 3 2 2" xfId="9257" xr:uid="{00000000-0005-0000-0000-000048250000}"/>
    <cellStyle name="Comma 2 9 5 3 2 2 2" xfId="18864" xr:uid="{00000000-0005-0000-0000-000049250000}"/>
    <cellStyle name="Comma 2 9 5 3 2 2 2 2" xfId="38078" xr:uid="{B430D99B-B158-41BB-A3F7-C38A72CC590B}"/>
    <cellStyle name="Comma 2 9 5 3 2 2 3" xfId="28471" xr:uid="{EE4BC062-8C73-4E44-833D-07F4C378D952}"/>
    <cellStyle name="Comma 2 9 5 3 2 3" xfId="14061" xr:uid="{00000000-0005-0000-0000-00004A250000}"/>
    <cellStyle name="Comma 2 9 5 3 2 3 2" xfId="33275" xr:uid="{A36A9917-A97C-4609-85E1-8AD70329ABCE}"/>
    <cellStyle name="Comma 2 9 5 3 2 4" xfId="23668" xr:uid="{2ACA5D05-3944-4709-8714-42331FDEB942}"/>
    <cellStyle name="Comma 2 9 5 3 3" xfId="6856" xr:uid="{00000000-0005-0000-0000-00004B250000}"/>
    <cellStyle name="Comma 2 9 5 3 3 2" xfId="16463" xr:uid="{00000000-0005-0000-0000-00004C250000}"/>
    <cellStyle name="Comma 2 9 5 3 3 2 2" xfId="35677" xr:uid="{F3F73F0A-4890-4055-83E3-B0FB58717DC3}"/>
    <cellStyle name="Comma 2 9 5 3 3 3" xfId="26070" xr:uid="{6717E497-53CE-42B1-BC43-CC1530A82564}"/>
    <cellStyle name="Comma 2 9 5 3 4" xfId="11659" xr:uid="{00000000-0005-0000-0000-00004D250000}"/>
    <cellStyle name="Comma 2 9 5 3 4 2" xfId="30873" xr:uid="{91B47F13-F3D6-4736-B7D9-C6C29B193198}"/>
    <cellStyle name="Comma 2 9 5 3 5" xfId="21266" xr:uid="{0C98BEDE-30A0-4343-83E5-992CDB1FE534}"/>
    <cellStyle name="Comma 2 9 5 4" xfId="2854" xr:uid="{00000000-0005-0000-0000-00004E250000}"/>
    <cellStyle name="Comma 2 9 5 4 2" xfId="7657" xr:uid="{00000000-0005-0000-0000-00004F250000}"/>
    <cellStyle name="Comma 2 9 5 4 2 2" xfId="17264" xr:uid="{00000000-0005-0000-0000-000050250000}"/>
    <cellStyle name="Comma 2 9 5 4 2 2 2" xfId="36478" xr:uid="{53D5C080-D856-47FC-9EB1-BA84A90273FE}"/>
    <cellStyle name="Comma 2 9 5 4 2 3" xfId="26871" xr:uid="{7ADC7403-94E8-47F2-82FD-FDDD2BE453D6}"/>
    <cellStyle name="Comma 2 9 5 4 3" xfId="12461" xr:uid="{00000000-0005-0000-0000-000051250000}"/>
    <cellStyle name="Comma 2 9 5 4 3 2" xfId="31675" xr:uid="{9AD252FF-BF08-42D0-9D7E-8CD429CF0BC1}"/>
    <cellStyle name="Comma 2 9 5 4 4" xfId="22068" xr:uid="{B1039066-18D5-40B4-B289-4765A3408891}"/>
    <cellStyle name="Comma 2 9 5 5" xfId="5256" xr:uid="{00000000-0005-0000-0000-000052250000}"/>
    <cellStyle name="Comma 2 9 5 5 2" xfId="14863" xr:uid="{00000000-0005-0000-0000-000053250000}"/>
    <cellStyle name="Comma 2 9 5 5 2 2" xfId="34077" xr:uid="{37B9D949-41F9-4D00-B8D6-D018D0582039}"/>
    <cellStyle name="Comma 2 9 5 5 3" xfId="24470" xr:uid="{4830DB53-B7DD-46F5-A881-3191AEC9718C}"/>
    <cellStyle name="Comma 2 9 5 6" xfId="10059" xr:uid="{00000000-0005-0000-0000-000054250000}"/>
    <cellStyle name="Comma 2 9 5 6 2" xfId="29273" xr:uid="{2544018E-3AC7-4041-A5FD-6539242F10DB}"/>
    <cellStyle name="Comma 2 9 5 7" xfId="19666" xr:uid="{67486B27-70D9-4242-B1DD-6EDC46DBFD0C}"/>
    <cellStyle name="Comma 2 9 6" xfId="648" xr:uid="{00000000-0005-0000-0000-000055250000}"/>
    <cellStyle name="Comma 2 9 6 2" xfId="1449" xr:uid="{00000000-0005-0000-0000-000056250000}"/>
    <cellStyle name="Comma 2 9 6 2 2" xfId="3854" xr:uid="{00000000-0005-0000-0000-000057250000}"/>
    <cellStyle name="Comma 2 9 6 2 2 2" xfId="8657" xr:uid="{00000000-0005-0000-0000-000058250000}"/>
    <cellStyle name="Comma 2 9 6 2 2 2 2" xfId="18264" xr:uid="{00000000-0005-0000-0000-000059250000}"/>
    <cellStyle name="Comma 2 9 6 2 2 2 2 2" xfId="37478" xr:uid="{867ED448-4B8E-4755-BC4B-247396B6352E}"/>
    <cellStyle name="Comma 2 9 6 2 2 2 3" xfId="27871" xr:uid="{AB31E753-CB5F-492C-AB78-ABAE7347268C}"/>
    <cellStyle name="Comma 2 9 6 2 2 3" xfId="13461" xr:uid="{00000000-0005-0000-0000-00005A250000}"/>
    <cellStyle name="Comma 2 9 6 2 2 3 2" xfId="32675" xr:uid="{A6F962F7-6CF4-46F8-9D19-6E4B828DF5F0}"/>
    <cellStyle name="Comma 2 9 6 2 2 4" xfId="23068" xr:uid="{AAE5317F-F6A8-4CF4-BAE2-13A0EC561C37}"/>
    <cellStyle name="Comma 2 9 6 2 3" xfId="6256" xr:uid="{00000000-0005-0000-0000-00005B250000}"/>
    <cellStyle name="Comma 2 9 6 2 3 2" xfId="15863" xr:uid="{00000000-0005-0000-0000-00005C250000}"/>
    <cellStyle name="Comma 2 9 6 2 3 2 2" xfId="35077" xr:uid="{FD0513DA-B994-41F5-A708-FC292F3CF718}"/>
    <cellStyle name="Comma 2 9 6 2 3 3" xfId="25470" xr:uid="{07F96A7C-80D1-4EDD-AD25-99374389BDD9}"/>
    <cellStyle name="Comma 2 9 6 2 4" xfId="11059" xr:uid="{00000000-0005-0000-0000-00005D250000}"/>
    <cellStyle name="Comma 2 9 6 2 4 2" xfId="30273" xr:uid="{6E0B3B2C-95E3-4A77-95F3-6C107E974FC3}"/>
    <cellStyle name="Comma 2 9 6 2 5" xfId="20666" xr:uid="{3847E365-0603-41D6-8C1C-737CD08C0426}"/>
    <cellStyle name="Comma 2 9 6 3" xfId="2249" xr:uid="{00000000-0005-0000-0000-00005E250000}"/>
    <cellStyle name="Comma 2 9 6 3 2" xfId="4654" xr:uid="{00000000-0005-0000-0000-00005F250000}"/>
    <cellStyle name="Comma 2 9 6 3 2 2" xfId="9457" xr:uid="{00000000-0005-0000-0000-000060250000}"/>
    <cellStyle name="Comma 2 9 6 3 2 2 2" xfId="19064" xr:uid="{00000000-0005-0000-0000-000061250000}"/>
    <cellStyle name="Comma 2 9 6 3 2 2 2 2" xfId="38278" xr:uid="{41CDF9E3-6C04-4DDC-AA0E-0E0739D7FEAB}"/>
    <cellStyle name="Comma 2 9 6 3 2 2 3" xfId="28671" xr:uid="{13E33816-2FDB-4152-8BBE-EF677C76232A}"/>
    <cellStyle name="Comma 2 9 6 3 2 3" xfId="14261" xr:uid="{00000000-0005-0000-0000-000062250000}"/>
    <cellStyle name="Comma 2 9 6 3 2 3 2" xfId="33475" xr:uid="{76399390-C945-405E-9165-13F7D74E8BCD}"/>
    <cellStyle name="Comma 2 9 6 3 2 4" xfId="23868" xr:uid="{3D6540A8-E7EB-4CFA-85ED-B7B7460A58D2}"/>
    <cellStyle name="Comma 2 9 6 3 3" xfId="7056" xr:uid="{00000000-0005-0000-0000-000063250000}"/>
    <cellStyle name="Comma 2 9 6 3 3 2" xfId="16663" xr:uid="{00000000-0005-0000-0000-000064250000}"/>
    <cellStyle name="Comma 2 9 6 3 3 2 2" xfId="35877" xr:uid="{BFFE1F0C-E07C-449A-868F-D6281EC9D634}"/>
    <cellStyle name="Comma 2 9 6 3 3 3" xfId="26270" xr:uid="{55211A4D-1A80-40FF-96F5-BA757AA1BC8A}"/>
    <cellStyle name="Comma 2 9 6 3 4" xfId="11859" xr:uid="{00000000-0005-0000-0000-000065250000}"/>
    <cellStyle name="Comma 2 9 6 3 4 2" xfId="31073" xr:uid="{302C38EF-E2D2-4A1E-A4A8-59ECB829DC7B}"/>
    <cellStyle name="Comma 2 9 6 3 5" xfId="21466" xr:uid="{5D0FE887-2C8F-493E-B5D6-4D9249AACE8F}"/>
    <cellStyle name="Comma 2 9 6 4" xfId="3054" xr:uid="{00000000-0005-0000-0000-000066250000}"/>
    <cellStyle name="Comma 2 9 6 4 2" xfId="7857" xr:uid="{00000000-0005-0000-0000-000067250000}"/>
    <cellStyle name="Comma 2 9 6 4 2 2" xfId="17464" xr:uid="{00000000-0005-0000-0000-000068250000}"/>
    <cellStyle name="Comma 2 9 6 4 2 2 2" xfId="36678" xr:uid="{E440E347-60D9-48E9-B842-98272FFC6F6C}"/>
    <cellStyle name="Comma 2 9 6 4 2 3" xfId="27071" xr:uid="{31782997-084B-41FD-8713-6BEAD29AA764}"/>
    <cellStyle name="Comma 2 9 6 4 3" xfId="12661" xr:uid="{00000000-0005-0000-0000-000069250000}"/>
    <cellStyle name="Comma 2 9 6 4 3 2" xfId="31875" xr:uid="{EECB3CBA-B9B1-4506-B9F7-B12683FA57C6}"/>
    <cellStyle name="Comma 2 9 6 4 4" xfId="22268" xr:uid="{621D2893-8724-45A3-936A-352BD1644D53}"/>
    <cellStyle name="Comma 2 9 6 5" xfId="5456" xr:uid="{00000000-0005-0000-0000-00006A250000}"/>
    <cellStyle name="Comma 2 9 6 5 2" xfId="15063" xr:uid="{00000000-0005-0000-0000-00006B250000}"/>
    <cellStyle name="Comma 2 9 6 5 2 2" xfId="34277" xr:uid="{3CD82B65-5DDB-48E1-AB18-058023D0D56E}"/>
    <cellStyle name="Comma 2 9 6 5 3" xfId="24670" xr:uid="{74C0B64B-BED5-4670-B7C7-DEB97BA6DAAE}"/>
    <cellStyle name="Comma 2 9 6 6" xfId="10259" xr:uid="{00000000-0005-0000-0000-00006C250000}"/>
    <cellStyle name="Comma 2 9 6 6 2" xfId="29473" xr:uid="{B3418E19-F75D-44FE-A1BD-5157AECC515E}"/>
    <cellStyle name="Comma 2 9 6 7" xfId="19866" xr:uid="{1BA280A0-AA84-4C5C-B333-61BDE6330548}"/>
    <cellStyle name="Comma 2 9 7" xfId="849" xr:uid="{00000000-0005-0000-0000-00006D250000}"/>
    <cellStyle name="Comma 2 9 7 2" xfId="3254" xr:uid="{00000000-0005-0000-0000-00006E250000}"/>
    <cellStyle name="Comma 2 9 7 2 2" xfId="8057" xr:uid="{00000000-0005-0000-0000-00006F250000}"/>
    <cellStyle name="Comma 2 9 7 2 2 2" xfId="17664" xr:uid="{00000000-0005-0000-0000-000070250000}"/>
    <cellStyle name="Comma 2 9 7 2 2 2 2" xfId="36878" xr:uid="{3F505CB0-B981-4A0C-8F00-1294ADD07C6D}"/>
    <cellStyle name="Comma 2 9 7 2 2 3" xfId="27271" xr:uid="{51245126-3B46-45DC-9F33-618BC23FD945}"/>
    <cellStyle name="Comma 2 9 7 2 3" xfId="12861" xr:uid="{00000000-0005-0000-0000-000071250000}"/>
    <cellStyle name="Comma 2 9 7 2 3 2" xfId="32075" xr:uid="{B1C8F3FA-9861-4C05-BA62-2A4F7DB12799}"/>
    <cellStyle name="Comma 2 9 7 2 4" xfId="22468" xr:uid="{7B4FD3A5-514A-489A-A532-1AA9D8455B38}"/>
    <cellStyle name="Comma 2 9 7 3" xfId="5656" xr:uid="{00000000-0005-0000-0000-000072250000}"/>
    <cellStyle name="Comma 2 9 7 3 2" xfId="15263" xr:uid="{00000000-0005-0000-0000-000073250000}"/>
    <cellStyle name="Comma 2 9 7 3 2 2" xfId="34477" xr:uid="{6AEE8EBC-88CA-4CF0-ABE0-90296D7A07BF}"/>
    <cellStyle name="Comma 2 9 7 3 3" xfId="24870" xr:uid="{DDAF99AF-0967-4383-B53E-DA340D1FE86D}"/>
    <cellStyle name="Comma 2 9 7 4" xfId="10459" xr:uid="{00000000-0005-0000-0000-000074250000}"/>
    <cellStyle name="Comma 2 9 7 4 2" xfId="29673" xr:uid="{0CF6D032-515B-481E-ADA5-D9BE05E0CBB0}"/>
    <cellStyle name="Comma 2 9 7 5" xfId="20066" xr:uid="{867F67BE-01E5-4B57-B9BB-CD047333502D}"/>
    <cellStyle name="Comma 2 9 8" xfId="1649" xr:uid="{00000000-0005-0000-0000-000075250000}"/>
    <cellStyle name="Comma 2 9 8 2" xfId="4054" xr:uid="{00000000-0005-0000-0000-000076250000}"/>
    <cellStyle name="Comma 2 9 8 2 2" xfId="8857" xr:uid="{00000000-0005-0000-0000-000077250000}"/>
    <cellStyle name="Comma 2 9 8 2 2 2" xfId="18464" xr:uid="{00000000-0005-0000-0000-000078250000}"/>
    <cellStyle name="Comma 2 9 8 2 2 2 2" xfId="37678" xr:uid="{FCF6D9E9-C6BD-4DCE-871A-0FAEB6CE9494}"/>
    <cellStyle name="Comma 2 9 8 2 2 3" xfId="28071" xr:uid="{D00C1F78-A49F-4178-89B8-4D4484D0621D}"/>
    <cellStyle name="Comma 2 9 8 2 3" xfId="13661" xr:uid="{00000000-0005-0000-0000-000079250000}"/>
    <cellStyle name="Comma 2 9 8 2 3 2" xfId="32875" xr:uid="{18999627-1C74-4096-9494-BBFCFEF844F7}"/>
    <cellStyle name="Comma 2 9 8 2 4" xfId="23268" xr:uid="{E1A0E1DF-87D1-4504-862D-F6687D4A7C3E}"/>
    <cellStyle name="Comma 2 9 8 3" xfId="6456" xr:uid="{00000000-0005-0000-0000-00007A250000}"/>
    <cellStyle name="Comma 2 9 8 3 2" xfId="16063" xr:uid="{00000000-0005-0000-0000-00007B250000}"/>
    <cellStyle name="Comma 2 9 8 3 2 2" xfId="35277" xr:uid="{D7F551A2-6595-44A8-BBAA-3A4E16C4B5F5}"/>
    <cellStyle name="Comma 2 9 8 3 3" xfId="25670" xr:uid="{C12B47A3-2885-4F38-96B5-B88B8096DD42}"/>
    <cellStyle name="Comma 2 9 8 4" xfId="11259" xr:uid="{00000000-0005-0000-0000-00007C250000}"/>
    <cellStyle name="Comma 2 9 8 4 2" xfId="30473" xr:uid="{13903359-4124-466B-BC55-A18F206D1D23}"/>
    <cellStyle name="Comma 2 9 8 5" xfId="20866" xr:uid="{E881F95D-BE32-4C20-9069-1D05FB9A0F54}"/>
    <cellStyle name="Comma 2 9 9" xfId="2454" xr:uid="{00000000-0005-0000-0000-00007D250000}"/>
    <cellStyle name="Comma 2 9 9 2" xfId="7257" xr:uid="{00000000-0005-0000-0000-00007E250000}"/>
    <cellStyle name="Comma 2 9 9 2 2" xfId="16864" xr:uid="{00000000-0005-0000-0000-00007F250000}"/>
    <cellStyle name="Comma 2 9 9 2 2 2" xfId="36078" xr:uid="{86B5A56D-F0E3-4401-AF29-474A1E9B8801}"/>
    <cellStyle name="Comma 2 9 9 2 3" xfId="26471" xr:uid="{75595396-95CC-4730-A7C0-DCFF6A309890}"/>
    <cellStyle name="Comma 2 9 9 3" xfId="12061" xr:uid="{00000000-0005-0000-0000-000080250000}"/>
    <cellStyle name="Comma 2 9 9 3 2" xfId="31275" xr:uid="{674A1E3D-A1C7-4126-9901-EB983F628AA2}"/>
    <cellStyle name="Comma 2 9 9 4" xfId="21668" xr:uid="{5C74083F-599C-4E5F-A2FD-BBD3AAEFEC54}"/>
    <cellStyle name="Comma 3" xfId="2" xr:uid="{00000000-0005-0000-0000-000081250000}"/>
    <cellStyle name="Comma 3 10" xfId="59" xr:uid="{00000000-0005-0000-0000-000082250000}"/>
    <cellStyle name="Comma 3 10 10" xfId="9670" xr:uid="{00000000-0005-0000-0000-000083250000}"/>
    <cellStyle name="Comma 3 10 10 2" xfId="28884" xr:uid="{4F0C60F2-87E4-45C2-9F69-CF0EBFC351C7}"/>
    <cellStyle name="Comma 3 10 11" xfId="19277" xr:uid="{D2E32D4E-1329-401A-90DD-295906B65AE2}"/>
    <cellStyle name="Comma 3 10 2" xfId="159" xr:uid="{00000000-0005-0000-0000-000084250000}"/>
    <cellStyle name="Comma 3 10 2 10" xfId="19377" xr:uid="{58585432-06C4-4DC6-8A09-2F0E173E4240}"/>
    <cellStyle name="Comma 3 10 2 2" xfId="359" xr:uid="{00000000-0005-0000-0000-000085250000}"/>
    <cellStyle name="Comma 3 10 2 2 2" xfId="1160" xr:uid="{00000000-0005-0000-0000-000086250000}"/>
    <cellStyle name="Comma 3 10 2 2 2 2" xfId="3565" xr:uid="{00000000-0005-0000-0000-000087250000}"/>
    <cellStyle name="Comma 3 10 2 2 2 2 2" xfId="8368" xr:uid="{00000000-0005-0000-0000-000088250000}"/>
    <cellStyle name="Comma 3 10 2 2 2 2 2 2" xfId="17975" xr:uid="{00000000-0005-0000-0000-000089250000}"/>
    <cellStyle name="Comma 3 10 2 2 2 2 2 2 2" xfId="37189" xr:uid="{D202A4C7-DCD9-46F3-9E9C-23E9E19A09E1}"/>
    <cellStyle name="Comma 3 10 2 2 2 2 2 3" xfId="27582" xr:uid="{8BF2CF4E-F0C4-4925-8424-334C0F88D139}"/>
    <cellStyle name="Comma 3 10 2 2 2 2 3" xfId="13172" xr:uid="{00000000-0005-0000-0000-00008A250000}"/>
    <cellStyle name="Comma 3 10 2 2 2 2 3 2" xfId="32386" xr:uid="{4E43E980-832C-498F-80CA-83BBA7C33A21}"/>
    <cellStyle name="Comma 3 10 2 2 2 2 4" xfId="22779" xr:uid="{57719E2F-35E5-45D0-A383-D5ABF2221F8C}"/>
    <cellStyle name="Comma 3 10 2 2 2 3" xfId="5967" xr:uid="{00000000-0005-0000-0000-00008B250000}"/>
    <cellStyle name="Comma 3 10 2 2 2 3 2" xfId="15574" xr:uid="{00000000-0005-0000-0000-00008C250000}"/>
    <cellStyle name="Comma 3 10 2 2 2 3 2 2" xfId="34788" xr:uid="{D887448B-4810-4BE5-8360-3A4C62F3182A}"/>
    <cellStyle name="Comma 3 10 2 2 2 3 3" xfId="25181" xr:uid="{66E56BC0-2F51-4D7C-978D-29DD099C0A74}"/>
    <cellStyle name="Comma 3 10 2 2 2 4" xfId="10770" xr:uid="{00000000-0005-0000-0000-00008D250000}"/>
    <cellStyle name="Comma 3 10 2 2 2 4 2" xfId="29984" xr:uid="{204E82E9-75B0-4083-A896-70DF948C8CC9}"/>
    <cellStyle name="Comma 3 10 2 2 2 5" xfId="20377" xr:uid="{B909C7A2-D0E2-41CD-9A58-A2E2C5E5A97E}"/>
    <cellStyle name="Comma 3 10 2 2 3" xfId="1960" xr:uid="{00000000-0005-0000-0000-00008E250000}"/>
    <cellStyle name="Comma 3 10 2 2 3 2" xfId="4365" xr:uid="{00000000-0005-0000-0000-00008F250000}"/>
    <cellStyle name="Comma 3 10 2 2 3 2 2" xfId="9168" xr:uid="{00000000-0005-0000-0000-000090250000}"/>
    <cellStyle name="Comma 3 10 2 2 3 2 2 2" xfId="18775" xr:uid="{00000000-0005-0000-0000-000091250000}"/>
    <cellStyle name="Comma 3 10 2 2 3 2 2 2 2" xfId="37989" xr:uid="{11E5D5B2-1452-4288-AAFE-ABAD23166F00}"/>
    <cellStyle name="Comma 3 10 2 2 3 2 2 3" xfId="28382" xr:uid="{9DD46B1D-57AB-49FE-A873-7337FE8BBF7F}"/>
    <cellStyle name="Comma 3 10 2 2 3 2 3" xfId="13972" xr:uid="{00000000-0005-0000-0000-000092250000}"/>
    <cellStyle name="Comma 3 10 2 2 3 2 3 2" xfId="33186" xr:uid="{1DF85AF5-7B73-4F85-93D4-D8D58273E49A}"/>
    <cellStyle name="Comma 3 10 2 2 3 2 4" xfId="23579" xr:uid="{C63F12F0-23BB-4C9F-B59D-7D084991C04E}"/>
    <cellStyle name="Comma 3 10 2 2 3 3" xfId="6767" xr:uid="{00000000-0005-0000-0000-000093250000}"/>
    <cellStyle name="Comma 3 10 2 2 3 3 2" xfId="16374" xr:uid="{00000000-0005-0000-0000-000094250000}"/>
    <cellStyle name="Comma 3 10 2 2 3 3 2 2" xfId="35588" xr:uid="{D0C0A60E-627F-4AB3-B578-342FB63B8497}"/>
    <cellStyle name="Comma 3 10 2 2 3 3 3" xfId="25981" xr:uid="{BD5AD06C-F088-481E-BB74-097DC560E300}"/>
    <cellStyle name="Comma 3 10 2 2 3 4" xfId="11570" xr:uid="{00000000-0005-0000-0000-000095250000}"/>
    <cellStyle name="Comma 3 10 2 2 3 4 2" xfId="30784" xr:uid="{3CB664CA-150A-46CC-9626-5D8B5C35E45F}"/>
    <cellStyle name="Comma 3 10 2 2 3 5" xfId="21177" xr:uid="{7C16FD4D-6766-4BA4-9DEE-EA7556D5C031}"/>
    <cellStyle name="Comma 3 10 2 2 4" xfId="2765" xr:uid="{00000000-0005-0000-0000-000096250000}"/>
    <cellStyle name="Comma 3 10 2 2 4 2" xfId="7568" xr:uid="{00000000-0005-0000-0000-000097250000}"/>
    <cellStyle name="Comma 3 10 2 2 4 2 2" xfId="17175" xr:uid="{00000000-0005-0000-0000-000098250000}"/>
    <cellStyle name="Comma 3 10 2 2 4 2 2 2" xfId="36389" xr:uid="{4D66D421-7251-4B29-B314-F2733EC5A466}"/>
    <cellStyle name="Comma 3 10 2 2 4 2 3" xfId="26782" xr:uid="{A144A0BE-4EB1-432F-8BD7-BA4663292128}"/>
    <cellStyle name="Comma 3 10 2 2 4 3" xfId="12372" xr:uid="{00000000-0005-0000-0000-000099250000}"/>
    <cellStyle name="Comma 3 10 2 2 4 3 2" xfId="31586" xr:uid="{D503C039-A91F-46E4-A69E-E1D91C2FA092}"/>
    <cellStyle name="Comma 3 10 2 2 4 4" xfId="21979" xr:uid="{24A486F5-35C9-4E99-B7FB-B526DACA452D}"/>
    <cellStyle name="Comma 3 10 2 2 5" xfId="5167" xr:uid="{00000000-0005-0000-0000-00009A250000}"/>
    <cellStyle name="Comma 3 10 2 2 5 2" xfId="14774" xr:uid="{00000000-0005-0000-0000-00009B250000}"/>
    <cellStyle name="Comma 3 10 2 2 5 2 2" xfId="33988" xr:uid="{2A09DEE1-8289-4E41-8E33-5B6BBD0DA6BB}"/>
    <cellStyle name="Comma 3 10 2 2 5 3" xfId="24381" xr:uid="{6C37A108-69D9-4B8A-B247-418C134F005D}"/>
    <cellStyle name="Comma 3 10 2 2 6" xfId="9970" xr:uid="{00000000-0005-0000-0000-00009C250000}"/>
    <cellStyle name="Comma 3 10 2 2 6 2" xfId="29184" xr:uid="{501AA079-857B-414A-BA93-8D688BA5BEAE}"/>
    <cellStyle name="Comma 3 10 2 2 7" xfId="19577" xr:uid="{B7F3929A-2ED0-4804-8B21-8F1196645A27}"/>
    <cellStyle name="Comma 3 10 2 3" xfId="559" xr:uid="{00000000-0005-0000-0000-00009D250000}"/>
    <cellStyle name="Comma 3 10 2 3 2" xfId="1360" xr:uid="{00000000-0005-0000-0000-00009E250000}"/>
    <cellStyle name="Comma 3 10 2 3 2 2" xfId="3765" xr:uid="{00000000-0005-0000-0000-00009F250000}"/>
    <cellStyle name="Comma 3 10 2 3 2 2 2" xfId="8568" xr:uid="{00000000-0005-0000-0000-0000A0250000}"/>
    <cellStyle name="Comma 3 10 2 3 2 2 2 2" xfId="18175" xr:uid="{00000000-0005-0000-0000-0000A1250000}"/>
    <cellStyle name="Comma 3 10 2 3 2 2 2 2 2" xfId="37389" xr:uid="{4E140DE9-C969-4D96-AC99-2EF60E8A6BBE}"/>
    <cellStyle name="Comma 3 10 2 3 2 2 2 3" xfId="27782" xr:uid="{29ABC0F4-0C25-4AAF-96E4-5966358E1B4D}"/>
    <cellStyle name="Comma 3 10 2 3 2 2 3" xfId="13372" xr:uid="{00000000-0005-0000-0000-0000A2250000}"/>
    <cellStyle name="Comma 3 10 2 3 2 2 3 2" xfId="32586" xr:uid="{87C55430-5C89-4668-80EC-141EF117B2AF}"/>
    <cellStyle name="Comma 3 10 2 3 2 2 4" xfId="22979" xr:uid="{6EA356A4-810D-485B-A27D-EAE9A7F1F29D}"/>
    <cellStyle name="Comma 3 10 2 3 2 3" xfId="6167" xr:uid="{00000000-0005-0000-0000-0000A3250000}"/>
    <cellStyle name="Comma 3 10 2 3 2 3 2" xfId="15774" xr:uid="{00000000-0005-0000-0000-0000A4250000}"/>
    <cellStyle name="Comma 3 10 2 3 2 3 2 2" xfId="34988" xr:uid="{7C43F70D-5313-427B-A19B-C571703A77E1}"/>
    <cellStyle name="Comma 3 10 2 3 2 3 3" xfId="25381" xr:uid="{8D9C78D3-4061-4314-A734-AE201310CF25}"/>
    <cellStyle name="Comma 3 10 2 3 2 4" xfId="10970" xr:uid="{00000000-0005-0000-0000-0000A5250000}"/>
    <cellStyle name="Comma 3 10 2 3 2 4 2" xfId="30184" xr:uid="{1D2D8479-98AF-4DF9-95AC-B9C574A63551}"/>
    <cellStyle name="Comma 3 10 2 3 2 5" xfId="20577" xr:uid="{08F08A3F-A85B-4126-AB57-ED4253523CD2}"/>
    <cellStyle name="Comma 3 10 2 3 3" xfId="2160" xr:uid="{00000000-0005-0000-0000-0000A6250000}"/>
    <cellStyle name="Comma 3 10 2 3 3 2" xfId="4565" xr:uid="{00000000-0005-0000-0000-0000A7250000}"/>
    <cellStyle name="Comma 3 10 2 3 3 2 2" xfId="9368" xr:uid="{00000000-0005-0000-0000-0000A8250000}"/>
    <cellStyle name="Comma 3 10 2 3 3 2 2 2" xfId="18975" xr:uid="{00000000-0005-0000-0000-0000A9250000}"/>
    <cellStyle name="Comma 3 10 2 3 3 2 2 2 2" xfId="38189" xr:uid="{8979D861-B3A9-459F-9240-39AAE8C18616}"/>
    <cellStyle name="Comma 3 10 2 3 3 2 2 3" xfId="28582" xr:uid="{DF0F7878-9DA7-4B61-B7F3-1B3496F3C2EA}"/>
    <cellStyle name="Comma 3 10 2 3 3 2 3" xfId="14172" xr:uid="{00000000-0005-0000-0000-0000AA250000}"/>
    <cellStyle name="Comma 3 10 2 3 3 2 3 2" xfId="33386" xr:uid="{2E0AD66C-06B7-4429-B439-5F1CA27D9FA4}"/>
    <cellStyle name="Comma 3 10 2 3 3 2 4" xfId="23779" xr:uid="{8DFC19FE-9F14-4C42-8DB9-B72AF2059414}"/>
    <cellStyle name="Comma 3 10 2 3 3 3" xfId="6967" xr:uid="{00000000-0005-0000-0000-0000AB250000}"/>
    <cellStyle name="Comma 3 10 2 3 3 3 2" xfId="16574" xr:uid="{00000000-0005-0000-0000-0000AC250000}"/>
    <cellStyle name="Comma 3 10 2 3 3 3 2 2" xfId="35788" xr:uid="{3304290D-8F0E-49D6-8921-BB043755DE60}"/>
    <cellStyle name="Comma 3 10 2 3 3 3 3" xfId="26181" xr:uid="{A3039EE9-A3C8-412C-8ED1-7CF165A13F9E}"/>
    <cellStyle name="Comma 3 10 2 3 3 4" xfId="11770" xr:uid="{00000000-0005-0000-0000-0000AD250000}"/>
    <cellStyle name="Comma 3 10 2 3 3 4 2" xfId="30984" xr:uid="{7DB00D74-331E-4678-9DB8-9EDE0D08FF4A}"/>
    <cellStyle name="Comma 3 10 2 3 3 5" xfId="21377" xr:uid="{232E6FED-BEC7-4C3C-B3E6-6507DE840BD8}"/>
    <cellStyle name="Comma 3 10 2 3 4" xfId="2965" xr:uid="{00000000-0005-0000-0000-0000AE250000}"/>
    <cellStyle name="Comma 3 10 2 3 4 2" xfId="7768" xr:uid="{00000000-0005-0000-0000-0000AF250000}"/>
    <cellStyle name="Comma 3 10 2 3 4 2 2" xfId="17375" xr:uid="{00000000-0005-0000-0000-0000B0250000}"/>
    <cellStyle name="Comma 3 10 2 3 4 2 2 2" xfId="36589" xr:uid="{7CBB2924-2527-4EB6-AF8D-AAC0DC78B7B0}"/>
    <cellStyle name="Comma 3 10 2 3 4 2 3" xfId="26982" xr:uid="{B57A6F08-D333-4E89-8CEE-AD75E6A5BD60}"/>
    <cellStyle name="Comma 3 10 2 3 4 3" xfId="12572" xr:uid="{00000000-0005-0000-0000-0000B1250000}"/>
    <cellStyle name="Comma 3 10 2 3 4 3 2" xfId="31786" xr:uid="{D404803F-3A34-4131-BECF-37E37B3F4C25}"/>
    <cellStyle name="Comma 3 10 2 3 4 4" xfId="22179" xr:uid="{4F8B0DCA-4F42-48B7-85F4-BCFEB4469772}"/>
    <cellStyle name="Comma 3 10 2 3 5" xfId="5367" xr:uid="{00000000-0005-0000-0000-0000B2250000}"/>
    <cellStyle name="Comma 3 10 2 3 5 2" xfId="14974" xr:uid="{00000000-0005-0000-0000-0000B3250000}"/>
    <cellStyle name="Comma 3 10 2 3 5 2 2" xfId="34188" xr:uid="{15B4377F-78F4-4700-A5BC-725FAFFD6363}"/>
    <cellStyle name="Comma 3 10 2 3 5 3" xfId="24581" xr:uid="{5FA969CF-8CE9-42E1-9DCC-7CBEE76929E0}"/>
    <cellStyle name="Comma 3 10 2 3 6" xfId="10170" xr:uid="{00000000-0005-0000-0000-0000B4250000}"/>
    <cellStyle name="Comma 3 10 2 3 6 2" xfId="29384" xr:uid="{7C7CD561-370A-4FE7-9268-9EC3CEE0F74E}"/>
    <cellStyle name="Comma 3 10 2 3 7" xfId="19777" xr:uid="{C8622037-29A6-437F-85FA-40D98818735C}"/>
    <cellStyle name="Comma 3 10 2 4" xfId="759" xr:uid="{00000000-0005-0000-0000-0000B5250000}"/>
    <cellStyle name="Comma 3 10 2 4 2" xfId="1560" xr:uid="{00000000-0005-0000-0000-0000B6250000}"/>
    <cellStyle name="Comma 3 10 2 4 2 2" xfId="3965" xr:uid="{00000000-0005-0000-0000-0000B7250000}"/>
    <cellStyle name="Comma 3 10 2 4 2 2 2" xfId="8768" xr:uid="{00000000-0005-0000-0000-0000B8250000}"/>
    <cellStyle name="Comma 3 10 2 4 2 2 2 2" xfId="18375" xr:uid="{00000000-0005-0000-0000-0000B9250000}"/>
    <cellStyle name="Comma 3 10 2 4 2 2 2 2 2" xfId="37589" xr:uid="{7840424E-9C69-4F69-89AD-A513E027ACE0}"/>
    <cellStyle name="Comma 3 10 2 4 2 2 2 3" xfId="27982" xr:uid="{8F9C80B7-6994-4506-B994-4565C95B6A59}"/>
    <cellStyle name="Comma 3 10 2 4 2 2 3" xfId="13572" xr:uid="{00000000-0005-0000-0000-0000BA250000}"/>
    <cellStyle name="Comma 3 10 2 4 2 2 3 2" xfId="32786" xr:uid="{66AF97EF-F115-42BC-8A9E-89BEC6AA4E5E}"/>
    <cellStyle name="Comma 3 10 2 4 2 2 4" xfId="23179" xr:uid="{A5984982-D257-4D09-A43E-FAAD11DA135C}"/>
    <cellStyle name="Comma 3 10 2 4 2 3" xfId="6367" xr:uid="{00000000-0005-0000-0000-0000BB250000}"/>
    <cellStyle name="Comma 3 10 2 4 2 3 2" xfId="15974" xr:uid="{00000000-0005-0000-0000-0000BC250000}"/>
    <cellStyle name="Comma 3 10 2 4 2 3 2 2" xfId="35188" xr:uid="{756BAF07-0B96-4511-B18C-E79F2FD0D557}"/>
    <cellStyle name="Comma 3 10 2 4 2 3 3" xfId="25581" xr:uid="{07C6F25D-BEBF-44D1-9216-37543F1463B4}"/>
    <cellStyle name="Comma 3 10 2 4 2 4" xfId="11170" xr:uid="{00000000-0005-0000-0000-0000BD250000}"/>
    <cellStyle name="Comma 3 10 2 4 2 4 2" xfId="30384" xr:uid="{861839B0-E740-4C50-8C0C-0C4E01C51B84}"/>
    <cellStyle name="Comma 3 10 2 4 2 5" xfId="20777" xr:uid="{38C7393A-CABE-4608-998B-C0B3C9970009}"/>
    <cellStyle name="Comma 3 10 2 4 3" xfId="2360" xr:uid="{00000000-0005-0000-0000-0000BE250000}"/>
    <cellStyle name="Comma 3 10 2 4 3 2" xfId="4765" xr:uid="{00000000-0005-0000-0000-0000BF250000}"/>
    <cellStyle name="Comma 3 10 2 4 3 2 2" xfId="9568" xr:uid="{00000000-0005-0000-0000-0000C0250000}"/>
    <cellStyle name="Comma 3 10 2 4 3 2 2 2" xfId="19175" xr:uid="{00000000-0005-0000-0000-0000C1250000}"/>
    <cellStyle name="Comma 3 10 2 4 3 2 2 2 2" xfId="38389" xr:uid="{3DFDFC3D-DA27-45EF-ADA0-9CFB06525A80}"/>
    <cellStyle name="Comma 3 10 2 4 3 2 2 3" xfId="28782" xr:uid="{17D579BF-11B6-4989-9362-08D718846FD2}"/>
    <cellStyle name="Comma 3 10 2 4 3 2 3" xfId="14372" xr:uid="{00000000-0005-0000-0000-0000C2250000}"/>
    <cellStyle name="Comma 3 10 2 4 3 2 3 2" xfId="33586" xr:uid="{5630CD58-48F2-4D6E-BFDF-037F2D9AF7F6}"/>
    <cellStyle name="Comma 3 10 2 4 3 2 4" xfId="23979" xr:uid="{41434BC6-7364-4E15-B5B5-929BABAFE9F1}"/>
    <cellStyle name="Comma 3 10 2 4 3 3" xfId="7167" xr:uid="{00000000-0005-0000-0000-0000C3250000}"/>
    <cellStyle name="Comma 3 10 2 4 3 3 2" xfId="16774" xr:uid="{00000000-0005-0000-0000-0000C4250000}"/>
    <cellStyle name="Comma 3 10 2 4 3 3 2 2" xfId="35988" xr:uid="{DD018CE4-154B-4543-8B7C-88945BA30C70}"/>
    <cellStyle name="Comma 3 10 2 4 3 3 3" xfId="26381" xr:uid="{EDD63FD5-22D9-4647-B8B7-863D97EEEB05}"/>
    <cellStyle name="Comma 3 10 2 4 3 4" xfId="11970" xr:uid="{00000000-0005-0000-0000-0000C5250000}"/>
    <cellStyle name="Comma 3 10 2 4 3 4 2" xfId="31184" xr:uid="{A3486DCE-18AD-4FDC-8C08-92F95C179FF0}"/>
    <cellStyle name="Comma 3 10 2 4 3 5" xfId="21577" xr:uid="{5673F8B1-FB86-4C65-8288-51D52C239389}"/>
    <cellStyle name="Comma 3 10 2 4 4" xfId="3165" xr:uid="{00000000-0005-0000-0000-0000C6250000}"/>
    <cellStyle name="Comma 3 10 2 4 4 2" xfId="7968" xr:uid="{00000000-0005-0000-0000-0000C7250000}"/>
    <cellStyle name="Comma 3 10 2 4 4 2 2" xfId="17575" xr:uid="{00000000-0005-0000-0000-0000C8250000}"/>
    <cellStyle name="Comma 3 10 2 4 4 2 2 2" xfId="36789" xr:uid="{D66DBB62-B8E3-42EB-92FF-41520A42A41C}"/>
    <cellStyle name="Comma 3 10 2 4 4 2 3" xfId="27182" xr:uid="{88965E49-9D8E-41E9-9E8F-2845AA48133E}"/>
    <cellStyle name="Comma 3 10 2 4 4 3" xfId="12772" xr:uid="{00000000-0005-0000-0000-0000C9250000}"/>
    <cellStyle name="Comma 3 10 2 4 4 3 2" xfId="31986" xr:uid="{992A9B7F-A72C-4B32-9DD2-F39188050D22}"/>
    <cellStyle name="Comma 3 10 2 4 4 4" xfId="22379" xr:uid="{55577B70-C4FC-4425-AB81-A8E026D36C52}"/>
    <cellStyle name="Comma 3 10 2 4 5" xfId="5567" xr:uid="{00000000-0005-0000-0000-0000CA250000}"/>
    <cellStyle name="Comma 3 10 2 4 5 2" xfId="15174" xr:uid="{00000000-0005-0000-0000-0000CB250000}"/>
    <cellStyle name="Comma 3 10 2 4 5 2 2" xfId="34388" xr:uid="{FA04155D-45E9-4946-ADD8-AF831A10F10B}"/>
    <cellStyle name="Comma 3 10 2 4 5 3" xfId="24781" xr:uid="{99F51CD6-4CF0-4C38-8ED8-9B72907C0117}"/>
    <cellStyle name="Comma 3 10 2 4 6" xfId="10370" xr:uid="{00000000-0005-0000-0000-0000CC250000}"/>
    <cellStyle name="Comma 3 10 2 4 6 2" xfId="29584" xr:uid="{5D5B6782-DFF9-4068-B3C8-218A620746BA}"/>
    <cellStyle name="Comma 3 10 2 4 7" xfId="19977" xr:uid="{30BA3F30-1CB1-4464-A641-AE244F604A80}"/>
    <cellStyle name="Comma 3 10 2 5" xfId="960" xr:uid="{00000000-0005-0000-0000-0000CD250000}"/>
    <cellStyle name="Comma 3 10 2 5 2" xfId="3365" xr:uid="{00000000-0005-0000-0000-0000CE250000}"/>
    <cellStyle name="Comma 3 10 2 5 2 2" xfId="8168" xr:uid="{00000000-0005-0000-0000-0000CF250000}"/>
    <cellStyle name="Comma 3 10 2 5 2 2 2" xfId="17775" xr:uid="{00000000-0005-0000-0000-0000D0250000}"/>
    <cellStyle name="Comma 3 10 2 5 2 2 2 2" xfId="36989" xr:uid="{BD07FBBF-D9CA-4E80-A86F-C642C8854748}"/>
    <cellStyle name="Comma 3 10 2 5 2 2 3" xfId="27382" xr:uid="{971B35B1-2412-49CF-9C53-8E4FA5F693D7}"/>
    <cellStyle name="Comma 3 10 2 5 2 3" xfId="12972" xr:uid="{00000000-0005-0000-0000-0000D1250000}"/>
    <cellStyle name="Comma 3 10 2 5 2 3 2" xfId="32186" xr:uid="{6395D851-94F0-425B-81AD-36F0807E8D14}"/>
    <cellStyle name="Comma 3 10 2 5 2 4" xfId="22579" xr:uid="{3FB30A16-2688-4DFE-97A2-495A9E1307AE}"/>
    <cellStyle name="Comma 3 10 2 5 3" xfId="5767" xr:uid="{00000000-0005-0000-0000-0000D2250000}"/>
    <cellStyle name="Comma 3 10 2 5 3 2" xfId="15374" xr:uid="{00000000-0005-0000-0000-0000D3250000}"/>
    <cellStyle name="Comma 3 10 2 5 3 2 2" xfId="34588" xr:uid="{70E89731-5E7C-4570-AAB5-E48D0CC8B3EB}"/>
    <cellStyle name="Comma 3 10 2 5 3 3" xfId="24981" xr:uid="{686547E6-A98D-46CD-A12A-CFFD33D7905A}"/>
    <cellStyle name="Comma 3 10 2 5 4" xfId="10570" xr:uid="{00000000-0005-0000-0000-0000D4250000}"/>
    <cellStyle name="Comma 3 10 2 5 4 2" xfId="29784" xr:uid="{9F9CAD24-EBBF-4999-9802-C7CFC353F695}"/>
    <cellStyle name="Comma 3 10 2 5 5" xfId="20177" xr:uid="{C5C68C22-8306-4405-8C09-87EA85B94472}"/>
    <cellStyle name="Comma 3 10 2 6" xfId="1760" xr:uid="{00000000-0005-0000-0000-0000D5250000}"/>
    <cellStyle name="Comma 3 10 2 6 2" xfId="4165" xr:uid="{00000000-0005-0000-0000-0000D6250000}"/>
    <cellStyle name="Comma 3 10 2 6 2 2" xfId="8968" xr:uid="{00000000-0005-0000-0000-0000D7250000}"/>
    <cellStyle name="Comma 3 10 2 6 2 2 2" xfId="18575" xr:uid="{00000000-0005-0000-0000-0000D8250000}"/>
    <cellStyle name="Comma 3 10 2 6 2 2 2 2" xfId="37789" xr:uid="{7CCC5FC7-BA4C-4729-889D-E15D00DC9A14}"/>
    <cellStyle name="Comma 3 10 2 6 2 2 3" xfId="28182" xr:uid="{D0CB5A9B-F711-4CE8-90C5-3E5A8C6C6A2F}"/>
    <cellStyle name="Comma 3 10 2 6 2 3" xfId="13772" xr:uid="{00000000-0005-0000-0000-0000D9250000}"/>
    <cellStyle name="Comma 3 10 2 6 2 3 2" xfId="32986" xr:uid="{F2E9CD10-EA6B-462D-8ABC-3CB756459D8B}"/>
    <cellStyle name="Comma 3 10 2 6 2 4" xfId="23379" xr:uid="{71F801EF-5861-481E-BA1D-8DD463E8692F}"/>
    <cellStyle name="Comma 3 10 2 6 3" xfId="6567" xr:uid="{00000000-0005-0000-0000-0000DA250000}"/>
    <cellStyle name="Comma 3 10 2 6 3 2" xfId="16174" xr:uid="{00000000-0005-0000-0000-0000DB250000}"/>
    <cellStyle name="Comma 3 10 2 6 3 2 2" xfId="35388" xr:uid="{2FCA0DEB-3DCD-4543-86E3-5E956F6F26FA}"/>
    <cellStyle name="Comma 3 10 2 6 3 3" xfId="25781" xr:uid="{080E7232-A225-42BF-A1CD-7DE0E563A6F9}"/>
    <cellStyle name="Comma 3 10 2 6 4" xfId="11370" xr:uid="{00000000-0005-0000-0000-0000DC250000}"/>
    <cellStyle name="Comma 3 10 2 6 4 2" xfId="30584" xr:uid="{13448EAD-2969-41B4-BFD3-7D70A30997DB}"/>
    <cellStyle name="Comma 3 10 2 6 5" xfId="20977" xr:uid="{4B026F5B-CA1A-4D64-9E9A-7EB992F0F48B}"/>
    <cellStyle name="Comma 3 10 2 7" xfId="2565" xr:uid="{00000000-0005-0000-0000-0000DD250000}"/>
    <cellStyle name="Comma 3 10 2 7 2" xfId="7368" xr:uid="{00000000-0005-0000-0000-0000DE250000}"/>
    <cellStyle name="Comma 3 10 2 7 2 2" xfId="16975" xr:uid="{00000000-0005-0000-0000-0000DF250000}"/>
    <cellStyle name="Comma 3 10 2 7 2 2 2" xfId="36189" xr:uid="{0FEEDCD7-6541-499D-ADB4-7BCEFE106F11}"/>
    <cellStyle name="Comma 3 10 2 7 2 3" xfId="26582" xr:uid="{8FC1BAE3-CF9C-4D1D-90B6-C0B6C51B583C}"/>
    <cellStyle name="Comma 3 10 2 7 3" xfId="12172" xr:uid="{00000000-0005-0000-0000-0000E0250000}"/>
    <cellStyle name="Comma 3 10 2 7 3 2" xfId="31386" xr:uid="{6B62DF08-DDB5-4402-8225-7B7F71A72749}"/>
    <cellStyle name="Comma 3 10 2 7 4" xfId="21779" xr:uid="{58E9E23B-65F4-4F9B-9718-B78B9739E4BF}"/>
    <cellStyle name="Comma 3 10 2 8" xfId="4967" xr:uid="{00000000-0005-0000-0000-0000E1250000}"/>
    <cellStyle name="Comma 3 10 2 8 2" xfId="14574" xr:uid="{00000000-0005-0000-0000-0000E2250000}"/>
    <cellStyle name="Comma 3 10 2 8 2 2" xfId="33788" xr:uid="{F8E9FC7C-85A9-4E5A-B3BB-F96140D6C7A3}"/>
    <cellStyle name="Comma 3 10 2 8 3" xfId="24181" xr:uid="{4F958926-6282-47DB-940E-0D9781004AEE}"/>
    <cellStyle name="Comma 3 10 2 9" xfId="9770" xr:uid="{00000000-0005-0000-0000-0000E3250000}"/>
    <cellStyle name="Comma 3 10 2 9 2" xfId="28984" xr:uid="{3373FEA1-E923-4041-92B6-19D7199D8FFA}"/>
    <cellStyle name="Comma 3 10 3" xfId="259" xr:uid="{00000000-0005-0000-0000-0000E4250000}"/>
    <cellStyle name="Comma 3 10 3 2" xfId="1060" xr:uid="{00000000-0005-0000-0000-0000E5250000}"/>
    <cellStyle name="Comma 3 10 3 2 2" xfId="3465" xr:uid="{00000000-0005-0000-0000-0000E6250000}"/>
    <cellStyle name="Comma 3 10 3 2 2 2" xfId="8268" xr:uid="{00000000-0005-0000-0000-0000E7250000}"/>
    <cellStyle name="Comma 3 10 3 2 2 2 2" xfId="17875" xr:uid="{00000000-0005-0000-0000-0000E8250000}"/>
    <cellStyle name="Comma 3 10 3 2 2 2 2 2" xfId="37089" xr:uid="{E4D76693-382E-44F6-8618-C448FC3516C6}"/>
    <cellStyle name="Comma 3 10 3 2 2 2 3" xfId="27482" xr:uid="{5B558CE6-E187-419E-AD68-86BA9DDDEA79}"/>
    <cellStyle name="Comma 3 10 3 2 2 3" xfId="13072" xr:uid="{00000000-0005-0000-0000-0000E9250000}"/>
    <cellStyle name="Comma 3 10 3 2 2 3 2" xfId="32286" xr:uid="{5EB0E334-A6EA-4E88-AE67-BFFF5D061DCD}"/>
    <cellStyle name="Comma 3 10 3 2 2 4" xfId="22679" xr:uid="{251B7267-3039-422E-B214-015F8E4C9D0B}"/>
    <cellStyle name="Comma 3 10 3 2 3" xfId="5867" xr:uid="{00000000-0005-0000-0000-0000EA250000}"/>
    <cellStyle name="Comma 3 10 3 2 3 2" xfId="15474" xr:uid="{00000000-0005-0000-0000-0000EB250000}"/>
    <cellStyle name="Comma 3 10 3 2 3 2 2" xfId="34688" xr:uid="{B2892FE6-6561-455B-87DE-0683F51D5D4F}"/>
    <cellStyle name="Comma 3 10 3 2 3 3" xfId="25081" xr:uid="{A1C5A9D4-F533-4CB4-892D-C9B468E0CE1F}"/>
    <cellStyle name="Comma 3 10 3 2 4" xfId="10670" xr:uid="{00000000-0005-0000-0000-0000EC250000}"/>
    <cellStyle name="Comma 3 10 3 2 4 2" xfId="29884" xr:uid="{831440D3-D9C2-4479-BA17-5154009855F9}"/>
    <cellStyle name="Comma 3 10 3 2 5" xfId="20277" xr:uid="{5D301DE8-5413-4528-8382-47C17493C0E4}"/>
    <cellStyle name="Comma 3 10 3 3" xfId="1860" xr:uid="{00000000-0005-0000-0000-0000ED250000}"/>
    <cellStyle name="Comma 3 10 3 3 2" xfId="4265" xr:uid="{00000000-0005-0000-0000-0000EE250000}"/>
    <cellStyle name="Comma 3 10 3 3 2 2" xfId="9068" xr:uid="{00000000-0005-0000-0000-0000EF250000}"/>
    <cellStyle name="Comma 3 10 3 3 2 2 2" xfId="18675" xr:uid="{00000000-0005-0000-0000-0000F0250000}"/>
    <cellStyle name="Comma 3 10 3 3 2 2 2 2" xfId="37889" xr:uid="{9D730514-6918-4645-A050-D8994A66A33E}"/>
    <cellStyle name="Comma 3 10 3 3 2 2 3" xfId="28282" xr:uid="{1B09CAB2-89C7-4261-BF52-F3181A28771F}"/>
    <cellStyle name="Comma 3 10 3 3 2 3" xfId="13872" xr:uid="{00000000-0005-0000-0000-0000F1250000}"/>
    <cellStyle name="Comma 3 10 3 3 2 3 2" xfId="33086" xr:uid="{F85174DB-8F92-4AB9-BC9B-EB1ACF60A891}"/>
    <cellStyle name="Comma 3 10 3 3 2 4" xfId="23479" xr:uid="{A58BD4C0-E1B7-4B01-9A21-7FEBD8C31DAF}"/>
    <cellStyle name="Comma 3 10 3 3 3" xfId="6667" xr:uid="{00000000-0005-0000-0000-0000F2250000}"/>
    <cellStyle name="Comma 3 10 3 3 3 2" xfId="16274" xr:uid="{00000000-0005-0000-0000-0000F3250000}"/>
    <cellStyle name="Comma 3 10 3 3 3 2 2" xfId="35488" xr:uid="{922FB41F-DBBE-4790-8697-6FE108CC69F5}"/>
    <cellStyle name="Comma 3 10 3 3 3 3" xfId="25881" xr:uid="{A5863DC7-0E35-4B82-A4B9-EE80701D5245}"/>
    <cellStyle name="Comma 3 10 3 3 4" xfId="11470" xr:uid="{00000000-0005-0000-0000-0000F4250000}"/>
    <cellStyle name="Comma 3 10 3 3 4 2" xfId="30684" xr:uid="{4FAD6988-091D-4341-A85A-42EDC82AFBF0}"/>
    <cellStyle name="Comma 3 10 3 3 5" xfId="21077" xr:uid="{3A99A22F-B0F2-4BD8-A49F-38EEC7249E15}"/>
    <cellStyle name="Comma 3 10 3 4" xfId="2665" xr:uid="{00000000-0005-0000-0000-0000F5250000}"/>
    <cellStyle name="Comma 3 10 3 4 2" xfId="7468" xr:uid="{00000000-0005-0000-0000-0000F6250000}"/>
    <cellStyle name="Comma 3 10 3 4 2 2" xfId="17075" xr:uid="{00000000-0005-0000-0000-0000F7250000}"/>
    <cellStyle name="Comma 3 10 3 4 2 2 2" xfId="36289" xr:uid="{D4EEF642-6CD5-44E7-A4A9-31857A643B3F}"/>
    <cellStyle name="Comma 3 10 3 4 2 3" xfId="26682" xr:uid="{115AB770-0746-460F-978B-B05FB7850405}"/>
    <cellStyle name="Comma 3 10 3 4 3" xfId="12272" xr:uid="{00000000-0005-0000-0000-0000F8250000}"/>
    <cellStyle name="Comma 3 10 3 4 3 2" xfId="31486" xr:uid="{F0511265-7EE4-4B92-9D8F-942174B1A563}"/>
    <cellStyle name="Comma 3 10 3 4 4" xfId="21879" xr:uid="{43FE49D2-F46A-42EB-BCE5-DF7283A3C804}"/>
    <cellStyle name="Comma 3 10 3 5" xfId="5067" xr:uid="{00000000-0005-0000-0000-0000F9250000}"/>
    <cellStyle name="Comma 3 10 3 5 2" xfId="14674" xr:uid="{00000000-0005-0000-0000-0000FA250000}"/>
    <cellStyle name="Comma 3 10 3 5 2 2" xfId="33888" xr:uid="{3FEDC38C-19F3-45A0-B5C7-04BCBD7D7BC3}"/>
    <cellStyle name="Comma 3 10 3 5 3" xfId="24281" xr:uid="{070420B1-1B25-4A04-997C-7CADEA738ADB}"/>
    <cellStyle name="Comma 3 10 3 6" xfId="9870" xr:uid="{00000000-0005-0000-0000-0000FB250000}"/>
    <cellStyle name="Comma 3 10 3 6 2" xfId="29084" xr:uid="{AC5BBE81-834F-4B37-A4F4-9A444C07DCC4}"/>
    <cellStyle name="Comma 3 10 3 7" xfId="19477" xr:uid="{17BC8164-63A1-498E-A170-FE07D3D0CED5}"/>
    <cellStyle name="Comma 3 10 4" xfId="459" xr:uid="{00000000-0005-0000-0000-0000FC250000}"/>
    <cellStyle name="Comma 3 10 4 2" xfId="1260" xr:uid="{00000000-0005-0000-0000-0000FD250000}"/>
    <cellStyle name="Comma 3 10 4 2 2" xfId="3665" xr:uid="{00000000-0005-0000-0000-0000FE250000}"/>
    <cellStyle name="Comma 3 10 4 2 2 2" xfId="8468" xr:uid="{00000000-0005-0000-0000-0000FF250000}"/>
    <cellStyle name="Comma 3 10 4 2 2 2 2" xfId="18075" xr:uid="{00000000-0005-0000-0000-000000260000}"/>
    <cellStyle name="Comma 3 10 4 2 2 2 2 2" xfId="37289" xr:uid="{BF8B2C61-0595-4EEB-8D0A-41D536E3441B}"/>
    <cellStyle name="Comma 3 10 4 2 2 2 3" xfId="27682" xr:uid="{905A0CE6-180D-4853-B43B-C4E329C559A1}"/>
    <cellStyle name="Comma 3 10 4 2 2 3" xfId="13272" xr:uid="{00000000-0005-0000-0000-000001260000}"/>
    <cellStyle name="Comma 3 10 4 2 2 3 2" xfId="32486" xr:uid="{ECC8C93B-8D9F-46DA-A897-80536E1CBED8}"/>
    <cellStyle name="Comma 3 10 4 2 2 4" xfId="22879" xr:uid="{D6C03F33-15F4-4A1F-8D90-7257626F3851}"/>
    <cellStyle name="Comma 3 10 4 2 3" xfId="6067" xr:uid="{00000000-0005-0000-0000-000002260000}"/>
    <cellStyle name="Comma 3 10 4 2 3 2" xfId="15674" xr:uid="{00000000-0005-0000-0000-000003260000}"/>
    <cellStyle name="Comma 3 10 4 2 3 2 2" xfId="34888" xr:uid="{51175BF7-8CE3-4F49-BD7E-1CC769452ADD}"/>
    <cellStyle name="Comma 3 10 4 2 3 3" xfId="25281" xr:uid="{21526951-03E3-4F94-8C95-2D7BF296B178}"/>
    <cellStyle name="Comma 3 10 4 2 4" xfId="10870" xr:uid="{00000000-0005-0000-0000-000004260000}"/>
    <cellStyle name="Comma 3 10 4 2 4 2" xfId="30084" xr:uid="{40592E92-CE3C-4B1E-A0F4-3760576BF521}"/>
    <cellStyle name="Comma 3 10 4 2 5" xfId="20477" xr:uid="{8FA71DD4-FAD3-4A67-8AA3-046B71F68BF1}"/>
    <cellStyle name="Comma 3 10 4 3" xfId="2060" xr:uid="{00000000-0005-0000-0000-000005260000}"/>
    <cellStyle name="Comma 3 10 4 3 2" xfId="4465" xr:uid="{00000000-0005-0000-0000-000006260000}"/>
    <cellStyle name="Comma 3 10 4 3 2 2" xfId="9268" xr:uid="{00000000-0005-0000-0000-000007260000}"/>
    <cellStyle name="Comma 3 10 4 3 2 2 2" xfId="18875" xr:uid="{00000000-0005-0000-0000-000008260000}"/>
    <cellStyle name="Comma 3 10 4 3 2 2 2 2" xfId="38089" xr:uid="{35E907B5-8877-4396-99C6-F4D8C4AD54AF}"/>
    <cellStyle name="Comma 3 10 4 3 2 2 3" xfId="28482" xr:uid="{4C9115DE-D670-4A38-BEBF-168CF14D9398}"/>
    <cellStyle name="Comma 3 10 4 3 2 3" xfId="14072" xr:uid="{00000000-0005-0000-0000-000009260000}"/>
    <cellStyle name="Comma 3 10 4 3 2 3 2" xfId="33286" xr:uid="{45F3709E-882D-41DC-B26B-ACF263D0BF8F}"/>
    <cellStyle name="Comma 3 10 4 3 2 4" xfId="23679" xr:uid="{1A8688D1-8A57-442B-92B3-FBE5FD0321D7}"/>
    <cellStyle name="Comma 3 10 4 3 3" xfId="6867" xr:uid="{00000000-0005-0000-0000-00000A260000}"/>
    <cellStyle name="Comma 3 10 4 3 3 2" xfId="16474" xr:uid="{00000000-0005-0000-0000-00000B260000}"/>
    <cellStyle name="Comma 3 10 4 3 3 2 2" xfId="35688" xr:uid="{6E7AD4EF-1037-4113-97F6-2746EE7A38A4}"/>
    <cellStyle name="Comma 3 10 4 3 3 3" xfId="26081" xr:uid="{00E7B0B2-8973-42F3-9EA1-A1CD8462AE51}"/>
    <cellStyle name="Comma 3 10 4 3 4" xfId="11670" xr:uid="{00000000-0005-0000-0000-00000C260000}"/>
    <cellStyle name="Comma 3 10 4 3 4 2" xfId="30884" xr:uid="{6CD7DB90-FB9B-47E0-BFB5-5EA3AD50C577}"/>
    <cellStyle name="Comma 3 10 4 3 5" xfId="21277" xr:uid="{FDE068D0-1422-48C0-BF94-A77A1D01FE3F}"/>
    <cellStyle name="Comma 3 10 4 4" xfId="2865" xr:uid="{00000000-0005-0000-0000-00000D260000}"/>
    <cellStyle name="Comma 3 10 4 4 2" xfId="7668" xr:uid="{00000000-0005-0000-0000-00000E260000}"/>
    <cellStyle name="Comma 3 10 4 4 2 2" xfId="17275" xr:uid="{00000000-0005-0000-0000-00000F260000}"/>
    <cellStyle name="Comma 3 10 4 4 2 2 2" xfId="36489" xr:uid="{50C4F8DB-362F-4694-B4F3-F60937907A9D}"/>
    <cellStyle name="Comma 3 10 4 4 2 3" xfId="26882" xr:uid="{67F55446-499A-4E27-B210-B3A1F7849651}"/>
    <cellStyle name="Comma 3 10 4 4 3" xfId="12472" xr:uid="{00000000-0005-0000-0000-000010260000}"/>
    <cellStyle name="Comma 3 10 4 4 3 2" xfId="31686" xr:uid="{371902FE-B25C-40A8-A1F4-886821EAAC87}"/>
    <cellStyle name="Comma 3 10 4 4 4" xfId="22079" xr:uid="{D718460F-F78C-4D89-B642-403D330AA49C}"/>
    <cellStyle name="Comma 3 10 4 5" xfId="5267" xr:uid="{00000000-0005-0000-0000-000011260000}"/>
    <cellStyle name="Comma 3 10 4 5 2" xfId="14874" xr:uid="{00000000-0005-0000-0000-000012260000}"/>
    <cellStyle name="Comma 3 10 4 5 2 2" xfId="34088" xr:uid="{34145EC3-6E4A-4DBA-BF8E-EC7A8242B9E7}"/>
    <cellStyle name="Comma 3 10 4 5 3" xfId="24481" xr:uid="{585B80F3-D9FD-4609-8B6E-DE2ED99C75EA}"/>
    <cellStyle name="Comma 3 10 4 6" xfId="10070" xr:uid="{00000000-0005-0000-0000-000013260000}"/>
    <cellStyle name="Comma 3 10 4 6 2" xfId="29284" xr:uid="{9E732271-AD31-4FE8-B5EA-A46668B03920}"/>
    <cellStyle name="Comma 3 10 4 7" xfId="19677" xr:uid="{5C6F32FA-1D79-4A2A-AF5F-4F7B2A588C81}"/>
    <cellStyle name="Comma 3 10 5" xfId="659" xr:uid="{00000000-0005-0000-0000-000014260000}"/>
    <cellStyle name="Comma 3 10 5 2" xfId="1460" xr:uid="{00000000-0005-0000-0000-000015260000}"/>
    <cellStyle name="Comma 3 10 5 2 2" xfId="3865" xr:uid="{00000000-0005-0000-0000-000016260000}"/>
    <cellStyle name="Comma 3 10 5 2 2 2" xfId="8668" xr:uid="{00000000-0005-0000-0000-000017260000}"/>
    <cellStyle name="Comma 3 10 5 2 2 2 2" xfId="18275" xr:uid="{00000000-0005-0000-0000-000018260000}"/>
    <cellStyle name="Comma 3 10 5 2 2 2 2 2" xfId="37489" xr:uid="{D38FC7E4-84B4-49A0-9618-6AC2FBE5E391}"/>
    <cellStyle name="Comma 3 10 5 2 2 2 3" xfId="27882" xr:uid="{CA877A51-832A-4FDF-A061-EC11E0EB0C63}"/>
    <cellStyle name="Comma 3 10 5 2 2 3" xfId="13472" xr:uid="{00000000-0005-0000-0000-000019260000}"/>
    <cellStyle name="Comma 3 10 5 2 2 3 2" xfId="32686" xr:uid="{EB78C3A2-2E6C-4921-980E-869BD486FA19}"/>
    <cellStyle name="Comma 3 10 5 2 2 4" xfId="23079" xr:uid="{1A1329B8-7E51-4826-AC2C-E33EB672CB11}"/>
    <cellStyle name="Comma 3 10 5 2 3" xfId="6267" xr:uid="{00000000-0005-0000-0000-00001A260000}"/>
    <cellStyle name="Comma 3 10 5 2 3 2" xfId="15874" xr:uid="{00000000-0005-0000-0000-00001B260000}"/>
    <cellStyle name="Comma 3 10 5 2 3 2 2" xfId="35088" xr:uid="{E9E80277-F160-465A-8B17-0AD447A462C2}"/>
    <cellStyle name="Comma 3 10 5 2 3 3" xfId="25481" xr:uid="{EFDD823C-4766-4F40-8B62-C41EC5765C62}"/>
    <cellStyle name="Comma 3 10 5 2 4" xfId="11070" xr:uid="{00000000-0005-0000-0000-00001C260000}"/>
    <cellStyle name="Comma 3 10 5 2 4 2" xfId="30284" xr:uid="{C9FADDEF-1135-472D-8DB0-E93A2ABBFC5F}"/>
    <cellStyle name="Comma 3 10 5 2 5" xfId="20677" xr:uid="{D5046E95-B2AB-4EB2-858A-5D66AC460A53}"/>
    <cellStyle name="Comma 3 10 5 3" xfId="2260" xr:uid="{00000000-0005-0000-0000-00001D260000}"/>
    <cellStyle name="Comma 3 10 5 3 2" xfId="4665" xr:uid="{00000000-0005-0000-0000-00001E260000}"/>
    <cellStyle name="Comma 3 10 5 3 2 2" xfId="9468" xr:uid="{00000000-0005-0000-0000-00001F260000}"/>
    <cellStyle name="Comma 3 10 5 3 2 2 2" xfId="19075" xr:uid="{00000000-0005-0000-0000-000020260000}"/>
    <cellStyle name="Comma 3 10 5 3 2 2 2 2" xfId="38289" xr:uid="{018DC245-5424-4194-95B4-3C0093D97F79}"/>
    <cellStyle name="Comma 3 10 5 3 2 2 3" xfId="28682" xr:uid="{63CFC7E5-0799-4D83-BFF4-34EC764A0402}"/>
    <cellStyle name="Comma 3 10 5 3 2 3" xfId="14272" xr:uid="{00000000-0005-0000-0000-000021260000}"/>
    <cellStyle name="Comma 3 10 5 3 2 3 2" xfId="33486" xr:uid="{BF5E54C2-0D4F-4BA9-A8A8-25A2C820FC33}"/>
    <cellStyle name="Comma 3 10 5 3 2 4" xfId="23879" xr:uid="{FB23A0CD-367F-48C2-98A7-63E6478BE2C4}"/>
    <cellStyle name="Comma 3 10 5 3 3" xfId="7067" xr:uid="{00000000-0005-0000-0000-000022260000}"/>
    <cellStyle name="Comma 3 10 5 3 3 2" xfId="16674" xr:uid="{00000000-0005-0000-0000-000023260000}"/>
    <cellStyle name="Comma 3 10 5 3 3 2 2" xfId="35888" xr:uid="{4B2D203E-8453-45BF-853E-89B5A59055E6}"/>
    <cellStyle name="Comma 3 10 5 3 3 3" xfId="26281" xr:uid="{70AC3748-3646-49F3-BDA3-42B1ED1CBE76}"/>
    <cellStyle name="Comma 3 10 5 3 4" xfId="11870" xr:uid="{00000000-0005-0000-0000-000024260000}"/>
    <cellStyle name="Comma 3 10 5 3 4 2" xfId="31084" xr:uid="{B5317E8A-26FD-4CB6-91A3-7B1CD40FE65D}"/>
    <cellStyle name="Comma 3 10 5 3 5" xfId="21477" xr:uid="{2360E4BF-60BC-4F93-A61E-1234EBBAA0DF}"/>
    <cellStyle name="Comma 3 10 5 4" xfId="3065" xr:uid="{00000000-0005-0000-0000-000025260000}"/>
    <cellStyle name="Comma 3 10 5 4 2" xfId="7868" xr:uid="{00000000-0005-0000-0000-000026260000}"/>
    <cellStyle name="Comma 3 10 5 4 2 2" xfId="17475" xr:uid="{00000000-0005-0000-0000-000027260000}"/>
    <cellStyle name="Comma 3 10 5 4 2 2 2" xfId="36689" xr:uid="{78C595CB-761A-45D9-B0C7-F95D259470E2}"/>
    <cellStyle name="Comma 3 10 5 4 2 3" xfId="27082" xr:uid="{78D6B1E6-6B85-4362-854C-ECAEE58DB352}"/>
    <cellStyle name="Comma 3 10 5 4 3" xfId="12672" xr:uid="{00000000-0005-0000-0000-000028260000}"/>
    <cellStyle name="Comma 3 10 5 4 3 2" xfId="31886" xr:uid="{524318F9-B752-4746-9A49-46BB529A660C}"/>
    <cellStyle name="Comma 3 10 5 4 4" xfId="22279" xr:uid="{B989953F-9616-4C32-BA41-F660710B160C}"/>
    <cellStyle name="Comma 3 10 5 5" xfId="5467" xr:uid="{00000000-0005-0000-0000-000029260000}"/>
    <cellStyle name="Comma 3 10 5 5 2" xfId="15074" xr:uid="{00000000-0005-0000-0000-00002A260000}"/>
    <cellStyle name="Comma 3 10 5 5 2 2" xfId="34288" xr:uid="{5B9F8732-4ACD-4BC6-8179-EC3688AA4364}"/>
    <cellStyle name="Comma 3 10 5 5 3" xfId="24681" xr:uid="{38FE192F-F4AA-481F-A8B2-20941E6638CF}"/>
    <cellStyle name="Comma 3 10 5 6" xfId="10270" xr:uid="{00000000-0005-0000-0000-00002B260000}"/>
    <cellStyle name="Comma 3 10 5 6 2" xfId="29484" xr:uid="{F5CD94A2-6AE0-4F34-A55F-0ABA1FAC3385}"/>
    <cellStyle name="Comma 3 10 5 7" xfId="19877" xr:uid="{288E1032-0DBD-4014-9A1C-A5154B8677F0}"/>
    <cellStyle name="Comma 3 10 6" xfId="860" xr:uid="{00000000-0005-0000-0000-00002C260000}"/>
    <cellStyle name="Comma 3 10 6 2" xfId="3265" xr:uid="{00000000-0005-0000-0000-00002D260000}"/>
    <cellStyle name="Comma 3 10 6 2 2" xfId="8068" xr:uid="{00000000-0005-0000-0000-00002E260000}"/>
    <cellStyle name="Comma 3 10 6 2 2 2" xfId="17675" xr:uid="{00000000-0005-0000-0000-00002F260000}"/>
    <cellStyle name="Comma 3 10 6 2 2 2 2" xfId="36889" xr:uid="{35263303-B531-48DD-8D0A-7870C38D9AB1}"/>
    <cellStyle name="Comma 3 10 6 2 2 3" xfId="27282" xr:uid="{6B7822B1-0A80-4FC3-B855-79DE4F5213B0}"/>
    <cellStyle name="Comma 3 10 6 2 3" xfId="12872" xr:uid="{00000000-0005-0000-0000-000030260000}"/>
    <cellStyle name="Comma 3 10 6 2 3 2" xfId="32086" xr:uid="{3B7932DF-DE04-477D-A9A4-E5F85992968C}"/>
    <cellStyle name="Comma 3 10 6 2 4" xfId="22479" xr:uid="{2A0097B3-5159-475C-BFEB-2FF025311719}"/>
    <cellStyle name="Comma 3 10 6 3" xfId="5667" xr:uid="{00000000-0005-0000-0000-000031260000}"/>
    <cellStyle name="Comma 3 10 6 3 2" xfId="15274" xr:uid="{00000000-0005-0000-0000-000032260000}"/>
    <cellStyle name="Comma 3 10 6 3 2 2" xfId="34488" xr:uid="{402FF16E-95D9-4A2C-A163-14BE892C4D38}"/>
    <cellStyle name="Comma 3 10 6 3 3" xfId="24881" xr:uid="{0EBDEE3C-A929-4198-B38E-171F7D9BC93C}"/>
    <cellStyle name="Comma 3 10 6 4" xfId="10470" xr:uid="{00000000-0005-0000-0000-000033260000}"/>
    <cellStyle name="Comma 3 10 6 4 2" xfId="29684" xr:uid="{C2FAFBD2-2BF0-446F-AE29-5C66D6586077}"/>
    <cellStyle name="Comma 3 10 6 5" xfId="20077" xr:uid="{941217E7-F767-451A-83F4-DB0FAC574F80}"/>
    <cellStyle name="Comma 3 10 7" xfId="1660" xr:uid="{00000000-0005-0000-0000-000034260000}"/>
    <cellStyle name="Comma 3 10 7 2" xfId="4065" xr:uid="{00000000-0005-0000-0000-000035260000}"/>
    <cellStyle name="Comma 3 10 7 2 2" xfId="8868" xr:uid="{00000000-0005-0000-0000-000036260000}"/>
    <cellStyle name="Comma 3 10 7 2 2 2" xfId="18475" xr:uid="{00000000-0005-0000-0000-000037260000}"/>
    <cellStyle name="Comma 3 10 7 2 2 2 2" xfId="37689" xr:uid="{7009C232-1034-48B9-8A65-7D15BA2A87C3}"/>
    <cellStyle name="Comma 3 10 7 2 2 3" xfId="28082" xr:uid="{458A6806-3CBF-4542-BED7-A85184E52E35}"/>
    <cellStyle name="Comma 3 10 7 2 3" xfId="13672" xr:uid="{00000000-0005-0000-0000-000038260000}"/>
    <cellStyle name="Comma 3 10 7 2 3 2" xfId="32886" xr:uid="{241D0C1A-0EF3-44D2-9C69-A53686C6347D}"/>
    <cellStyle name="Comma 3 10 7 2 4" xfId="23279" xr:uid="{C8A65E68-5AF9-4CC8-8B3C-0E096073D8CC}"/>
    <cellStyle name="Comma 3 10 7 3" xfId="6467" xr:uid="{00000000-0005-0000-0000-000039260000}"/>
    <cellStyle name="Comma 3 10 7 3 2" xfId="16074" xr:uid="{00000000-0005-0000-0000-00003A260000}"/>
    <cellStyle name="Comma 3 10 7 3 2 2" xfId="35288" xr:uid="{2370E7EC-F64F-4D64-AEA0-AD69F1BFD8A3}"/>
    <cellStyle name="Comma 3 10 7 3 3" xfId="25681" xr:uid="{91B1452F-4D66-4A42-9997-0F551431877E}"/>
    <cellStyle name="Comma 3 10 7 4" xfId="11270" xr:uid="{00000000-0005-0000-0000-00003B260000}"/>
    <cellStyle name="Comma 3 10 7 4 2" xfId="30484" xr:uid="{0CC666FD-D463-4046-B2A6-0E24FCFCA1BA}"/>
    <cellStyle name="Comma 3 10 7 5" xfId="20877" xr:uid="{3DB5C422-C8E7-41CB-9767-99D303DD067F}"/>
    <cellStyle name="Comma 3 10 8" xfId="2465" xr:uid="{00000000-0005-0000-0000-00003C260000}"/>
    <cellStyle name="Comma 3 10 8 2" xfId="7268" xr:uid="{00000000-0005-0000-0000-00003D260000}"/>
    <cellStyle name="Comma 3 10 8 2 2" xfId="16875" xr:uid="{00000000-0005-0000-0000-00003E260000}"/>
    <cellStyle name="Comma 3 10 8 2 2 2" xfId="36089" xr:uid="{F9689486-7AA8-4D83-BE07-B675CBD9527A}"/>
    <cellStyle name="Comma 3 10 8 2 3" xfId="26482" xr:uid="{629271D2-51C2-4591-9BD7-36E9F2A5B664}"/>
    <cellStyle name="Comma 3 10 8 3" xfId="12072" xr:uid="{00000000-0005-0000-0000-00003F260000}"/>
    <cellStyle name="Comma 3 10 8 3 2" xfId="31286" xr:uid="{07209A87-4B7F-46F6-97EF-A31095C621C8}"/>
    <cellStyle name="Comma 3 10 8 4" xfId="21679" xr:uid="{F3EE0C18-1BF2-4BCE-9254-9B84062FC5D2}"/>
    <cellStyle name="Comma 3 10 9" xfId="4867" xr:uid="{00000000-0005-0000-0000-000040260000}"/>
    <cellStyle name="Comma 3 10 9 2" xfId="14474" xr:uid="{00000000-0005-0000-0000-000041260000}"/>
    <cellStyle name="Comma 3 10 9 2 2" xfId="33688" xr:uid="{1730D9E4-835E-420D-A51D-BCF82A7218E4}"/>
    <cellStyle name="Comma 3 10 9 3" xfId="24081" xr:uid="{1AED1B1A-6BA3-419D-ACB5-5F12177EB3B4}"/>
    <cellStyle name="Comma 3 11" xfId="109" xr:uid="{00000000-0005-0000-0000-000042260000}"/>
    <cellStyle name="Comma 3 11 10" xfId="19327" xr:uid="{D9042EF8-9D80-4DA7-8FC4-149A2C1544B8}"/>
    <cellStyle name="Comma 3 11 2" xfId="309" xr:uid="{00000000-0005-0000-0000-000043260000}"/>
    <cellStyle name="Comma 3 11 2 2" xfId="1110" xr:uid="{00000000-0005-0000-0000-000044260000}"/>
    <cellStyle name="Comma 3 11 2 2 2" xfId="3515" xr:uid="{00000000-0005-0000-0000-000045260000}"/>
    <cellStyle name="Comma 3 11 2 2 2 2" xfId="8318" xr:uid="{00000000-0005-0000-0000-000046260000}"/>
    <cellStyle name="Comma 3 11 2 2 2 2 2" xfId="17925" xr:uid="{00000000-0005-0000-0000-000047260000}"/>
    <cellStyle name="Comma 3 11 2 2 2 2 2 2" xfId="37139" xr:uid="{808FA979-5A84-4183-B082-F90ACAE20448}"/>
    <cellStyle name="Comma 3 11 2 2 2 2 3" xfId="27532" xr:uid="{A41DE8CA-5AFF-4CBA-A9A4-7510CFCC0BE1}"/>
    <cellStyle name="Comma 3 11 2 2 2 3" xfId="13122" xr:uid="{00000000-0005-0000-0000-000048260000}"/>
    <cellStyle name="Comma 3 11 2 2 2 3 2" xfId="32336" xr:uid="{9F60A621-A5B1-4A56-B4BF-B82E990B02D2}"/>
    <cellStyle name="Comma 3 11 2 2 2 4" xfId="22729" xr:uid="{37267A8E-6CB7-4B30-9571-EB45028CE315}"/>
    <cellStyle name="Comma 3 11 2 2 3" xfId="5917" xr:uid="{00000000-0005-0000-0000-000049260000}"/>
    <cellStyle name="Comma 3 11 2 2 3 2" xfId="15524" xr:uid="{00000000-0005-0000-0000-00004A260000}"/>
    <cellStyle name="Comma 3 11 2 2 3 2 2" xfId="34738" xr:uid="{D8CE5A7A-067E-4F3F-BAF9-16C4D36A40EB}"/>
    <cellStyle name="Comma 3 11 2 2 3 3" xfId="25131" xr:uid="{A231E5C0-3EB6-4673-AA0E-0E432A608C2E}"/>
    <cellStyle name="Comma 3 11 2 2 4" xfId="10720" xr:uid="{00000000-0005-0000-0000-00004B260000}"/>
    <cellStyle name="Comma 3 11 2 2 4 2" xfId="29934" xr:uid="{81C2D5F0-7A76-44ED-9F8A-2A8C6CBBA61F}"/>
    <cellStyle name="Comma 3 11 2 2 5" xfId="20327" xr:uid="{B79A4462-5069-4A83-864A-2CA0772E1B3B}"/>
    <cellStyle name="Comma 3 11 2 3" xfId="1910" xr:uid="{00000000-0005-0000-0000-00004C260000}"/>
    <cellStyle name="Comma 3 11 2 3 2" xfId="4315" xr:uid="{00000000-0005-0000-0000-00004D260000}"/>
    <cellStyle name="Comma 3 11 2 3 2 2" xfId="9118" xr:uid="{00000000-0005-0000-0000-00004E260000}"/>
    <cellStyle name="Comma 3 11 2 3 2 2 2" xfId="18725" xr:uid="{00000000-0005-0000-0000-00004F260000}"/>
    <cellStyle name="Comma 3 11 2 3 2 2 2 2" xfId="37939" xr:uid="{6479FC25-5452-4C92-9D5C-D50481AE3510}"/>
    <cellStyle name="Comma 3 11 2 3 2 2 3" xfId="28332" xr:uid="{70542AA4-3AA9-42AA-9145-3C42F4179465}"/>
    <cellStyle name="Comma 3 11 2 3 2 3" xfId="13922" xr:uid="{00000000-0005-0000-0000-000050260000}"/>
    <cellStyle name="Comma 3 11 2 3 2 3 2" xfId="33136" xr:uid="{2E0FAD35-B5CC-45FE-86DF-3E5486BB8E06}"/>
    <cellStyle name="Comma 3 11 2 3 2 4" xfId="23529" xr:uid="{590B6EFF-1FAA-4933-8FA3-7E32D1FD0DA9}"/>
    <cellStyle name="Comma 3 11 2 3 3" xfId="6717" xr:uid="{00000000-0005-0000-0000-000051260000}"/>
    <cellStyle name="Comma 3 11 2 3 3 2" xfId="16324" xr:uid="{00000000-0005-0000-0000-000052260000}"/>
    <cellStyle name="Comma 3 11 2 3 3 2 2" xfId="35538" xr:uid="{B19661B7-3075-4692-AF08-53A2F87B8E2C}"/>
    <cellStyle name="Comma 3 11 2 3 3 3" xfId="25931" xr:uid="{8647ADF9-68DD-4590-BED9-ABBFB7BB9F61}"/>
    <cellStyle name="Comma 3 11 2 3 4" xfId="11520" xr:uid="{00000000-0005-0000-0000-000053260000}"/>
    <cellStyle name="Comma 3 11 2 3 4 2" xfId="30734" xr:uid="{E77C6475-11DC-48CE-AE34-0711BA484CB8}"/>
    <cellStyle name="Comma 3 11 2 3 5" xfId="21127" xr:uid="{DF72D9D7-1D38-485B-A693-8E2CC13D006E}"/>
    <cellStyle name="Comma 3 11 2 4" xfId="2715" xr:uid="{00000000-0005-0000-0000-000054260000}"/>
    <cellStyle name="Comma 3 11 2 4 2" xfId="7518" xr:uid="{00000000-0005-0000-0000-000055260000}"/>
    <cellStyle name="Comma 3 11 2 4 2 2" xfId="17125" xr:uid="{00000000-0005-0000-0000-000056260000}"/>
    <cellStyle name="Comma 3 11 2 4 2 2 2" xfId="36339" xr:uid="{0F370C6D-F69F-48DF-97B6-34F047CF8E2C}"/>
    <cellStyle name="Comma 3 11 2 4 2 3" xfId="26732" xr:uid="{79549052-9F0D-4730-B488-5DE0214A3A8D}"/>
    <cellStyle name="Comma 3 11 2 4 3" xfId="12322" xr:uid="{00000000-0005-0000-0000-000057260000}"/>
    <cellStyle name="Comma 3 11 2 4 3 2" xfId="31536" xr:uid="{C865E181-B4C9-481C-83C4-132EE1D90E51}"/>
    <cellStyle name="Comma 3 11 2 4 4" xfId="21929" xr:uid="{10C498EA-BE24-49F6-901D-294D7300A168}"/>
    <cellStyle name="Comma 3 11 2 5" xfId="5117" xr:uid="{00000000-0005-0000-0000-000058260000}"/>
    <cellStyle name="Comma 3 11 2 5 2" xfId="14724" xr:uid="{00000000-0005-0000-0000-000059260000}"/>
    <cellStyle name="Comma 3 11 2 5 2 2" xfId="33938" xr:uid="{832D6153-B719-46A1-B8A5-A05BE7E20BC8}"/>
    <cellStyle name="Comma 3 11 2 5 3" xfId="24331" xr:uid="{EEBF600A-78E8-4922-A007-FA72EEFCAEEC}"/>
    <cellStyle name="Comma 3 11 2 6" xfId="9920" xr:uid="{00000000-0005-0000-0000-00005A260000}"/>
    <cellStyle name="Comma 3 11 2 6 2" xfId="29134" xr:uid="{E1AEE26F-CC0A-4594-BEC3-80343AF7D962}"/>
    <cellStyle name="Comma 3 11 2 7" xfId="19527" xr:uid="{4A15562F-8844-450A-926C-3CAF2304F1D5}"/>
    <cellStyle name="Comma 3 11 3" xfId="509" xr:uid="{00000000-0005-0000-0000-00005B260000}"/>
    <cellStyle name="Comma 3 11 3 2" xfId="1310" xr:uid="{00000000-0005-0000-0000-00005C260000}"/>
    <cellStyle name="Comma 3 11 3 2 2" xfId="3715" xr:uid="{00000000-0005-0000-0000-00005D260000}"/>
    <cellStyle name="Comma 3 11 3 2 2 2" xfId="8518" xr:uid="{00000000-0005-0000-0000-00005E260000}"/>
    <cellStyle name="Comma 3 11 3 2 2 2 2" xfId="18125" xr:uid="{00000000-0005-0000-0000-00005F260000}"/>
    <cellStyle name="Comma 3 11 3 2 2 2 2 2" xfId="37339" xr:uid="{959A7DE0-DFF1-4105-859B-8A90B4D575EB}"/>
    <cellStyle name="Comma 3 11 3 2 2 2 3" xfId="27732" xr:uid="{E230B146-8A7C-48D5-963A-635AC444BAE1}"/>
    <cellStyle name="Comma 3 11 3 2 2 3" xfId="13322" xr:uid="{00000000-0005-0000-0000-000060260000}"/>
    <cellStyle name="Comma 3 11 3 2 2 3 2" xfId="32536" xr:uid="{487FF58A-FE8C-48DA-BF0C-54E0AA3C20AA}"/>
    <cellStyle name="Comma 3 11 3 2 2 4" xfId="22929" xr:uid="{E88E46E8-B6F7-4059-9F58-1F35B74952E6}"/>
    <cellStyle name="Comma 3 11 3 2 3" xfId="6117" xr:uid="{00000000-0005-0000-0000-000061260000}"/>
    <cellStyle name="Comma 3 11 3 2 3 2" xfId="15724" xr:uid="{00000000-0005-0000-0000-000062260000}"/>
    <cellStyle name="Comma 3 11 3 2 3 2 2" xfId="34938" xr:uid="{891C847B-F9BB-4C31-8EEA-442550FD88F2}"/>
    <cellStyle name="Comma 3 11 3 2 3 3" xfId="25331" xr:uid="{D8D47FBB-47E2-4701-BDF5-FF131EAFD54C}"/>
    <cellStyle name="Comma 3 11 3 2 4" xfId="10920" xr:uid="{00000000-0005-0000-0000-000063260000}"/>
    <cellStyle name="Comma 3 11 3 2 4 2" xfId="30134" xr:uid="{58A6D046-5FA9-4DE7-A5F1-03D563571563}"/>
    <cellStyle name="Comma 3 11 3 2 5" xfId="20527" xr:uid="{0765CED2-078D-46D1-A19D-CF94D3316AD9}"/>
    <cellStyle name="Comma 3 11 3 3" xfId="2110" xr:uid="{00000000-0005-0000-0000-000064260000}"/>
    <cellStyle name="Comma 3 11 3 3 2" xfId="4515" xr:uid="{00000000-0005-0000-0000-000065260000}"/>
    <cellStyle name="Comma 3 11 3 3 2 2" xfId="9318" xr:uid="{00000000-0005-0000-0000-000066260000}"/>
    <cellStyle name="Comma 3 11 3 3 2 2 2" xfId="18925" xr:uid="{00000000-0005-0000-0000-000067260000}"/>
    <cellStyle name="Comma 3 11 3 3 2 2 2 2" xfId="38139" xr:uid="{7664E5CF-1DAB-4927-9201-6C8BC9C0EFF7}"/>
    <cellStyle name="Comma 3 11 3 3 2 2 3" xfId="28532" xr:uid="{303A7C69-6EDB-4B5A-B4D7-93C5783B6090}"/>
    <cellStyle name="Comma 3 11 3 3 2 3" xfId="14122" xr:uid="{00000000-0005-0000-0000-000068260000}"/>
    <cellStyle name="Comma 3 11 3 3 2 3 2" xfId="33336" xr:uid="{6A3E9F36-E63D-4E96-B124-E0D665F69BD7}"/>
    <cellStyle name="Comma 3 11 3 3 2 4" xfId="23729" xr:uid="{B079114B-4351-4314-AB23-F3337BFA03DE}"/>
    <cellStyle name="Comma 3 11 3 3 3" xfId="6917" xr:uid="{00000000-0005-0000-0000-000069260000}"/>
    <cellStyle name="Comma 3 11 3 3 3 2" xfId="16524" xr:uid="{00000000-0005-0000-0000-00006A260000}"/>
    <cellStyle name="Comma 3 11 3 3 3 2 2" xfId="35738" xr:uid="{6C80EFDC-36EC-4FA7-BA0C-97F106624A1B}"/>
    <cellStyle name="Comma 3 11 3 3 3 3" xfId="26131" xr:uid="{BF20152D-FADF-481E-B652-536EE3A6C73B}"/>
    <cellStyle name="Comma 3 11 3 3 4" xfId="11720" xr:uid="{00000000-0005-0000-0000-00006B260000}"/>
    <cellStyle name="Comma 3 11 3 3 4 2" xfId="30934" xr:uid="{98CB3D96-6944-46B7-A6FB-1B9B701E013F}"/>
    <cellStyle name="Comma 3 11 3 3 5" xfId="21327" xr:uid="{D5FABFFF-AE0B-4B46-A535-3A9D22AD4B83}"/>
    <cellStyle name="Comma 3 11 3 4" xfId="2915" xr:uid="{00000000-0005-0000-0000-00006C260000}"/>
    <cellStyle name="Comma 3 11 3 4 2" xfId="7718" xr:uid="{00000000-0005-0000-0000-00006D260000}"/>
    <cellStyle name="Comma 3 11 3 4 2 2" xfId="17325" xr:uid="{00000000-0005-0000-0000-00006E260000}"/>
    <cellStyle name="Comma 3 11 3 4 2 2 2" xfId="36539" xr:uid="{7C3E6826-2E5D-4E69-836C-8448009AB1ED}"/>
    <cellStyle name="Comma 3 11 3 4 2 3" xfId="26932" xr:uid="{DF2FCA0B-F71E-4BC2-9F10-DAFCA1E4866F}"/>
    <cellStyle name="Comma 3 11 3 4 3" xfId="12522" xr:uid="{00000000-0005-0000-0000-00006F260000}"/>
    <cellStyle name="Comma 3 11 3 4 3 2" xfId="31736" xr:uid="{580F5278-688A-437D-A56B-3EEFF28CA596}"/>
    <cellStyle name="Comma 3 11 3 4 4" xfId="22129" xr:uid="{9257C9E3-C004-49EC-910C-4B222D32604B}"/>
    <cellStyle name="Comma 3 11 3 5" xfId="5317" xr:uid="{00000000-0005-0000-0000-000070260000}"/>
    <cellStyle name="Comma 3 11 3 5 2" xfId="14924" xr:uid="{00000000-0005-0000-0000-000071260000}"/>
    <cellStyle name="Comma 3 11 3 5 2 2" xfId="34138" xr:uid="{04BE6C7A-8EC3-494C-B0E2-5F8AF315B8DF}"/>
    <cellStyle name="Comma 3 11 3 5 3" xfId="24531" xr:uid="{76DB38A2-56A3-44E4-A0BD-A555E77D2184}"/>
    <cellStyle name="Comma 3 11 3 6" xfId="10120" xr:uid="{00000000-0005-0000-0000-000072260000}"/>
    <cellStyle name="Comma 3 11 3 6 2" xfId="29334" xr:uid="{0C0B8B72-419D-4B0B-A1B7-A2FBD11F3DEB}"/>
    <cellStyle name="Comma 3 11 3 7" xfId="19727" xr:uid="{2EA176C9-D50F-45EF-9069-BA3A9D287640}"/>
    <cellStyle name="Comma 3 11 4" xfId="709" xr:uid="{00000000-0005-0000-0000-000073260000}"/>
    <cellStyle name="Comma 3 11 4 2" xfId="1510" xr:uid="{00000000-0005-0000-0000-000074260000}"/>
    <cellStyle name="Comma 3 11 4 2 2" xfId="3915" xr:uid="{00000000-0005-0000-0000-000075260000}"/>
    <cellStyle name="Comma 3 11 4 2 2 2" xfId="8718" xr:uid="{00000000-0005-0000-0000-000076260000}"/>
    <cellStyle name="Comma 3 11 4 2 2 2 2" xfId="18325" xr:uid="{00000000-0005-0000-0000-000077260000}"/>
    <cellStyle name="Comma 3 11 4 2 2 2 2 2" xfId="37539" xr:uid="{90646F50-DE5A-4BA9-AF23-C00B0E1EFA15}"/>
    <cellStyle name="Comma 3 11 4 2 2 2 3" xfId="27932" xr:uid="{0041BC7F-4F95-4D8B-8F65-722762357178}"/>
    <cellStyle name="Comma 3 11 4 2 2 3" xfId="13522" xr:uid="{00000000-0005-0000-0000-000078260000}"/>
    <cellStyle name="Comma 3 11 4 2 2 3 2" xfId="32736" xr:uid="{E3944B03-6348-4A7A-B333-402302695136}"/>
    <cellStyle name="Comma 3 11 4 2 2 4" xfId="23129" xr:uid="{CC425BF0-7B72-42C2-BDCD-754F028E0FE8}"/>
    <cellStyle name="Comma 3 11 4 2 3" xfId="6317" xr:uid="{00000000-0005-0000-0000-000079260000}"/>
    <cellStyle name="Comma 3 11 4 2 3 2" xfId="15924" xr:uid="{00000000-0005-0000-0000-00007A260000}"/>
    <cellStyle name="Comma 3 11 4 2 3 2 2" xfId="35138" xr:uid="{DEFA130D-7248-4380-9CEF-879FCBBF2188}"/>
    <cellStyle name="Comma 3 11 4 2 3 3" xfId="25531" xr:uid="{61BEF59B-CF4B-4332-93D5-5552D5B09F48}"/>
    <cellStyle name="Comma 3 11 4 2 4" xfId="11120" xr:uid="{00000000-0005-0000-0000-00007B260000}"/>
    <cellStyle name="Comma 3 11 4 2 4 2" xfId="30334" xr:uid="{A517A170-ECDB-4409-BDB1-BCFBF7751E8F}"/>
    <cellStyle name="Comma 3 11 4 2 5" xfId="20727" xr:uid="{B1FCBA8C-6287-45D6-8C84-BF4D9EAC0757}"/>
    <cellStyle name="Comma 3 11 4 3" xfId="2310" xr:uid="{00000000-0005-0000-0000-00007C260000}"/>
    <cellStyle name="Comma 3 11 4 3 2" xfId="4715" xr:uid="{00000000-0005-0000-0000-00007D260000}"/>
    <cellStyle name="Comma 3 11 4 3 2 2" xfId="9518" xr:uid="{00000000-0005-0000-0000-00007E260000}"/>
    <cellStyle name="Comma 3 11 4 3 2 2 2" xfId="19125" xr:uid="{00000000-0005-0000-0000-00007F260000}"/>
    <cellStyle name="Comma 3 11 4 3 2 2 2 2" xfId="38339" xr:uid="{41A999BD-A8BC-4683-B2A4-10915C4A840B}"/>
    <cellStyle name="Comma 3 11 4 3 2 2 3" xfId="28732" xr:uid="{1E59441A-B9C5-4A2E-A965-0C310EC1E6E9}"/>
    <cellStyle name="Comma 3 11 4 3 2 3" xfId="14322" xr:uid="{00000000-0005-0000-0000-000080260000}"/>
    <cellStyle name="Comma 3 11 4 3 2 3 2" xfId="33536" xr:uid="{6619C5D2-F03C-4EC8-9127-BF4A8B606DE6}"/>
    <cellStyle name="Comma 3 11 4 3 2 4" xfId="23929" xr:uid="{1D5FE20D-152C-4467-86DA-7A603D2D49E2}"/>
    <cellStyle name="Comma 3 11 4 3 3" xfId="7117" xr:uid="{00000000-0005-0000-0000-000081260000}"/>
    <cellStyle name="Comma 3 11 4 3 3 2" xfId="16724" xr:uid="{00000000-0005-0000-0000-000082260000}"/>
    <cellStyle name="Comma 3 11 4 3 3 2 2" xfId="35938" xr:uid="{A8AA70E9-43AF-4B69-8AE7-C9E100CA7D56}"/>
    <cellStyle name="Comma 3 11 4 3 3 3" xfId="26331" xr:uid="{5DC6220C-55A8-49C0-A8A0-CD92017213C5}"/>
    <cellStyle name="Comma 3 11 4 3 4" xfId="11920" xr:uid="{00000000-0005-0000-0000-000083260000}"/>
    <cellStyle name="Comma 3 11 4 3 4 2" xfId="31134" xr:uid="{25BBA490-6293-4B36-AE4F-5AA1EA25265A}"/>
    <cellStyle name="Comma 3 11 4 3 5" xfId="21527" xr:uid="{919A3CF3-C9B1-46F8-B9F2-34E6C7023E1D}"/>
    <cellStyle name="Comma 3 11 4 4" xfId="3115" xr:uid="{00000000-0005-0000-0000-000084260000}"/>
    <cellStyle name="Comma 3 11 4 4 2" xfId="7918" xr:uid="{00000000-0005-0000-0000-000085260000}"/>
    <cellStyle name="Comma 3 11 4 4 2 2" xfId="17525" xr:uid="{00000000-0005-0000-0000-000086260000}"/>
    <cellStyle name="Comma 3 11 4 4 2 2 2" xfId="36739" xr:uid="{F40F239E-1E43-44E4-9C0E-EF530D557423}"/>
    <cellStyle name="Comma 3 11 4 4 2 3" xfId="27132" xr:uid="{7F8C02A9-0BF8-4FE3-AB9B-77EF94CEC283}"/>
    <cellStyle name="Comma 3 11 4 4 3" xfId="12722" xr:uid="{00000000-0005-0000-0000-000087260000}"/>
    <cellStyle name="Comma 3 11 4 4 3 2" xfId="31936" xr:uid="{923E9BBE-C9EB-41BF-A61A-00419E6F6226}"/>
    <cellStyle name="Comma 3 11 4 4 4" xfId="22329" xr:uid="{C0554F06-7B4F-4851-90B4-0A4B0D4F6A2E}"/>
    <cellStyle name="Comma 3 11 4 5" xfId="5517" xr:uid="{00000000-0005-0000-0000-000088260000}"/>
    <cellStyle name="Comma 3 11 4 5 2" xfId="15124" xr:uid="{00000000-0005-0000-0000-000089260000}"/>
    <cellStyle name="Comma 3 11 4 5 2 2" xfId="34338" xr:uid="{E799594C-954D-44F4-8432-5C1D2F546F01}"/>
    <cellStyle name="Comma 3 11 4 5 3" xfId="24731" xr:uid="{C7B5619D-5B32-46A7-99B4-4813887DD871}"/>
    <cellStyle name="Comma 3 11 4 6" xfId="10320" xr:uid="{00000000-0005-0000-0000-00008A260000}"/>
    <cellStyle name="Comma 3 11 4 6 2" xfId="29534" xr:uid="{D79176E6-F39B-471C-B8DF-0A5BAB8E4A84}"/>
    <cellStyle name="Comma 3 11 4 7" xfId="19927" xr:uid="{C2B1DD53-2957-43BB-A97E-FD9B59CB613A}"/>
    <cellStyle name="Comma 3 11 5" xfId="910" xr:uid="{00000000-0005-0000-0000-00008B260000}"/>
    <cellStyle name="Comma 3 11 5 2" xfId="3315" xr:uid="{00000000-0005-0000-0000-00008C260000}"/>
    <cellStyle name="Comma 3 11 5 2 2" xfId="8118" xr:uid="{00000000-0005-0000-0000-00008D260000}"/>
    <cellStyle name="Comma 3 11 5 2 2 2" xfId="17725" xr:uid="{00000000-0005-0000-0000-00008E260000}"/>
    <cellStyle name="Comma 3 11 5 2 2 2 2" xfId="36939" xr:uid="{1DCC3E45-01BB-4966-8144-6778240C1820}"/>
    <cellStyle name="Comma 3 11 5 2 2 3" xfId="27332" xr:uid="{1778BFB0-E3FA-4CB7-814D-B3F6E44AEC95}"/>
    <cellStyle name="Comma 3 11 5 2 3" xfId="12922" xr:uid="{00000000-0005-0000-0000-00008F260000}"/>
    <cellStyle name="Comma 3 11 5 2 3 2" xfId="32136" xr:uid="{F687C32E-5271-411C-BD5B-269F13362DD6}"/>
    <cellStyle name="Comma 3 11 5 2 4" xfId="22529" xr:uid="{5BE0213C-4D0A-4D32-BCCE-BFF22A4ED43B}"/>
    <cellStyle name="Comma 3 11 5 3" xfId="5717" xr:uid="{00000000-0005-0000-0000-000090260000}"/>
    <cellStyle name="Comma 3 11 5 3 2" xfId="15324" xr:uid="{00000000-0005-0000-0000-000091260000}"/>
    <cellStyle name="Comma 3 11 5 3 2 2" xfId="34538" xr:uid="{E33A5319-1A2C-4FBD-900D-E6B7280FC67C}"/>
    <cellStyle name="Comma 3 11 5 3 3" xfId="24931" xr:uid="{4B921A67-DF45-47CA-A53B-5A7A93F95942}"/>
    <cellStyle name="Comma 3 11 5 4" xfId="10520" xr:uid="{00000000-0005-0000-0000-000092260000}"/>
    <cellStyle name="Comma 3 11 5 4 2" xfId="29734" xr:uid="{D7F8A71E-5AF9-4871-A602-7E9CC50F4704}"/>
    <cellStyle name="Comma 3 11 5 5" xfId="20127" xr:uid="{B4B4C0A9-97F6-4C20-9A67-A422F7E9554C}"/>
    <cellStyle name="Comma 3 11 6" xfId="1710" xr:uid="{00000000-0005-0000-0000-000093260000}"/>
    <cellStyle name="Comma 3 11 6 2" xfId="4115" xr:uid="{00000000-0005-0000-0000-000094260000}"/>
    <cellStyle name="Comma 3 11 6 2 2" xfId="8918" xr:uid="{00000000-0005-0000-0000-000095260000}"/>
    <cellStyle name="Comma 3 11 6 2 2 2" xfId="18525" xr:uid="{00000000-0005-0000-0000-000096260000}"/>
    <cellStyle name="Comma 3 11 6 2 2 2 2" xfId="37739" xr:uid="{50F833DB-5EBC-446C-8DFC-B490DAD589E9}"/>
    <cellStyle name="Comma 3 11 6 2 2 3" xfId="28132" xr:uid="{101BD5ED-1ACA-42FC-9A37-08D765290BE9}"/>
    <cellStyle name="Comma 3 11 6 2 3" xfId="13722" xr:uid="{00000000-0005-0000-0000-000097260000}"/>
    <cellStyle name="Comma 3 11 6 2 3 2" xfId="32936" xr:uid="{DF995F92-BD53-4AD0-B739-33DA029AAF88}"/>
    <cellStyle name="Comma 3 11 6 2 4" xfId="23329" xr:uid="{BFCB812A-87ED-46EC-AD9C-2F34F8CB257F}"/>
    <cellStyle name="Comma 3 11 6 3" xfId="6517" xr:uid="{00000000-0005-0000-0000-000098260000}"/>
    <cellStyle name="Comma 3 11 6 3 2" xfId="16124" xr:uid="{00000000-0005-0000-0000-000099260000}"/>
    <cellStyle name="Comma 3 11 6 3 2 2" xfId="35338" xr:uid="{11ED8DE8-5492-4E39-87B4-6814480CFA1F}"/>
    <cellStyle name="Comma 3 11 6 3 3" xfId="25731" xr:uid="{D79343F2-14DE-4865-B708-CC8001563113}"/>
    <cellStyle name="Comma 3 11 6 4" xfId="11320" xr:uid="{00000000-0005-0000-0000-00009A260000}"/>
    <cellStyle name="Comma 3 11 6 4 2" xfId="30534" xr:uid="{71E185A9-A18C-4D42-A1D3-A331E6881017}"/>
    <cellStyle name="Comma 3 11 6 5" xfId="20927" xr:uid="{64DFCEA5-3170-441A-90E3-1B4988897D1F}"/>
    <cellStyle name="Comma 3 11 7" xfId="2515" xr:uid="{00000000-0005-0000-0000-00009B260000}"/>
    <cellStyle name="Comma 3 11 7 2" xfId="7318" xr:uid="{00000000-0005-0000-0000-00009C260000}"/>
    <cellStyle name="Comma 3 11 7 2 2" xfId="16925" xr:uid="{00000000-0005-0000-0000-00009D260000}"/>
    <cellStyle name="Comma 3 11 7 2 2 2" xfId="36139" xr:uid="{CB82F876-2CF6-4210-AAA0-934E2CEB45D8}"/>
    <cellStyle name="Comma 3 11 7 2 3" xfId="26532" xr:uid="{2E1A91E1-B137-434C-A45B-D023936B6A67}"/>
    <cellStyle name="Comma 3 11 7 3" xfId="12122" xr:uid="{00000000-0005-0000-0000-00009E260000}"/>
    <cellStyle name="Comma 3 11 7 3 2" xfId="31336" xr:uid="{07F347A2-BDA9-40A9-A0AA-04DC51AE62B0}"/>
    <cellStyle name="Comma 3 11 7 4" xfId="21729" xr:uid="{DE4F4612-0E80-41C8-9E77-4F40B99816E9}"/>
    <cellStyle name="Comma 3 11 8" xfId="4917" xr:uid="{00000000-0005-0000-0000-00009F260000}"/>
    <cellStyle name="Comma 3 11 8 2" xfId="14524" xr:uid="{00000000-0005-0000-0000-0000A0260000}"/>
    <cellStyle name="Comma 3 11 8 2 2" xfId="33738" xr:uid="{809AA47B-5A5C-49CE-84EA-C340EFF45F2D}"/>
    <cellStyle name="Comma 3 11 8 3" xfId="24131" xr:uid="{2D33B0BC-51A9-4627-B6A7-78EDEBA3D626}"/>
    <cellStyle name="Comma 3 11 9" xfId="9720" xr:uid="{00000000-0005-0000-0000-0000A1260000}"/>
    <cellStyle name="Comma 3 11 9 2" xfId="28934" xr:uid="{3A0B697B-A4A4-4619-8465-17A445519F7A}"/>
    <cellStyle name="Comma 3 12" xfId="209" xr:uid="{00000000-0005-0000-0000-0000A2260000}"/>
    <cellStyle name="Comma 3 12 2" xfId="1010" xr:uid="{00000000-0005-0000-0000-0000A3260000}"/>
    <cellStyle name="Comma 3 12 2 2" xfId="3415" xr:uid="{00000000-0005-0000-0000-0000A4260000}"/>
    <cellStyle name="Comma 3 12 2 2 2" xfId="8218" xr:uid="{00000000-0005-0000-0000-0000A5260000}"/>
    <cellStyle name="Comma 3 12 2 2 2 2" xfId="17825" xr:uid="{00000000-0005-0000-0000-0000A6260000}"/>
    <cellStyle name="Comma 3 12 2 2 2 2 2" xfId="37039" xr:uid="{685C0F99-3AEC-4DB6-89E2-3BD90F3CA2D6}"/>
    <cellStyle name="Comma 3 12 2 2 2 3" xfId="27432" xr:uid="{A112683A-D164-43AC-BF65-4DDFFEE32AAB}"/>
    <cellStyle name="Comma 3 12 2 2 3" xfId="13022" xr:uid="{00000000-0005-0000-0000-0000A7260000}"/>
    <cellStyle name="Comma 3 12 2 2 3 2" xfId="32236" xr:uid="{6D074CFE-3578-49EE-978F-C715352E945F}"/>
    <cellStyle name="Comma 3 12 2 2 4" xfId="22629" xr:uid="{7661EE67-333E-4F30-8571-12BA1CECB13B}"/>
    <cellStyle name="Comma 3 12 2 3" xfId="5817" xr:uid="{00000000-0005-0000-0000-0000A8260000}"/>
    <cellStyle name="Comma 3 12 2 3 2" xfId="15424" xr:uid="{00000000-0005-0000-0000-0000A9260000}"/>
    <cellStyle name="Comma 3 12 2 3 2 2" xfId="34638" xr:uid="{CF05732D-FC0F-4334-A27F-3F52AC01DF89}"/>
    <cellStyle name="Comma 3 12 2 3 3" xfId="25031" xr:uid="{75CE4C66-C0CD-420A-82C7-0F31EBC16E3F}"/>
    <cellStyle name="Comma 3 12 2 4" xfId="10620" xr:uid="{00000000-0005-0000-0000-0000AA260000}"/>
    <cellStyle name="Comma 3 12 2 4 2" xfId="29834" xr:uid="{841D9911-4621-4AEB-A9B3-44E0F80805C6}"/>
    <cellStyle name="Comma 3 12 2 5" xfId="20227" xr:uid="{057543FF-84AC-4D12-A65B-BFC4CDB4EF47}"/>
    <cellStyle name="Comma 3 12 3" xfId="1810" xr:uid="{00000000-0005-0000-0000-0000AB260000}"/>
    <cellStyle name="Comma 3 12 3 2" xfId="4215" xr:uid="{00000000-0005-0000-0000-0000AC260000}"/>
    <cellStyle name="Comma 3 12 3 2 2" xfId="9018" xr:uid="{00000000-0005-0000-0000-0000AD260000}"/>
    <cellStyle name="Comma 3 12 3 2 2 2" xfId="18625" xr:uid="{00000000-0005-0000-0000-0000AE260000}"/>
    <cellStyle name="Comma 3 12 3 2 2 2 2" xfId="37839" xr:uid="{3EF6E917-3205-44EF-83F6-9AC111925BF8}"/>
    <cellStyle name="Comma 3 12 3 2 2 3" xfId="28232" xr:uid="{BA1F726B-86B7-47BC-ACD8-AF209BB83A79}"/>
    <cellStyle name="Comma 3 12 3 2 3" xfId="13822" xr:uid="{00000000-0005-0000-0000-0000AF260000}"/>
    <cellStyle name="Comma 3 12 3 2 3 2" xfId="33036" xr:uid="{FABB7B2F-8273-4657-9544-71430425835D}"/>
    <cellStyle name="Comma 3 12 3 2 4" xfId="23429" xr:uid="{3FE41D49-04E3-4ACE-B78E-1D1D495F3093}"/>
    <cellStyle name="Comma 3 12 3 3" xfId="6617" xr:uid="{00000000-0005-0000-0000-0000B0260000}"/>
    <cellStyle name="Comma 3 12 3 3 2" xfId="16224" xr:uid="{00000000-0005-0000-0000-0000B1260000}"/>
    <cellStyle name="Comma 3 12 3 3 2 2" xfId="35438" xr:uid="{82AFC045-E012-4016-884E-426ED51BF69E}"/>
    <cellStyle name="Comma 3 12 3 3 3" xfId="25831" xr:uid="{16CFEA0E-58D9-4C68-B1B0-DAF992F38D8A}"/>
    <cellStyle name="Comma 3 12 3 4" xfId="11420" xr:uid="{00000000-0005-0000-0000-0000B2260000}"/>
    <cellStyle name="Comma 3 12 3 4 2" xfId="30634" xr:uid="{B72CFACF-2DA7-470A-9BE4-A2928BB705A6}"/>
    <cellStyle name="Comma 3 12 3 5" xfId="21027" xr:uid="{54DF989D-CA28-4595-8521-C1377A7EB138}"/>
    <cellStyle name="Comma 3 12 4" xfId="2615" xr:uid="{00000000-0005-0000-0000-0000B3260000}"/>
    <cellStyle name="Comma 3 12 4 2" xfId="7418" xr:uid="{00000000-0005-0000-0000-0000B4260000}"/>
    <cellStyle name="Comma 3 12 4 2 2" xfId="17025" xr:uid="{00000000-0005-0000-0000-0000B5260000}"/>
    <cellStyle name="Comma 3 12 4 2 2 2" xfId="36239" xr:uid="{2760E5BA-A4C6-4C73-8DED-27C02A72F10F}"/>
    <cellStyle name="Comma 3 12 4 2 3" xfId="26632" xr:uid="{A48B666E-CB33-4B6E-9114-24B364C8733F}"/>
    <cellStyle name="Comma 3 12 4 3" xfId="12222" xr:uid="{00000000-0005-0000-0000-0000B6260000}"/>
    <cellStyle name="Comma 3 12 4 3 2" xfId="31436" xr:uid="{DD34F16C-F03B-42D1-8E07-4BC328926B4C}"/>
    <cellStyle name="Comma 3 12 4 4" xfId="21829" xr:uid="{FDB27EA6-F9CF-4C99-BADE-E7CEADFF9A28}"/>
    <cellStyle name="Comma 3 12 5" xfId="5017" xr:uid="{00000000-0005-0000-0000-0000B7260000}"/>
    <cellStyle name="Comma 3 12 5 2" xfId="14624" xr:uid="{00000000-0005-0000-0000-0000B8260000}"/>
    <cellStyle name="Comma 3 12 5 2 2" xfId="33838" xr:uid="{738E48EA-8EB4-4806-B09D-ED9271D6A349}"/>
    <cellStyle name="Comma 3 12 5 3" xfId="24231" xr:uid="{2BF40BAE-32C6-4C60-A73A-A43B6B8A26E5}"/>
    <cellStyle name="Comma 3 12 6" xfId="9820" xr:uid="{00000000-0005-0000-0000-0000B9260000}"/>
    <cellStyle name="Comma 3 12 6 2" xfId="29034" xr:uid="{63630E2F-D6AA-46E7-B337-5E189F3261EE}"/>
    <cellStyle name="Comma 3 12 7" xfId="19427" xr:uid="{E3BCE663-EB20-43C8-9E06-D4AE628DCEFD}"/>
    <cellStyle name="Comma 3 13" xfId="409" xr:uid="{00000000-0005-0000-0000-0000BA260000}"/>
    <cellStyle name="Comma 3 13 2" xfId="1210" xr:uid="{00000000-0005-0000-0000-0000BB260000}"/>
    <cellStyle name="Comma 3 13 2 2" xfId="3615" xr:uid="{00000000-0005-0000-0000-0000BC260000}"/>
    <cellStyle name="Comma 3 13 2 2 2" xfId="8418" xr:uid="{00000000-0005-0000-0000-0000BD260000}"/>
    <cellStyle name="Comma 3 13 2 2 2 2" xfId="18025" xr:uid="{00000000-0005-0000-0000-0000BE260000}"/>
    <cellStyle name="Comma 3 13 2 2 2 2 2" xfId="37239" xr:uid="{9C308844-31FF-47D5-B7A1-C7B9988D1ED8}"/>
    <cellStyle name="Comma 3 13 2 2 2 3" xfId="27632" xr:uid="{DADB8ADF-A995-4176-B81A-AF1B898AC92D}"/>
    <cellStyle name="Comma 3 13 2 2 3" xfId="13222" xr:uid="{00000000-0005-0000-0000-0000BF260000}"/>
    <cellStyle name="Comma 3 13 2 2 3 2" xfId="32436" xr:uid="{FBFA3ED8-5C3F-4249-BC32-48D4351D0308}"/>
    <cellStyle name="Comma 3 13 2 2 4" xfId="22829" xr:uid="{47EA26EF-BC16-4675-A59A-E51196BF9598}"/>
    <cellStyle name="Comma 3 13 2 3" xfId="6017" xr:uid="{00000000-0005-0000-0000-0000C0260000}"/>
    <cellStyle name="Comma 3 13 2 3 2" xfId="15624" xr:uid="{00000000-0005-0000-0000-0000C1260000}"/>
    <cellStyle name="Comma 3 13 2 3 2 2" xfId="34838" xr:uid="{1070AA1D-2B3F-4072-89E7-B75FAD76B0A2}"/>
    <cellStyle name="Comma 3 13 2 3 3" xfId="25231" xr:uid="{920493B3-DD68-4199-B7A7-C00131EA3B91}"/>
    <cellStyle name="Comma 3 13 2 4" xfId="10820" xr:uid="{00000000-0005-0000-0000-0000C2260000}"/>
    <cellStyle name="Comma 3 13 2 4 2" xfId="30034" xr:uid="{28D7F5EF-AD0C-46A2-B816-E8252769BED2}"/>
    <cellStyle name="Comma 3 13 2 5" xfId="20427" xr:uid="{A003E967-09BD-45D8-B500-1B69A71E36EF}"/>
    <cellStyle name="Comma 3 13 3" xfId="2010" xr:uid="{00000000-0005-0000-0000-0000C3260000}"/>
    <cellStyle name="Comma 3 13 3 2" xfId="4415" xr:uid="{00000000-0005-0000-0000-0000C4260000}"/>
    <cellStyle name="Comma 3 13 3 2 2" xfId="9218" xr:uid="{00000000-0005-0000-0000-0000C5260000}"/>
    <cellStyle name="Comma 3 13 3 2 2 2" xfId="18825" xr:uid="{00000000-0005-0000-0000-0000C6260000}"/>
    <cellStyle name="Comma 3 13 3 2 2 2 2" xfId="38039" xr:uid="{68061DD5-9B60-49BE-A4F8-E61A6DDD2254}"/>
    <cellStyle name="Comma 3 13 3 2 2 3" xfId="28432" xr:uid="{4C2928CE-BC58-4B43-8003-AC7ED3426146}"/>
    <cellStyle name="Comma 3 13 3 2 3" xfId="14022" xr:uid="{00000000-0005-0000-0000-0000C7260000}"/>
    <cellStyle name="Comma 3 13 3 2 3 2" xfId="33236" xr:uid="{D8473551-B298-40CA-8645-4687C0359752}"/>
    <cellStyle name="Comma 3 13 3 2 4" xfId="23629" xr:uid="{D48C44A8-9D8D-46D9-BEBE-E8C5B2395A11}"/>
    <cellStyle name="Comma 3 13 3 3" xfId="6817" xr:uid="{00000000-0005-0000-0000-0000C8260000}"/>
    <cellStyle name="Comma 3 13 3 3 2" xfId="16424" xr:uid="{00000000-0005-0000-0000-0000C9260000}"/>
    <cellStyle name="Comma 3 13 3 3 2 2" xfId="35638" xr:uid="{94AE50CA-7BF4-44DD-967C-4BB9CABEE76C}"/>
    <cellStyle name="Comma 3 13 3 3 3" xfId="26031" xr:uid="{FDBBDA35-E372-4822-A263-E5CA01523ED4}"/>
    <cellStyle name="Comma 3 13 3 4" xfId="11620" xr:uid="{00000000-0005-0000-0000-0000CA260000}"/>
    <cellStyle name="Comma 3 13 3 4 2" xfId="30834" xr:uid="{F81FF02D-1BF7-4898-921D-69B0F748EBD7}"/>
    <cellStyle name="Comma 3 13 3 5" xfId="21227" xr:uid="{1675155C-7FAD-4D05-936F-D9DF18BFEF23}"/>
    <cellStyle name="Comma 3 13 4" xfId="2815" xr:uid="{00000000-0005-0000-0000-0000CB260000}"/>
    <cellStyle name="Comma 3 13 4 2" xfId="7618" xr:uid="{00000000-0005-0000-0000-0000CC260000}"/>
    <cellStyle name="Comma 3 13 4 2 2" xfId="17225" xr:uid="{00000000-0005-0000-0000-0000CD260000}"/>
    <cellStyle name="Comma 3 13 4 2 2 2" xfId="36439" xr:uid="{2A65365B-B235-4E4B-BBE1-C614D58BA86F}"/>
    <cellStyle name="Comma 3 13 4 2 3" xfId="26832" xr:uid="{E6D7D25C-A3AA-4E5D-AF64-108F540A84D5}"/>
    <cellStyle name="Comma 3 13 4 3" xfId="12422" xr:uid="{00000000-0005-0000-0000-0000CE260000}"/>
    <cellStyle name="Comma 3 13 4 3 2" xfId="31636" xr:uid="{539B767F-6645-407F-928A-C0C8D1A457AE}"/>
    <cellStyle name="Comma 3 13 4 4" xfId="22029" xr:uid="{419587FC-9F4E-4085-A95C-C0203971CB21}"/>
    <cellStyle name="Comma 3 13 5" xfId="5217" xr:uid="{00000000-0005-0000-0000-0000CF260000}"/>
    <cellStyle name="Comma 3 13 5 2" xfId="14824" xr:uid="{00000000-0005-0000-0000-0000D0260000}"/>
    <cellStyle name="Comma 3 13 5 2 2" xfId="34038" xr:uid="{ABC3A9E0-3D3E-49B8-AA23-29A27DC03648}"/>
    <cellStyle name="Comma 3 13 5 3" xfId="24431" xr:uid="{CCE21D1D-9B14-4DCE-B762-ED1096811EBE}"/>
    <cellStyle name="Comma 3 13 6" xfId="10020" xr:uid="{00000000-0005-0000-0000-0000D1260000}"/>
    <cellStyle name="Comma 3 13 6 2" xfId="29234" xr:uid="{E1485CF5-4CE6-4520-B930-7C2B4D325D4B}"/>
    <cellStyle name="Comma 3 13 7" xfId="19627" xr:uid="{97611E67-3E3D-4F3A-BE5D-97AB4A8653DC}"/>
    <cellStyle name="Comma 3 14" xfId="609" xr:uid="{00000000-0005-0000-0000-0000D2260000}"/>
    <cellStyle name="Comma 3 14 2" xfId="1410" xr:uid="{00000000-0005-0000-0000-0000D3260000}"/>
    <cellStyle name="Comma 3 14 2 2" xfId="3815" xr:uid="{00000000-0005-0000-0000-0000D4260000}"/>
    <cellStyle name="Comma 3 14 2 2 2" xfId="8618" xr:uid="{00000000-0005-0000-0000-0000D5260000}"/>
    <cellStyle name="Comma 3 14 2 2 2 2" xfId="18225" xr:uid="{00000000-0005-0000-0000-0000D6260000}"/>
    <cellStyle name="Comma 3 14 2 2 2 2 2" xfId="37439" xr:uid="{D10A890B-934E-48CE-A3A6-B3F8C1FF90B1}"/>
    <cellStyle name="Comma 3 14 2 2 2 3" xfId="27832" xr:uid="{FBD91DAB-2591-4489-87AA-FD9BE30C280D}"/>
    <cellStyle name="Comma 3 14 2 2 3" xfId="13422" xr:uid="{00000000-0005-0000-0000-0000D7260000}"/>
    <cellStyle name="Comma 3 14 2 2 3 2" xfId="32636" xr:uid="{B34FFC2D-04CF-4F33-A4E5-D2D39F039046}"/>
    <cellStyle name="Comma 3 14 2 2 4" xfId="23029" xr:uid="{5B5D3FE9-3FFC-43BD-89F5-9281B588044D}"/>
    <cellStyle name="Comma 3 14 2 3" xfId="6217" xr:uid="{00000000-0005-0000-0000-0000D8260000}"/>
    <cellStyle name="Comma 3 14 2 3 2" xfId="15824" xr:uid="{00000000-0005-0000-0000-0000D9260000}"/>
    <cellStyle name="Comma 3 14 2 3 2 2" xfId="35038" xr:uid="{A6732C09-6909-4E93-900F-63694A089F02}"/>
    <cellStyle name="Comma 3 14 2 3 3" xfId="25431" xr:uid="{11BCD6BC-1880-4BCF-B1A2-F7F855E8F5A8}"/>
    <cellStyle name="Comma 3 14 2 4" xfId="11020" xr:uid="{00000000-0005-0000-0000-0000DA260000}"/>
    <cellStyle name="Comma 3 14 2 4 2" xfId="30234" xr:uid="{96A749D0-9EFA-482B-A8AA-D513E2818F04}"/>
    <cellStyle name="Comma 3 14 2 5" xfId="20627" xr:uid="{D2BFA7B2-760D-4457-BEB3-0629BB1DA0FC}"/>
    <cellStyle name="Comma 3 14 3" xfId="2210" xr:uid="{00000000-0005-0000-0000-0000DB260000}"/>
    <cellStyle name="Comma 3 14 3 2" xfId="4615" xr:uid="{00000000-0005-0000-0000-0000DC260000}"/>
    <cellStyle name="Comma 3 14 3 2 2" xfId="9418" xr:uid="{00000000-0005-0000-0000-0000DD260000}"/>
    <cellStyle name="Comma 3 14 3 2 2 2" xfId="19025" xr:uid="{00000000-0005-0000-0000-0000DE260000}"/>
    <cellStyle name="Comma 3 14 3 2 2 2 2" xfId="38239" xr:uid="{8CF34B3A-6C69-461B-84DF-B1048B14034C}"/>
    <cellStyle name="Comma 3 14 3 2 2 3" xfId="28632" xr:uid="{437ACA7B-7D0E-4D9F-92CE-838556AB059B}"/>
    <cellStyle name="Comma 3 14 3 2 3" xfId="14222" xr:uid="{00000000-0005-0000-0000-0000DF260000}"/>
    <cellStyle name="Comma 3 14 3 2 3 2" xfId="33436" xr:uid="{D940D534-587D-4B65-A139-14E7DC3B36DE}"/>
    <cellStyle name="Comma 3 14 3 2 4" xfId="23829" xr:uid="{FDACA1BC-5F63-4E56-95C4-0DC54CAD1DDC}"/>
    <cellStyle name="Comma 3 14 3 3" xfId="7017" xr:uid="{00000000-0005-0000-0000-0000E0260000}"/>
    <cellStyle name="Comma 3 14 3 3 2" xfId="16624" xr:uid="{00000000-0005-0000-0000-0000E1260000}"/>
    <cellStyle name="Comma 3 14 3 3 2 2" xfId="35838" xr:uid="{86013647-9AD5-4D29-B670-214D966CF834}"/>
    <cellStyle name="Comma 3 14 3 3 3" xfId="26231" xr:uid="{EB2DBE8E-1A30-45A0-919E-430CB72F564E}"/>
    <cellStyle name="Comma 3 14 3 4" xfId="11820" xr:uid="{00000000-0005-0000-0000-0000E2260000}"/>
    <cellStyle name="Comma 3 14 3 4 2" xfId="31034" xr:uid="{5A85C282-C253-4F92-BEBC-17A82A855E1C}"/>
    <cellStyle name="Comma 3 14 3 5" xfId="21427" xr:uid="{730F8FB0-360C-40FD-A5F6-F63F0BEE6DCB}"/>
    <cellStyle name="Comma 3 14 4" xfId="3015" xr:uid="{00000000-0005-0000-0000-0000E3260000}"/>
    <cellStyle name="Comma 3 14 4 2" xfId="7818" xr:uid="{00000000-0005-0000-0000-0000E4260000}"/>
    <cellStyle name="Comma 3 14 4 2 2" xfId="17425" xr:uid="{00000000-0005-0000-0000-0000E5260000}"/>
    <cellStyle name="Comma 3 14 4 2 2 2" xfId="36639" xr:uid="{D3CAE589-BB45-4508-B4D1-E75C86290E3D}"/>
    <cellStyle name="Comma 3 14 4 2 3" xfId="27032" xr:uid="{873BB324-B890-470F-B35F-C848DD8A5F6D}"/>
    <cellStyle name="Comma 3 14 4 3" xfId="12622" xr:uid="{00000000-0005-0000-0000-0000E6260000}"/>
    <cellStyle name="Comma 3 14 4 3 2" xfId="31836" xr:uid="{DACC773D-880C-493F-A690-41A6961B47E4}"/>
    <cellStyle name="Comma 3 14 4 4" xfId="22229" xr:uid="{E9240051-33B3-4B16-8029-52C14B215852}"/>
    <cellStyle name="Comma 3 14 5" xfId="5417" xr:uid="{00000000-0005-0000-0000-0000E7260000}"/>
    <cellStyle name="Comma 3 14 5 2" xfId="15024" xr:uid="{00000000-0005-0000-0000-0000E8260000}"/>
    <cellStyle name="Comma 3 14 5 2 2" xfId="34238" xr:uid="{FBB3DA94-57ED-4264-B251-70753226F9E5}"/>
    <cellStyle name="Comma 3 14 5 3" xfId="24631" xr:uid="{7041A519-5778-4182-A629-945D089E0C50}"/>
    <cellStyle name="Comma 3 14 6" xfId="10220" xr:uid="{00000000-0005-0000-0000-0000E9260000}"/>
    <cellStyle name="Comma 3 14 6 2" xfId="29434" xr:uid="{B6A220C3-E84A-4DB6-8F2A-0864D17035BA}"/>
    <cellStyle name="Comma 3 14 7" xfId="19827" xr:uid="{70A557C2-D560-4CE3-B102-8EA6C7235D23}"/>
    <cellStyle name="Comma 3 15" xfId="810" xr:uid="{00000000-0005-0000-0000-0000EA260000}"/>
    <cellStyle name="Comma 3 15 2" xfId="3215" xr:uid="{00000000-0005-0000-0000-0000EB260000}"/>
    <cellStyle name="Comma 3 15 2 2" xfId="8018" xr:uid="{00000000-0005-0000-0000-0000EC260000}"/>
    <cellStyle name="Comma 3 15 2 2 2" xfId="17625" xr:uid="{00000000-0005-0000-0000-0000ED260000}"/>
    <cellStyle name="Comma 3 15 2 2 2 2" xfId="36839" xr:uid="{1111B3E2-BB77-4A08-B905-B4DDB801C480}"/>
    <cellStyle name="Comma 3 15 2 2 3" xfId="27232" xr:uid="{73D78203-D6FC-4CAB-B3D3-5D2989F640DC}"/>
    <cellStyle name="Comma 3 15 2 3" xfId="12822" xr:uid="{00000000-0005-0000-0000-0000EE260000}"/>
    <cellStyle name="Comma 3 15 2 3 2" xfId="32036" xr:uid="{23678FA3-B8D1-4BF4-9414-B8C3D952DB21}"/>
    <cellStyle name="Comma 3 15 2 4" xfId="22429" xr:uid="{252BF621-07B9-4980-8CDB-76FF3A1C84E1}"/>
    <cellStyle name="Comma 3 15 3" xfId="5617" xr:uid="{00000000-0005-0000-0000-0000EF260000}"/>
    <cellStyle name="Comma 3 15 3 2" xfId="15224" xr:uid="{00000000-0005-0000-0000-0000F0260000}"/>
    <cellStyle name="Comma 3 15 3 2 2" xfId="34438" xr:uid="{16FD2419-023F-43AB-9B2D-82EE8F387DA1}"/>
    <cellStyle name="Comma 3 15 3 3" xfId="24831" xr:uid="{1FFE3394-D187-47E2-897D-0D7A26AA9F6F}"/>
    <cellStyle name="Comma 3 15 4" xfId="10420" xr:uid="{00000000-0005-0000-0000-0000F1260000}"/>
    <cellStyle name="Comma 3 15 4 2" xfId="29634" xr:uid="{72CE7313-6679-4E04-9568-8504D7FF5B08}"/>
    <cellStyle name="Comma 3 15 5" xfId="20027" xr:uid="{EF8DC21E-C952-4106-A10A-D75764F86023}"/>
    <cellStyle name="Comma 3 16" xfId="1610" xr:uid="{00000000-0005-0000-0000-0000F2260000}"/>
    <cellStyle name="Comma 3 16 2" xfId="4015" xr:uid="{00000000-0005-0000-0000-0000F3260000}"/>
    <cellStyle name="Comma 3 16 2 2" xfId="8818" xr:uid="{00000000-0005-0000-0000-0000F4260000}"/>
    <cellStyle name="Comma 3 16 2 2 2" xfId="18425" xr:uid="{00000000-0005-0000-0000-0000F5260000}"/>
    <cellStyle name="Comma 3 16 2 2 2 2" xfId="37639" xr:uid="{9F2EDF1E-0BD8-4C74-94BD-145EF9ABA5F0}"/>
    <cellStyle name="Comma 3 16 2 2 3" xfId="28032" xr:uid="{16606169-7072-4090-BEB7-043AA13A96C1}"/>
    <cellStyle name="Comma 3 16 2 3" xfId="13622" xr:uid="{00000000-0005-0000-0000-0000F6260000}"/>
    <cellStyle name="Comma 3 16 2 3 2" xfId="32836" xr:uid="{239819BA-6B65-4A14-81E0-AFB6289A80BC}"/>
    <cellStyle name="Comma 3 16 2 4" xfId="23229" xr:uid="{36ACDE58-3EBA-4EB1-A57B-2BC67B01F87A}"/>
    <cellStyle name="Comma 3 16 3" xfId="6417" xr:uid="{00000000-0005-0000-0000-0000F7260000}"/>
    <cellStyle name="Comma 3 16 3 2" xfId="16024" xr:uid="{00000000-0005-0000-0000-0000F8260000}"/>
    <cellStyle name="Comma 3 16 3 2 2" xfId="35238" xr:uid="{DF038AEA-E591-4EC3-9B35-4B55127C6EAC}"/>
    <cellStyle name="Comma 3 16 3 3" xfId="25631" xr:uid="{00EF67E5-4E2C-4604-9DB8-1FD4396C992E}"/>
    <cellStyle name="Comma 3 16 4" xfId="11220" xr:uid="{00000000-0005-0000-0000-0000F9260000}"/>
    <cellStyle name="Comma 3 16 4 2" xfId="30434" xr:uid="{E366ED13-39BD-4B28-8C3E-E58AA96791C4}"/>
    <cellStyle name="Comma 3 16 5" xfId="20827" xr:uid="{D3C186D1-CF55-45A5-8385-6E4BC54F0DB3}"/>
    <cellStyle name="Comma 3 17" xfId="2415" xr:uid="{00000000-0005-0000-0000-0000FA260000}"/>
    <cellStyle name="Comma 3 17 2" xfId="7218" xr:uid="{00000000-0005-0000-0000-0000FB260000}"/>
    <cellStyle name="Comma 3 17 2 2" xfId="16825" xr:uid="{00000000-0005-0000-0000-0000FC260000}"/>
    <cellStyle name="Comma 3 17 2 2 2" xfId="36039" xr:uid="{EB90E3B0-FB8F-47A0-824B-CA459F1AA2A4}"/>
    <cellStyle name="Comma 3 17 2 3" xfId="26432" xr:uid="{93935D2E-AF79-4B89-ACD5-63704C3C9DC5}"/>
    <cellStyle name="Comma 3 17 3" xfId="12022" xr:uid="{00000000-0005-0000-0000-0000FD260000}"/>
    <cellStyle name="Comma 3 17 3 2" xfId="31236" xr:uid="{DEEB34E1-AD3C-425D-818D-76C687B3A4AA}"/>
    <cellStyle name="Comma 3 17 4" xfId="21629" xr:uid="{688C74AA-D9ED-4644-BFA3-5C0B88E9C0F1}"/>
    <cellStyle name="Comma 3 18" xfId="4817" xr:uid="{00000000-0005-0000-0000-0000FE260000}"/>
    <cellStyle name="Comma 3 18 2" xfId="14424" xr:uid="{00000000-0005-0000-0000-0000FF260000}"/>
    <cellStyle name="Comma 3 18 2 2" xfId="33638" xr:uid="{F597C87B-49E3-45D7-A616-4E039996AB3C}"/>
    <cellStyle name="Comma 3 18 3" xfId="24031" xr:uid="{EED699A9-16A2-4A57-BD9A-4C6F0CF6236C}"/>
    <cellStyle name="Comma 3 19" xfId="9620" xr:uid="{00000000-0005-0000-0000-000000270000}"/>
    <cellStyle name="Comma 3 19 2" xfId="28834" xr:uid="{A9F18B73-66AF-417B-946B-47100BDA7F30}"/>
    <cellStyle name="Comma 3 2" xfId="8" xr:uid="{00000000-0005-0000-0000-000001270000}"/>
    <cellStyle name="Comma 3 2 10" xfId="611" xr:uid="{00000000-0005-0000-0000-000002270000}"/>
    <cellStyle name="Comma 3 2 10 2" xfId="1412" xr:uid="{00000000-0005-0000-0000-000003270000}"/>
    <cellStyle name="Comma 3 2 10 2 2" xfId="3817" xr:uid="{00000000-0005-0000-0000-000004270000}"/>
    <cellStyle name="Comma 3 2 10 2 2 2" xfId="8620" xr:uid="{00000000-0005-0000-0000-000005270000}"/>
    <cellStyle name="Comma 3 2 10 2 2 2 2" xfId="18227" xr:uid="{00000000-0005-0000-0000-000006270000}"/>
    <cellStyle name="Comma 3 2 10 2 2 2 2 2" xfId="37441" xr:uid="{C7408E47-F489-4F06-946B-45EC44B3B5D6}"/>
    <cellStyle name="Comma 3 2 10 2 2 2 3" xfId="27834" xr:uid="{F7A9B662-6EB3-4E0E-AFF6-AAE4E7FFC129}"/>
    <cellStyle name="Comma 3 2 10 2 2 3" xfId="13424" xr:uid="{00000000-0005-0000-0000-000007270000}"/>
    <cellStyle name="Comma 3 2 10 2 2 3 2" xfId="32638" xr:uid="{BA58902C-3B28-4618-8F0F-CB49EA40D5A3}"/>
    <cellStyle name="Comma 3 2 10 2 2 4" xfId="23031" xr:uid="{06318FD6-C238-4D5D-9A02-9ACDAB16D359}"/>
    <cellStyle name="Comma 3 2 10 2 3" xfId="6219" xr:uid="{00000000-0005-0000-0000-000008270000}"/>
    <cellStyle name="Comma 3 2 10 2 3 2" xfId="15826" xr:uid="{00000000-0005-0000-0000-000009270000}"/>
    <cellStyle name="Comma 3 2 10 2 3 2 2" xfId="35040" xr:uid="{7DEB1F74-B2C7-43C0-B210-D6FA842AF62B}"/>
    <cellStyle name="Comma 3 2 10 2 3 3" xfId="25433" xr:uid="{AFD727F1-A8E8-42DE-9A47-29C322AE7099}"/>
    <cellStyle name="Comma 3 2 10 2 4" xfId="11022" xr:uid="{00000000-0005-0000-0000-00000A270000}"/>
    <cellStyle name="Comma 3 2 10 2 4 2" xfId="30236" xr:uid="{E7F2E414-8A0A-46FD-9FB2-F377C7EE398F}"/>
    <cellStyle name="Comma 3 2 10 2 5" xfId="20629" xr:uid="{B2D28B7F-1F16-4B1C-80EE-EC502A500C1F}"/>
    <cellStyle name="Comma 3 2 10 3" xfId="2212" xr:uid="{00000000-0005-0000-0000-00000B270000}"/>
    <cellStyle name="Comma 3 2 10 3 2" xfId="4617" xr:uid="{00000000-0005-0000-0000-00000C270000}"/>
    <cellStyle name="Comma 3 2 10 3 2 2" xfId="9420" xr:uid="{00000000-0005-0000-0000-00000D270000}"/>
    <cellStyle name="Comma 3 2 10 3 2 2 2" xfId="19027" xr:uid="{00000000-0005-0000-0000-00000E270000}"/>
    <cellStyle name="Comma 3 2 10 3 2 2 2 2" xfId="38241" xr:uid="{2B938B27-FF6A-4A60-99AA-51E6223128C1}"/>
    <cellStyle name="Comma 3 2 10 3 2 2 3" xfId="28634" xr:uid="{40B7C1C3-8C67-436B-AC06-F44E1AC5CE78}"/>
    <cellStyle name="Comma 3 2 10 3 2 3" xfId="14224" xr:uid="{00000000-0005-0000-0000-00000F270000}"/>
    <cellStyle name="Comma 3 2 10 3 2 3 2" xfId="33438" xr:uid="{45FBD0C4-EDA7-4459-ADCB-B492968E3D0A}"/>
    <cellStyle name="Comma 3 2 10 3 2 4" xfId="23831" xr:uid="{FDC45A13-B713-44AC-AF58-0F738F92FBE4}"/>
    <cellStyle name="Comma 3 2 10 3 3" xfId="7019" xr:uid="{00000000-0005-0000-0000-000010270000}"/>
    <cellStyle name="Comma 3 2 10 3 3 2" xfId="16626" xr:uid="{00000000-0005-0000-0000-000011270000}"/>
    <cellStyle name="Comma 3 2 10 3 3 2 2" xfId="35840" xr:uid="{7E94CB22-7A38-4550-A6FF-FCF6B425CCE6}"/>
    <cellStyle name="Comma 3 2 10 3 3 3" xfId="26233" xr:uid="{8D06ED63-BCD7-42AA-BCCC-F707135C59E2}"/>
    <cellStyle name="Comma 3 2 10 3 4" xfId="11822" xr:uid="{00000000-0005-0000-0000-000012270000}"/>
    <cellStyle name="Comma 3 2 10 3 4 2" xfId="31036" xr:uid="{06C3DF61-7196-45B0-8CE8-BC9D78702AF3}"/>
    <cellStyle name="Comma 3 2 10 3 5" xfId="21429" xr:uid="{50210B2F-4946-4328-B287-2A679A3B2E78}"/>
    <cellStyle name="Comma 3 2 10 4" xfId="3017" xr:uid="{00000000-0005-0000-0000-000013270000}"/>
    <cellStyle name="Comma 3 2 10 4 2" xfId="7820" xr:uid="{00000000-0005-0000-0000-000014270000}"/>
    <cellStyle name="Comma 3 2 10 4 2 2" xfId="17427" xr:uid="{00000000-0005-0000-0000-000015270000}"/>
    <cellStyle name="Comma 3 2 10 4 2 2 2" xfId="36641" xr:uid="{5BB28EA5-8E3E-4904-AA5F-4A6F50BF0D14}"/>
    <cellStyle name="Comma 3 2 10 4 2 3" xfId="27034" xr:uid="{DFDFD6C2-4B77-4C7E-8DAF-84C6FCF7D3E6}"/>
    <cellStyle name="Comma 3 2 10 4 3" xfId="12624" xr:uid="{00000000-0005-0000-0000-000016270000}"/>
    <cellStyle name="Comma 3 2 10 4 3 2" xfId="31838" xr:uid="{0639847C-E6A7-4384-A93B-174F11DDA7CF}"/>
    <cellStyle name="Comma 3 2 10 4 4" xfId="22231" xr:uid="{69867EC1-D5FB-4117-9A21-8825A478D7F0}"/>
    <cellStyle name="Comma 3 2 10 5" xfId="5419" xr:uid="{00000000-0005-0000-0000-000017270000}"/>
    <cellStyle name="Comma 3 2 10 5 2" xfId="15026" xr:uid="{00000000-0005-0000-0000-000018270000}"/>
    <cellStyle name="Comma 3 2 10 5 2 2" xfId="34240" xr:uid="{8B8DA6EC-D8F7-4785-B168-2471989ECFE3}"/>
    <cellStyle name="Comma 3 2 10 5 3" xfId="24633" xr:uid="{5B5E93D5-AB59-4BC4-AC82-E1E2ACEAA23A}"/>
    <cellStyle name="Comma 3 2 10 6" xfId="10222" xr:uid="{00000000-0005-0000-0000-000019270000}"/>
    <cellStyle name="Comma 3 2 10 6 2" xfId="29436" xr:uid="{50F0FC1B-6DF8-47FF-BD2F-B99FAFAE1504}"/>
    <cellStyle name="Comma 3 2 10 7" xfId="19829" xr:uid="{79AE2413-DAA6-425D-AEE0-F1FEAF78C213}"/>
    <cellStyle name="Comma 3 2 11" xfId="812" xr:uid="{00000000-0005-0000-0000-00001A270000}"/>
    <cellStyle name="Comma 3 2 11 2" xfId="3217" xr:uid="{00000000-0005-0000-0000-00001B270000}"/>
    <cellStyle name="Comma 3 2 11 2 2" xfId="8020" xr:uid="{00000000-0005-0000-0000-00001C270000}"/>
    <cellStyle name="Comma 3 2 11 2 2 2" xfId="17627" xr:uid="{00000000-0005-0000-0000-00001D270000}"/>
    <cellStyle name="Comma 3 2 11 2 2 2 2" xfId="36841" xr:uid="{736127C6-7759-4930-9CFB-F199A6D46584}"/>
    <cellStyle name="Comma 3 2 11 2 2 3" xfId="27234" xr:uid="{6EACF6FD-F6D2-4489-858E-FCC5CB7773D2}"/>
    <cellStyle name="Comma 3 2 11 2 3" xfId="12824" xr:uid="{00000000-0005-0000-0000-00001E270000}"/>
    <cellStyle name="Comma 3 2 11 2 3 2" xfId="32038" xr:uid="{44CC5B04-DDDD-4D5C-84DA-BA19BE0A241B}"/>
    <cellStyle name="Comma 3 2 11 2 4" xfId="22431" xr:uid="{DE1A8C44-9DAA-4F9C-AF01-6762FBE869F5}"/>
    <cellStyle name="Comma 3 2 11 3" xfId="5619" xr:uid="{00000000-0005-0000-0000-00001F270000}"/>
    <cellStyle name="Comma 3 2 11 3 2" xfId="15226" xr:uid="{00000000-0005-0000-0000-000020270000}"/>
    <cellStyle name="Comma 3 2 11 3 2 2" xfId="34440" xr:uid="{6B42B1FE-F65D-4524-8139-C9CE4732B43E}"/>
    <cellStyle name="Comma 3 2 11 3 3" xfId="24833" xr:uid="{4562F9FB-7C78-47A0-8ECC-B06AA3E04B78}"/>
    <cellStyle name="Comma 3 2 11 4" xfId="10422" xr:uid="{00000000-0005-0000-0000-000021270000}"/>
    <cellStyle name="Comma 3 2 11 4 2" xfId="29636" xr:uid="{2EEECA6B-BA50-4ED9-AEAB-C5CFA62BEE1E}"/>
    <cellStyle name="Comma 3 2 11 5" xfId="20029" xr:uid="{BE4E838C-7587-42F2-BC97-4C9B0B52D2E0}"/>
    <cellStyle name="Comma 3 2 12" xfId="1612" xr:uid="{00000000-0005-0000-0000-000022270000}"/>
    <cellStyle name="Comma 3 2 12 2" xfId="4017" xr:uid="{00000000-0005-0000-0000-000023270000}"/>
    <cellStyle name="Comma 3 2 12 2 2" xfId="8820" xr:uid="{00000000-0005-0000-0000-000024270000}"/>
    <cellStyle name="Comma 3 2 12 2 2 2" xfId="18427" xr:uid="{00000000-0005-0000-0000-000025270000}"/>
    <cellStyle name="Comma 3 2 12 2 2 2 2" xfId="37641" xr:uid="{8CEC8408-09C1-4A38-B1ED-777EC84DD9A3}"/>
    <cellStyle name="Comma 3 2 12 2 2 3" xfId="28034" xr:uid="{48F06E69-73F5-446D-B3A5-4A49581674DA}"/>
    <cellStyle name="Comma 3 2 12 2 3" xfId="13624" xr:uid="{00000000-0005-0000-0000-000026270000}"/>
    <cellStyle name="Comma 3 2 12 2 3 2" xfId="32838" xr:uid="{8C4ABBDB-7155-4B7A-92DE-15DDE2CF6354}"/>
    <cellStyle name="Comma 3 2 12 2 4" xfId="23231" xr:uid="{12ED2B7D-C161-48E0-A86B-BA6191E77D87}"/>
    <cellStyle name="Comma 3 2 12 3" xfId="6419" xr:uid="{00000000-0005-0000-0000-000027270000}"/>
    <cellStyle name="Comma 3 2 12 3 2" xfId="16026" xr:uid="{00000000-0005-0000-0000-000028270000}"/>
    <cellStyle name="Comma 3 2 12 3 2 2" xfId="35240" xr:uid="{BC9119C8-28C4-449D-93B3-2B0D070237FB}"/>
    <cellStyle name="Comma 3 2 12 3 3" xfId="25633" xr:uid="{BBAC3201-2D3E-451A-87FC-B4997EF2AF89}"/>
    <cellStyle name="Comma 3 2 12 4" xfId="11222" xr:uid="{00000000-0005-0000-0000-000029270000}"/>
    <cellStyle name="Comma 3 2 12 4 2" xfId="30436" xr:uid="{2B053751-FC88-490C-AB4C-4B08B4B15EAB}"/>
    <cellStyle name="Comma 3 2 12 5" xfId="20829" xr:uid="{180971D8-11AC-4AB9-878A-86935244B887}"/>
    <cellStyle name="Comma 3 2 13" xfId="2417" xr:uid="{00000000-0005-0000-0000-00002A270000}"/>
    <cellStyle name="Comma 3 2 13 2" xfId="7220" xr:uid="{00000000-0005-0000-0000-00002B270000}"/>
    <cellStyle name="Comma 3 2 13 2 2" xfId="16827" xr:uid="{00000000-0005-0000-0000-00002C270000}"/>
    <cellStyle name="Comma 3 2 13 2 2 2" xfId="36041" xr:uid="{DC8D9B72-A362-433B-B61C-B57BB29F0845}"/>
    <cellStyle name="Comma 3 2 13 2 3" xfId="26434" xr:uid="{6CFDC8EA-5A76-4F81-A4B0-2899DD1BBC5D}"/>
    <cellStyle name="Comma 3 2 13 3" xfId="12024" xr:uid="{00000000-0005-0000-0000-00002D270000}"/>
    <cellStyle name="Comma 3 2 13 3 2" xfId="31238" xr:uid="{2613DD9E-7924-4EC4-BC7F-29D6D36C5FA8}"/>
    <cellStyle name="Comma 3 2 13 4" xfId="21631" xr:uid="{2D32C130-F82A-45CF-A0C8-6FB51CE5BF0B}"/>
    <cellStyle name="Comma 3 2 14" xfId="4819" xr:uid="{00000000-0005-0000-0000-00002E270000}"/>
    <cellStyle name="Comma 3 2 14 2" xfId="14426" xr:uid="{00000000-0005-0000-0000-00002F270000}"/>
    <cellStyle name="Comma 3 2 14 2 2" xfId="33640" xr:uid="{46F9E2A8-7FCB-4E73-873A-A47C5D04E59D}"/>
    <cellStyle name="Comma 3 2 14 3" xfId="24033" xr:uid="{29F1AB3E-2B8E-4EF6-BB96-21C4FF70EE6D}"/>
    <cellStyle name="Comma 3 2 15" xfId="9622" xr:uid="{00000000-0005-0000-0000-000030270000}"/>
    <cellStyle name="Comma 3 2 15 2" xfId="28836" xr:uid="{469266C3-3C54-4499-93D5-093F4F78A5DD}"/>
    <cellStyle name="Comma 3 2 16" xfId="19229" xr:uid="{DEB2B43A-7DB8-4B0D-878D-060FDFFC96CC}"/>
    <cellStyle name="Comma 3 2 2" xfId="20" xr:uid="{00000000-0005-0000-0000-000031270000}"/>
    <cellStyle name="Comma 3 2 2 10" xfId="4829" xr:uid="{00000000-0005-0000-0000-000032270000}"/>
    <cellStyle name="Comma 3 2 2 10 2" xfId="14436" xr:uid="{00000000-0005-0000-0000-000033270000}"/>
    <cellStyle name="Comma 3 2 2 10 2 2" xfId="33650" xr:uid="{294CE8A3-B928-4ADD-9722-16CFA3598B50}"/>
    <cellStyle name="Comma 3 2 2 10 3" xfId="24043" xr:uid="{049B4373-2917-400A-9481-9D59A7EEF257}"/>
    <cellStyle name="Comma 3 2 2 11" xfId="9632" xr:uid="{00000000-0005-0000-0000-000034270000}"/>
    <cellStyle name="Comma 3 2 2 11 2" xfId="28846" xr:uid="{DEBC1182-6E31-4533-9D03-ABFA32651103}"/>
    <cellStyle name="Comma 3 2 2 12" xfId="19239" xr:uid="{B0AD2AA1-053E-4919-B788-4977AC9BFCFF}"/>
    <cellStyle name="Comma 3 2 2 2" xfId="71" xr:uid="{00000000-0005-0000-0000-000035270000}"/>
    <cellStyle name="Comma 3 2 2 2 10" xfId="9682" xr:uid="{00000000-0005-0000-0000-000036270000}"/>
    <cellStyle name="Comma 3 2 2 2 10 2" xfId="28896" xr:uid="{4F8CA0E1-B043-4A8E-BE00-994B8012F9BB}"/>
    <cellStyle name="Comma 3 2 2 2 11" xfId="19289" xr:uid="{D402CBF1-EF79-4124-A76C-6AF006AD04FD}"/>
    <cellStyle name="Comma 3 2 2 2 2" xfId="171" xr:uid="{00000000-0005-0000-0000-000037270000}"/>
    <cellStyle name="Comma 3 2 2 2 2 10" xfId="19389" xr:uid="{9F5CEE59-5FC5-427A-90A1-E5EBDD27260F}"/>
    <cellStyle name="Comma 3 2 2 2 2 2" xfId="371" xr:uid="{00000000-0005-0000-0000-000038270000}"/>
    <cellStyle name="Comma 3 2 2 2 2 2 2" xfId="1172" xr:uid="{00000000-0005-0000-0000-000039270000}"/>
    <cellStyle name="Comma 3 2 2 2 2 2 2 2" xfId="3577" xr:uid="{00000000-0005-0000-0000-00003A270000}"/>
    <cellStyle name="Comma 3 2 2 2 2 2 2 2 2" xfId="8380" xr:uid="{00000000-0005-0000-0000-00003B270000}"/>
    <cellStyle name="Comma 3 2 2 2 2 2 2 2 2 2" xfId="17987" xr:uid="{00000000-0005-0000-0000-00003C270000}"/>
    <cellStyle name="Comma 3 2 2 2 2 2 2 2 2 2 2" xfId="37201" xr:uid="{85742C83-9DDA-48FF-98D2-4E450FD2A17D}"/>
    <cellStyle name="Comma 3 2 2 2 2 2 2 2 2 3" xfId="27594" xr:uid="{39106FB2-4171-4C3A-B741-4CD9E4ABF3E2}"/>
    <cellStyle name="Comma 3 2 2 2 2 2 2 2 3" xfId="13184" xr:uid="{00000000-0005-0000-0000-00003D270000}"/>
    <cellStyle name="Comma 3 2 2 2 2 2 2 2 3 2" xfId="32398" xr:uid="{E18DE97B-B268-478E-BE2F-EB61A5473F4C}"/>
    <cellStyle name="Comma 3 2 2 2 2 2 2 2 4" xfId="22791" xr:uid="{680E88F8-00D8-426A-8820-532FFB72BE28}"/>
    <cellStyle name="Comma 3 2 2 2 2 2 2 3" xfId="5979" xr:uid="{00000000-0005-0000-0000-00003E270000}"/>
    <cellStyle name="Comma 3 2 2 2 2 2 2 3 2" xfId="15586" xr:uid="{00000000-0005-0000-0000-00003F270000}"/>
    <cellStyle name="Comma 3 2 2 2 2 2 2 3 2 2" xfId="34800" xr:uid="{11793866-CD62-487A-A6E3-7480C8280E1F}"/>
    <cellStyle name="Comma 3 2 2 2 2 2 2 3 3" xfId="25193" xr:uid="{800F924C-834E-4F52-B14A-1C20BFAEC434}"/>
    <cellStyle name="Comma 3 2 2 2 2 2 2 4" xfId="10782" xr:uid="{00000000-0005-0000-0000-000040270000}"/>
    <cellStyle name="Comma 3 2 2 2 2 2 2 4 2" xfId="29996" xr:uid="{74808950-96FB-4C29-9BA4-BDAFBEA1F106}"/>
    <cellStyle name="Comma 3 2 2 2 2 2 2 5" xfId="20389" xr:uid="{19D8D357-013C-4EAF-BF09-A0DB31A79C0B}"/>
    <cellStyle name="Comma 3 2 2 2 2 2 3" xfId="1972" xr:uid="{00000000-0005-0000-0000-000041270000}"/>
    <cellStyle name="Comma 3 2 2 2 2 2 3 2" xfId="4377" xr:uid="{00000000-0005-0000-0000-000042270000}"/>
    <cellStyle name="Comma 3 2 2 2 2 2 3 2 2" xfId="9180" xr:uid="{00000000-0005-0000-0000-000043270000}"/>
    <cellStyle name="Comma 3 2 2 2 2 2 3 2 2 2" xfId="18787" xr:uid="{00000000-0005-0000-0000-000044270000}"/>
    <cellStyle name="Comma 3 2 2 2 2 2 3 2 2 2 2" xfId="38001" xr:uid="{215957C2-B763-4D10-A348-E27CAA4D7839}"/>
    <cellStyle name="Comma 3 2 2 2 2 2 3 2 2 3" xfId="28394" xr:uid="{A7503772-447F-4223-9834-897F2217B9B1}"/>
    <cellStyle name="Comma 3 2 2 2 2 2 3 2 3" xfId="13984" xr:uid="{00000000-0005-0000-0000-000045270000}"/>
    <cellStyle name="Comma 3 2 2 2 2 2 3 2 3 2" xfId="33198" xr:uid="{1F079DCC-098D-48D4-B5AC-978D246CC306}"/>
    <cellStyle name="Comma 3 2 2 2 2 2 3 2 4" xfId="23591" xr:uid="{E7A6F0FE-66D4-40B4-9361-24E109CC2621}"/>
    <cellStyle name="Comma 3 2 2 2 2 2 3 3" xfId="6779" xr:uid="{00000000-0005-0000-0000-000046270000}"/>
    <cellStyle name="Comma 3 2 2 2 2 2 3 3 2" xfId="16386" xr:uid="{00000000-0005-0000-0000-000047270000}"/>
    <cellStyle name="Comma 3 2 2 2 2 2 3 3 2 2" xfId="35600" xr:uid="{3FA8A3DB-4752-440E-B747-E2883E83BC9D}"/>
    <cellStyle name="Comma 3 2 2 2 2 2 3 3 3" xfId="25993" xr:uid="{92728009-87A3-4083-89C6-BA340FFCE005}"/>
    <cellStyle name="Comma 3 2 2 2 2 2 3 4" xfId="11582" xr:uid="{00000000-0005-0000-0000-000048270000}"/>
    <cellStyle name="Comma 3 2 2 2 2 2 3 4 2" xfId="30796" xr:uid="{448253B4-8850-4460-9054-719BC12921A3}"/>
    <cellStyle name="Comma 3 2 2 2 2 2 3 5" xfId="21189" xr:uid="{F9DC13CB-2DCE-4DD5-97ED-6E1B51A699D7}"/>
    <cellStyle name="Comma 3 2 2 2 2 2 4" xfId="2777" xr:uid="{00000000-0005-0000-0000-000049270000}"/>
    <cellStyle name="Comma 3 2 2 2 2 2 4 2" xfId="7580" xr:uid="{00000000-0005-0000-0000-00004A270000}"/>
    <cellStyle name="Comma 3 2 2 2 2 2 4 2 2" xfId="17187" xr:uid="{00000000-0005-0000-0000-00004B270000}"/>
    <cellStyle name="Comma 3 2 2 2 2 2 4 2 2 2" xfId="36401" xr:uid="{3993A30B-373E-4F93-BB23-4D695383F404}"/>
    <cellStyle name="Comma 3 2 2 2 2 2 4 2 3" xfId="26794" xr:uid="{0AC0D6DC-49B3-4F16-8FF4-FEFB0EA4B9E7}"/>
    <cellStyle name="Comma 3 2 2 2 2 2 4 3" xfId="12384" xr:uid="{00000000-0005-0000-0000-00004C270000}"/>
    <cellStyle name="Comma 3 2 2 2 2 2 4 3 2" xfId="31598" xr:uid="{B80794FE-4730-49C5-B948-F78409960C3E}"/>
    <cellStyle name="Comma 3 2 2 2 2 2 4 4" xfId="21991" xr:uid="{564C491B-5186-4A6C-BE6D-E964C7D35CBF}"/>
    <cellStyle name="Comma 3 2 2 2 2 2 5" xfId="5179" xr:uid="{00000000-0005-0000-0000-00004D270000}"/>
    <cellStyle name="Comma 3 2 2 2 2 2 5 2" xfId="14786" xr:uid="{00000000-0005-0000-0000-00004E270000}"/>
    <cellStyle name="Comma 3 2 2 2 2 2 5 2 2" xfId="34000" xr:uid="{CD73D4A4-AE2B-4E30-AC2A-2C84D4EBF5D6}"/>
    <cellStyle name="Comma 3 2 2 2 2 2 5 3" xfId="24393" xr:uid="{71CA5423-FF3E-4614-800C-6C6BFED4C781}"/>
    <cellStyle name="Comma 3 2 2 2 2 2 6" xfId="9982" xr:uid="{00000000-0005-0000-0000-00004F270000}"/>
    <cellStyle name="Comma 3 2 2 2 2 2 6 2" xfId="29196" xr:uid="{F47DEB31-1AD0-48C8-92FE-71B1A8B13D08}"/>
    <cellStyle name="Comma 3 2 2 2 2 2 7" xfId="19589" xr:uid="{A4E98D13-7E93-4A05-911E-B14CF92C7A7D}"/>
    <cellStyle name="Comma 3 2 2 2 2 3" xfId="571" xr:uid="{00000000-0005-0000-0000-000050270000}"/>
    <cellStyle name="Comma 3 2 2 2 2 3 2" xfId="1372" xr:uid="{00000000-0005-0000-0000-000051270000}"/>
    <cellStyle name="Comma 3 2 2 2 2 3 2 2" xfId="3777" xr:uid="{00000000-0005-0000-0000-000052270000}"/>
    <cellStyle name="Comma 3 2 2 2 2 3 2 2 2" xfId="8580" xr:uid="{00000000-0005-0000-0000-000053270000}"/>
    <cellStyle name="Comma 3 2 2 2 2 3 2 2 2 2" xfId="18187" xr:uid="{00000000-0005-0000-0000-000054270000}"/>
    <cellStyle name="Comma 3 2 2 2 2 3 2 2 2 2 2" xfId="37401" xr:uid="{991972E7-264D-4E6E-9221-5D806F6210CD}"/>
    <cellStyle name="Comma 3 2 2 2 2 3 2 2 2 3" xfId="27794" xr:uid="{340ADA90-2DEC-4FF3-B31B-2DE737082AB7}"/>
    <cellStyle name="Comma 3 2 2 2 2 3 2 2 3" xfId="13384" xr:uid="{00000000-0005-0000-0000-000055270000}"/>
    <cellStyle name="Comma 3 2 2 2 2 3 2 2 3 2" xfId="32598" xr:uid="{A372EC45-05BB-4BC8-AC7D-71EF77C881BB}"/>
    <cellStyle name="Comma 3 2 2 2 2 3 2 2 4" xfId="22991" xr:uid="{94B105FF-F92A-4AB0-A4C6-77381167169B}"/>
    <cellStyle name="Comma 3 2 2 2 2 3 2 3" xfId="6179" xr:uid="{00000000-0005-0000-0000-000056270000}"/>
    <cellStyle name="Comma 3 2 2 2 2 3 2 3 2" xfId="15786" xr:uid="{00000000-0005-0000-0000-000057270000}"/>
    <cellStyle name="Comma 3 2 2 2 2 3 2 3 2 2" xfId="35000" xr:uid="{E7DA7094-5F50-47CD-AA74-0D5B40D66E98}"/>
    <cellStyle name="Comma 3 2 2 2 2 3 2 3 3" xfId="25393" xr:uid="{CEB153A0-2972-4054-8539-71C9AF4DFC57}"/>
    <cellStyle name="Comma 3 2 2 2 2 3 2 4" xfId="10982" xr:uid="{00000000-0005-0000-0000-000058270000}"/>
    <cellStyle name="Comma 3 2 2 2 2 3 2 4 2" xfId="30196" xr:uid="{52D9DF1F-C155-4AB5-9ADE-8D7101404F4F}"/>
    <cellStyle name="Comma 3 2 2 2 2 3 2 5" xfId="20589" xr:uid="{22C163D6-5052-4366-9021-C30C94C95F02}"/>
    <cellStyle name="Comma 3 2 2 2 2 3 3" xfId="2172" xr:uid="{00000000-0005-0000-0000-000059270000}"/>
    <cellStyle name="Comma 3 2 2 2 2 3 3 2" xfId="4577" xr:uid="{00000000-0005-0000-0000-00005A270000}"/>
    <cellStyle name="Comma 3 2 2 2 2 3 3 2 2" xfId="9380" xr:uid="{00000000-0005-0000-0000-00005B270000}"/>
    <cellStyle name="Comma 3 2 2 2 2 3 3 2 2 2" xfId="18987" xr:uid="{00000000-0005-0000-0000-00005C270000}"/>
    <cellStyle name="Comma 3 2 2 2 2 3 3 2 2 2 2" xfId="38201" xr:uid="{D86A776C-FA3A-4EE9-A579-0F7A7C5D9496}"/>
    <cellStyle name="Comma 3 2 2 2 2 3 3 2 2 3" xfId="28594" xr:uid="{EF8C77B0-B14D-480A-9F99-45DC54D8210D}"/>
    <cellStyle name="Comma 3 2 2 2 2 3 3 2 3" xfId="14184" xr:uid="{00000000-0005-0000-0000-00005D270000}"/>
    <cellStyle name="Comma 3 2 2 2 2 3 3 2 3 2" xfId="33398" xr:uid="{3645FC54-AE83-4B3B-A70A-3A9E26438361}"/>
    <cellStyle name="Comma 3 2 2 2 2 3 3 2 4" xfId="23791" xr:uid="{BAFA79F0-7CDB-437A-951D-6EFC27247CD2}"/>
    <cellStyle name="Comma 3 2 2 2 2 3 3 3" xfId="6979" xr:uid="{00000000-0005-0000-0000-00005E270000}"/>
    <cellStyle name="Comma 3 2 2 2 2 3 3 3 2" xfId="16586" xr:uid="{00000000-0005-0000-0000-00005F270000}"/>
    <cellStyle name="Comma 3 2 2 2 2 3 3 3 2 2" xfId="35800" xr:uid="{39E73C11-B727-4FCF-8E7D-E7C9DA97CF0E}"/>
    <cellStyle name="Comma 3 2 2 2 2 3 3 3 3" xfId="26193" xr:uid="{151B6CDB-365E-4C57-9A56-8C285FCAA628}"/>
    <cellStyle name="Comma 3 2 2 2 2 3 3 4" xfId="11782" xr:uid="{00000000-0005-0000-0000-000060270000}"/>
    <cellStyle name="Comma 3 2 2 2 2 3 3 4 2" xfId="30996" xr:uid="{7E8FC591-4456-44FD-AFDE-838C452DC6CC}"/>
    <cellStyle name="Comma 3 2 2 2 2 3 3 5" xfId="21389" xr:uid="{19345AB6-97CE-4CE8-AC41-F63FB74731A6}"/>
    <cellStyle name="Comma 3 2 2 2 2 3 4" xfId="2977" xr:uid="{00000000-0005-0000-0000-000061270000}"/>
    <cellStyle name="Comma 3 2 2 2 2 3 4 2" xfId="7780" xr:uid="{00000000-0005-0000-0000-000062270000}"/>
    <cellStyle name="Comma 3 2 2 2 2 3 4 2 2" xfId="17387" xr:uid="{00000000-0005-0000-0000-000063270000}"/>
    <cellStyle name="Comma 3 2 2 2 2 3 4 2 2 2" xfId="36601" xr:uid="{7497C329-B3F8-43DA-9C26-25C09B581EA5}"/>
    <cellStyle name="Comma 3 2 2 2 2 3 4 2 3" xfId="26994" xr:uid="{16B3CB3E-2658-4D85-BCAF-930A25B28175}"/>
    <cellStyle name="Comma 3 2 2 2 2 3 4 3" xfId="12584" xr:uid="{00000000-0005-0000-0000-000064270000}"/>
    <cellStyle name="Comma 3 2 2 2 2 3 4 3 2" xfId="31798" xr:uid="{8B48790E-6EC2-4F63-BA3D-E0F3BEA9561C}"/>
    <cellStyle name="Comma 3 2 2 2 2 3 4 4" xfId="22191" xr:uid="{423AA4B5-EB14-4809-8AF6-E8C5CE3BBC68}"/>
    <cellStyle name="Comma 3 2 2 2 2 3 5" xfId="5379" xr:uid="{00000000-0005-0000-0000-000065270000}"/>
    <cellStyle name="Comma 3 2 2 2 2 3 5 2" xfId="14986" xr:uid="{00000000-0005-0000-0000-000066270000}"/>
    <cellStyle name="Comma 3 2 2 2 2 3 5 2 2" xfId="34200" xr:uid="{FF8A5AEF-9C38-4A20-B600-15220BCBB021}"/>
    <cellStyle name="Comma 3 2 2 2 2 3 5 3" xfId="24593" xr:uid="{D36618A3-1A3D-43A2-9AA3-D863CFCE255C}"/>
    <cellStyle name="Comma 3 2 2 2 2 3 6" xfId="10182" xr:uid="{00000000-0005-0000-0000-000067270000}"/>
    <cellStyle name="Comma 3 2 2 2 2 3 6 2" xfId="29396" xr:uid="{7B3A05DE-0C82-4DA0-A8AA-EE0B1A03665D}"/>
    <cellStyle name="Comma 3 2 2 2 2 3 7" xfId="19789" xr:uid="{4443D6B9-F01A-40B1-B1C6-6DCD6D046346}"/>
    <cellStyle name="Comma 3 2 2 2 2 4" xfId="771" xr:uid="{00000000-0005-0000-0000-000068270000}"/>
    <cellStyle name="Comma 3 2 2 2 2 4 2" xfId="1572" xr:uid="{00000000-0005-0000-0000-000069270000}"/>
    <cellStyle name="Comma 3 2 2 2 2 4 2 2" xfId="3977" xr:uid="{00000000-0005-0000-0000-00006A270000}"/>
    <cellStyle name="Comma 3 2 2 2 2 4 2 2 2" xfId="8780" xr:uid="{00000000-0005-0000-0000-00006B270000}"/>
    <cellStyle name="Comma 3 2 2 2 2 4 2 2 2 2" xfId="18387" xr:uid="{00000000-0005-0000-0000-00006C270000}"/>
    <cellStyle name="Comma 3 2 2 2 2 4 2 2 2 2 2" xfId="37601" xr:uid="{4AB17DE9-DFB9-4CF2-AFB5-293DF839713C}"/>
    <cellStyle name="Comma 3 2 2 2 2 4 2 2 2 3" xfId="27994" xr:uid="{9F215CCE-93AF-4A3D-993F-30CAC87495DC}"/>
    <cellStyle name="Comma 3 2 2 2 2 4 2 2 3" xfId="13584" xr:uid="{00000000-0005-0000-0000-00006D270000}"/>
    <cellStyle name="Comma 3 2 2 2 2 4 2 2 3 2" xfId="32798" xr:uid="{165C3C1D-3327-46D7-ABB3-30465B6D5E9D}"/>
    <cellStyle name="Comma 3 2 2 2 2 4 2 2 4" xfId="23191" xr:uid="{DFCB7975-A938-44CD-B8B1-3F7493E3BF33}"/>
    <cellStyle name="Comma 3 2 2 2 2 4 2 3" xfId="6379" xr:uid="{00000000-0005-0000-0000-00006E270000}"/>
    <cellStyle name="Comma 3 2 2 2 2 4 2 3 2" xfId="15986" xr:uid="{00000000-0005-0000-0000-00006F270000}"/>
    <cellStyle name="Comma 3 2 2 2 2 4 2 3 2 2" xfId="35200" xr:uid="{1894439F-A915-4042-B4B2-9BCC0556D2D3}"/>
    <cellStyle name="Comma 3 2 2 2 2 4 2 3 3" xfId="25593" xr:uid="{737FD654-5E3C-4A61-B220-266BCF959663}"/>
    <cellStyle name="Comma 3 2 2 2 2 4 2 4" xfId="11182" xr:uid="{00000000-0005-0000-0000-000070270000}"/>
    <cellStyle name="Comma 3 2 2 2 2 4 2 4 2" xfId="30396" xr:uid="{9693ECA1-F0A2-4339-950A-CA0952024A54}"/>
    <cellStyle name="Comma 3 2 2 2 2 4 2 5" xfId="20789" xr:uid="{0FF41B62-882F-4121-9C47-34374BE3F67E}"/>
    <cellStyle name="Comma 3 2 2 2 2 4 3" xfId="2372" xr:uid="{00000000-0005-0000-0000-000071270000}"/>
    <cellStyle name="Comma 3 2 2 2 2 4 3 2" xfId="4777" xr:uid="{00000000-0005-0000-0000-000072270000}"/>
    <cellStyle name="Comma 3 2 2 2 2 4 3 2 2" xfId="9580" xr:uid="{00000000-0005-0000-0000-000073270000}"/>
    <cellStyle name="Comma 3 2 2 2 2 4 3 2 2 2" xfId="19187" xr:uid="{00000000-0005-0000-0000-000074270000}"/>
    <cellStyle name="Comma 3 2 2 2 2 4 3 2 2 2 2" xfId="38401" xr:uid="{E884D32D-3011-4847-81EF-4E2521723678}"/>
    <cellStyle name="Comma 3 2 2 2 2 4 3 2 2 3" xfId="28794" xr:uid="{814B76D0-A962-4C1B-A2B7-2C0211D8ED1A}"/>
    <cellStyle name="Comma 3 2 2 2 2 4 3 2 3" xfId="14384" xr:uid="{00000000-0005-0000-0000-000075270000}"/>
    <cellStyle name="Comma 3 2 2 2 2 4 3 2 3 2" xfId="33598" xr:uid="{3340531D-C6C9-46E4-905D-C9CDFC2ECBEC}"/>
    <cellStyle name="Comma 3 2 2 2 2 4 3 2 4" xfId="23991" xr:uid="{516ACD77-8E8D-493F-8548-40363E78F7A0}"/>
    <cellStyle name="Comma 3 2 2 2 2 4 3 3" xfId="7179" xr:uid="{00000000-0005-0000-0000-000076270000}"/>
    <cellStyle name="Comma 3 2 2 2 2 4 3 3 2" xfId="16786" xr:uid="{00000000-0005-0000-0000-000077270000}"/>
    <cellStyle name="Comma 3 2 2 2 2 4 3 3 2 2" xfId="36000" xr:uid="{A265AAAE-494B-416A-A241-2B47667B4E0A}"/>
    <cellStyle name="Comma 3 2 2 2 2 4 3 3 3" xfId="26393" xr:uid="{E6D6DBC7-EE7B-4F2A-87B7-5BE068F55B97}"/>
    <cellStyle name="Comma 3 2 2 2 2 4 3 4" xfId="11982" xr:uid="{00000000-0005-0000-0000-000078270000}"/>
    <cellStyle name="Comma 3 2 2 2 2 4 3 4 2" xfId="31196" xr:uid="{6EBB561B-E3CD-4862-B347-CD66425EB9AC}"/>
    <cellStyle name="Comma 3 2 2 2 2 4 3 5" xfId="21589" xr:uid="{5D9F8D74-AFB1-4D98-A2A0-2987A51F2E32}"/>
    <cellStyle name="Comma 3 2 2 2 2 4 4" xfId="3177" xr:uid="{00000000-0005-0000-0000-000079270000}"/>
    <cellStyle name="Comma 3 2 2 2 2 4 4 2" xfId="7980" xr:uid="{00000000-0005-0000-0000-00007A270000}"/>
    <cellStyle name="Comma 3 2 2 2 2 4 4 2 2" xfId="17587" xr:uid="{00000000-0005-0000-0000-00007B270000}"/>
    <cellStyle name="Comma 3 2 2 2 2 4 4 2 2 2" xfId="36801" xr:uid="{09F2BEC1-D7D9-4FEA-8199-6234A73F1BDF}"/>
    <cellStyle name="Comma 3 2 2 2 2 4 4 2 3" xfId="27194" xr:uid="{AB5B2E35-DCA6-421C-B255-8AE4B280B0C1}"/>
    <cellStyle name="Comma 3 2 2 2 2 4 4 3" xfId="12784" xr:uid="{00000000-0005-0000-0000-00007C270000}"/>
    <cellStyle name="Comma 3 2 2 2 2 4 4 3 2" xfId="31998" xr:uid="{B2B85D7F-3691-4C93-9BD1-2E0A0AB2288C}"/>
    <cellStyle name="Comma 3 2 2 2 2 4 4 4" xfId="22391" xr:uid="{70CE25FE-C502-4241-B040-AFD18BF08EA9}"/>
    <cellStyle name="Comma 3 2 2 2 2 4 5" xfId="5579" xr:uid="{00000000-0005-0000-0000-00007D270000}"/>
    <cellStyle name="Comma 3 2 2 2 2 4 5 2" xfId="15186" xr:uid="{00000000-0005-0000-0000-00007E270000}"/>
    <cellStyle name="Comma 3 2 2 2 2 4 5 2 2" xfId="34400" xr:uid="{BC0156CA-8EFC-43EC-B08F-D5921923D026}"/>
    <cellStyle name="Comma 3 2 2 2 2 4 5 3" xfId="24793" xr:uid="{33B5387A-A089-4F21-B619-87FD2A2760D0}"/>
    <cellStyle name="Comma 3 2 2 2 2 4 6" xfId="10382" xr:uid="{00000000-0005-0000-0000-00007F270000}"/>
    <cellStyle name="Comma 3 2 2 2 2 4 6 2" xfId="29596" xr:uid="{132D8805-FB6E-46E6-B27A-A4AB890C7D32}"/>
    <cellStyle name="Comma 3 2 2 2 2 4 7" xfId="19989" xr:uid="{690AB131-49F6-4484-BA21-116B192B3481}"/>
    <cellStyle name="Comma 3 2 2 2 2 5" xfId="972" xr:uid="{00000000-0005-0000-0000-000080270000}"/>
    <cellStyle name="Comma 3 2 2 2 2 5 2" xfId="3377" xr:uid="{00000000-0005-0000-0000-000081270000}"/>
    <cellStyle name="Comma 3 2 2 2 2 5 2 2" xfId="8180" xr:uid="{00000000-0005-0000-0000-000082270000}"/>
    <cellStyle name="Comma 3 2 2 2 2 5 2 2 2" xfId="17787" xr:uid="{00000000-0005-0000-0000-000083270000}"/>
    <cellStyle name="Comma 3 2 2 2 2 5 2 2 2 2" xfId="37001" xr:uid="{5F840BFA-7820-44D2-83F8-6925606F6830}"/>
    <cellStyle name="Comma 3 2 2 2 2 5 2 2 3" xfId="27394" xr:uid="{79E21BEF-D793-4AD3-A135-1587A66C4A74}"/>
    <cellStyle name="Comma 3 2 2 2 2 5 2 3" xfId="12984" xr:uid="{00000000-0005-0000-0000-000084270000}"/>
    <cellStyle name="Comma 3 2 2 2 2 5 2 3 2" xfId="32198" xr:uid="{735E104E-6A64-4864-B9AF-3154A9ED1342}"/>
    <cellStyle name="Comma 3 2 2 2 2 5 2 4" xfId="22591" xr:uid="{C3E827B1-F0B6-4ED8-920A-3513230C8441}"/>
    <cellStyle name="Comma 3 2 2 2 2 5 3" xfId="5779" xr:uid="{00000000-0005-0000-0000-000085270000}"/>
    <cellStyle name="Comma 3 2 2 2 2 5 3 2" xfId="15386" xr:uid="{00000000-0005-0000-0000-000086270000}"/>
    <cellStyle name="Comma 3 2 2 2 2 5 3 2 2" xfId="34600" xr:uid="{887CA2F9-F5C7-4EED-A1A2-394A6A8D368F}"/>
    <cellStyle name="Comma 3 2 2 2 2 5 3 3" xfId="24993" xr:uid="{069B748D-6F6D-4E28-9A14-C35B4A3320E4}"/>
    <cellStyle name="Comma 3 2 2 2 2 5 4" xfId="10582" xr:uid="{00000000-0005-0000-0000-000087270000}"/>
    <cellStyle name="Comma 3 2 2 2 2 5 4 2" xfId="29796" xr:uid="{849D53A8-60B6-4066-A45A-ADA79AA26133}"/>
    <cellStyle name="Comma 3 2 2 2 2 5 5" xfId="20189" xr:uid="{DFC93972-84DD-4AB1-B6C7-89970D4AA17B}"/>
    <cellStyle name="Comma 3 2 2 2 2 6" xfId="1772" xr:uid="{00000000-0005-0000-0000-000088270000}"/>
    <cellStyle name="Comma 3 2 2 2 2 6 2" xfId="4177" xr:uid="{00000000-0005-0000-0000-000089270000}"/>
    <cellStyle name="Comma 3 2 2 2 2 6 2 2" xfId="8980" xr:uid="{00000000-0005-0000-0000-00008A270000}"/>
    <cellStyle name="Comma 3 2 2 2 2 6 2 2 2" xfId="18587" xr:uid="{00000000-0005-0000-0000-00008B270000}"/>
    <cellStyle name="Comma 3 2 2 2 2 6 2 2 2 2" xfId="37801" xr:uid="{80A7793F-E4F7-4012-A9DC-DD4736F38C12}"/>
    <cellStyle name="Comma 3 2 2 2 2 6 2 2 3" xfId="28194" xr:uid="{7552B49A-B4F8-4E9A-9CFA-5473DBA857EF}"/>
    <cellStyle name="Comma 3 2 2 2 2 6 2 3" xfId="13784" xr:uid="{00000000-0005-0000-0000-00008C270000}"/>
    <cellStyle name="Comma 3 2 2 2 2 6 2 3 2" xfId="32998" xr:uid="{AA3C5601-5C11-476D-9477-704452EAF9C8}"/>
    <cellStyle name="Comma 3 2 2 2 2 6 2 4" xfId="23391" xr:uid="{E2976773-ABE0-44AC-9657-99457354A1EC}"/>
    <cellStyle name="Comma 3 2 2 2 2 6 3" xfId="6579" xr:uid="{00000000-0005-0000-0000-00008D270000}"/>
    <cellStyle name="Comma 3 2 2 2 2 6 3 2" xfId="16186" xr:uid="{00000000-0005-0000-0000-00008E270000}"/>
    <cellStyle name="Comma 3 2 2 2 2 6 3 2 2" xfId="35400" xr:uid="{E2FE63D5-FBE8-4666-BCD4-1079141A5D88}"/>
    <cellStyle name="Comma 3 2 2 2 2 6 3 3" xfId="25793" xr:uid="{288CC90F-E8DF-4F35-BBB5-BBB8D86A48BA}"/>
    <cellStyle name="Comma 3 2 2 2 2 6 4" xfId="11382" xr:uid="{00000000-0005-0000-0000-00008F270000}"/>
    <cellStyle name="Comma 3 2 2 2 2 6 4 2" xfId="30596" xr:uid="{9FB28367-85C4-4152-A1E3-4645826E5658}"/>
    <cellStyle name="Comma 3 2 2 2 2 6 5" xfId="20989" xr:uid="{D5D9A0B0-996A-4E41-93DB-783E84F2422B}"/>
    <cellStyle name="Comma 3 2 2 2 2 7" xfId="2577" xr:uid="{00000000-0005-0000-0000-000090270000}"/>
    <cellStyle name="Comma 3 2 2 2 2 7 2" xfId="7380" xr:uid="{00000000-0005-0000-0000-000091270000}"/>
    <cellStyle name="Comma 3 2 2 2 2 7 2 2" xfId="16987" xr:uid="{00000000-0005-0000-0000-000092270000}"/>
    <cellStyle name="Comma 3 2 2 2 2 7 2 2 2" xfId="36201" xr:uid="{6D0A41AE-77EF-402C-9F1F-8ED30FE0CAEE}"/>
    <cellStyle name="Comma 3 2 2 2 2 7 2 3" xfId="26594" xr:uid="{8C0437B4-DC83-47D8-8708-C9C61E308689}"/>
    <cellStyle name="Comma 3 2 2 2 2 7 3" xfId="12184" xr:uid="{00000000-0005-0000-0000-000093270000}"/>
    <cellStyle name="Comma 3 2 2 2 2 7 3 2" xfId="31398" xr:uid="{99DBB40D-0B8C-4998-8C2E-1381E3B67D01}"/>
    <cellStyle name="Comma 3 2 2 2 2 7 4" xfId="21791" xr:uid="{55E0201B-6A1E-440E-B6DB-A4BB68D1B019}"/>
    <cellStyle name="Comma 3 2 2 2 2 8" xfId="4979" xr:uid="{00000000-0005-0000-0000-000094270000}"/>
    <cellStyle name="Comma 3 2 2 2 2 8 2" xfId="14586" xr:uid="{00000000-0005-0000-0000-000095270000}"/>
    <cellStyle name="Comma 3 2 2 2 2 8 2 2" xfId="33800" xr:uid="{B7B0F589-4932-414A-90A0-E539F7F85B5A}"/>
    <cellStyle name="Comma 3 2 2 2 2 8 3" xfId="24193" xr:uid="{DA9399C6-3B31-46E5-88B9-548156F224F4}"/>
    <cellStyle name="Comma 3 2 2 2 2 9" xfId="9782" xr:uid="{00000000-0005-0000-0000-000096270000}"/>
    <cellStyle name="Comma 3 2 2 2 2 9 2" xfId="28996" xr:uid="{280E9A87-4F26-4A6F-B164-2F8F4BB9136C}"/>
    <cellStyle name="Comma 3 2 2 2 3" xfId="271" xr:uid="{00000000-0005-0000-0000-000097270000}"/>
    <cellStyle name="Comma 3 2 2 2 3 2" xfId="1072" xr:uid="{00000000-0005-0000-0000-000098270000}"/>
    <cellStyle name="Comma 3 2 2 2 3 2 2" xfId="3477" xr:uid="{00000000-0005-0000-0000-000099270000}"/>
    <cellStyle name="Comma 3 2 2 2 3 2 2 2" xfId="8280" xr:uid="{00000000-0005-0000-0000-00009A270000}"/>
    <cellStyle name="Comma 3 2 2 2 3 2 2 2 2" xfId="17887" xr:uid="{00000000-0005-0000-0000-00009B270000}"/>
    <cellStyle name="Comma 3 2 2 2 3 2 2 2 2 2" xfId="37101" xr:uid="{E6F1CA6A-30C1-45FC-AA09-F60926CD41F1}"/>
    <cellStyle name="Comma 3 2 2 2 3 2 2 2 3" xfId="27494" xr:uid="{8D43E968-0456-4208-B184-0B32EFCFF7F6}"/>
    <cellStyle name="Comma 3 2 2 2 3 2 2 3" xfId="13084" xr:uid="{00000000-0005-0000-0000-00009C270000}"/>
    <cellStyle name="Comma 3 2 2 2 3 2 2 3 2" xfId="32298" xr:uid="{2C9F793A-93E7-4390-B4A8-7DA6D551FD55}"/>
    <cellStyle name="Comma 3 2 2 2 3 2 2 4" xfId="22691" xr:uid="{09DAC435-1B4C-450D-B49A-6913CAEE6D21}"/>
    <cellStyle name="Comma 3 2 2 2 3 2 3" xfId="5879" xr:uid="{00000000-0005-0000-0000-00009D270000}"/>
    <cellStyle name="Comma 3 2 2 2 3 2 3 2" xfId="15486" xr:uid="{00000000-0005-0000-0000-00009E270000}"/>
    <cellStyle name="Comma 3 2 2 2 3 2 3 2 2" xfId="34700" xr:uid="{881BC96C-3B1E-45F3-ADF5-F776B37EAE42}"/>
    <cellStyle name="Comma 3 2 2 2 3 2 3 3" xfId="25093" xr:uid="{29D3E9D5-AF36-489A-8F2F-229ED0D1A8DE}"/>
    <cellStyle name="Comma 3 2 2 2 3 2 4" xfId="10682" xr:uid="{00000000-0005-0000-0000-00009F270000}"/>
    <cellStyle name="Comma 3 2 2 2 3 2 4 2" xfId="29896" xr:uid="{B317494D-644B-4E93-8015-B66ECD55CAAE}"/>
    <cellStyle name="Comma 3 2 2 2 3 2 5" xfId="20289" xr:uid="{76B091FD-1F13-4BB7-8AD9-712B801E5CEF}"/>
    <cellStyle name="Comma 3 2 2 2 3 3" xfId="1872" xr:uid="{00000000-0005-0000-0000-0000A0270000}"/>
    <cellStyle name="Comma 3 2 2 2 3 3 2" xfId="4277" xr:uid="{00000000-0005-0000-0000-0000A1270000}"/>
    <cellStyle name="Comma 3 2 2 2 3 3 2 2" xfId="9080" xr:uid="{00000000-0005-0000-0000-0000A2270000}"/>
    <cellStyle name="Comma 3 2 2 2 3 3 2 2 2" xfId="18687" xr:uid="{00000000-0005-0000-0000-0000A3270000}"/>
    <cellStyle name="Comma 3 2 2 2 3 3 2 2 2 2" xfId="37901" xr:uid="{72B4795D-6B03-4526-AFBB-A86B175B2CB1}"/>
    <cellStyle name="Comma 3 2 2 2 3 3 2 2 3" xfId="28294" xr:uid="{8EA42044-11BB-4804-922B-C25D7B57A4D1}"/>
    <cellStyle name="Comma 3 2 2 2 3 3 2 3" xfId="13884" xr:uid="{00000000-0005-0000-0000-0000A4270000}"/>
    <cellStyle name="Comma 3 2 2 2 3 3 2 3 2" xfId="33098" xr:uid="{D8C54934-9B48-4185-975A-032A7FE5632C}"/>
    <cellStyle name="Comma 3 2 2 2 3 3 2 4" xfId="23491" xr:uid="{21580FCC-DFB8-49A8-9044-82A465E8DD6F}"/>
    <cellStyle name="Comma 3 2 2 2 3 3 3" xfId="6679" xr:uid="{00000000-0005-0000-0000-0000A5270000}"/>
    <cellStyle name="Comma 3 2 2 2 3 3 3 2" xfId="16286" xr:uid="{00000000-0005-0000-0000-0000A6270000}"/>
    <cellStyle name="Comma 3 2 2 2 3 3 3 2 2" xfId="35500" xr:uid="{134C9CB1-1B4D-4BC9-8759-D17EC5F70889}"/>
    <cellStyle name="Comma 3 2 2 2 3 3 3 3" xfId="25893" xr:uid="{18A18F8B-19F1-4D63-B7D1-921E10542D3A}"/>
    <cellStyle name="Comma 3 2 2 2 3 3 4" xfId="11482" xr:uid="{00000000-0005-0000-0000-0000A7270000}"/>
    <cellStyle name="Comma 3 2 2 2 3 3 4 2" xfId="30696" xr:uid="{0D2FDF15-29FD-4F87-BD76-0C8F454A7432}"/>
    <cellStyle name="Comma 3 2 2 2 3 3 5" xfId="21089" xr:uid="{4FED52BF-4F48-4A89-B51F-70F208AB809D}"/>
    <cellStyle name="Comma 3 2 2 2 3 4" xfId="2677" xr:uid="{00000000-0005-0000-0000-0000A8270000}"/>
    <cellStyle name="Comma 3 2 2 2 3 4 2" xfId="7480" xr:uid="{00000000-0005-0000-0000-0000A9270000}"/>
    <cellStyle name="Comma 3 2 2 2 3 4 2 2" xfId="17087" xr:uid="{00000000-0005-0000-0000-0000AA270000}"/>
    <cellStyle name="Comma 3 2 2 2 3 4 2 2 2" xfId="36301" xr:uid="{B015A677-D775-47A2-806C-298998B7415D}"/>
    <cellStyle name="Comma 3 2 2 2 3 4 2 3" xfId="26694" xr:uid="{94825ECB-6F9C-43F4-871C-CB31A6B6012D}"/>
    <cellStyle name="Comma 3 2 2 2 3 4 3" xfId="12284" xr:uid="{00000000-0005-0000-0000-0000AB270000}"/>
    <cellStyle name="Comma 3 2 2 2 3 4 3 2" xfId="31498" xr:uid="{928C9F37-5877-4F4F-81C4-B65C368B4E17}"/>
    <cellStyle name="Comma 3 2 2 2 3 4 4" xfId="21891" xr:uid="{1BB809D4-8D35-4422-8ECE-3B02B4177845}"/>
    <cellStyle name="Comma 3 2 2 2 3 5" xfId="5079" xr:uid="{00000000-0005-0000-0000-0000AC270000}"/>
    <cellStyle name="Comma 3 2 2 2 3 5 2" xfId="14686" xr:uid="{00000000-0005-0000-0000-0000AD270000}"/>
    <cellStyle name="Comma 3 2 2 2 3 5 2 2" xfId="33900" xr:uid="{54E81723-5C1F-4515-A984-DF0CEA372E50}"/>
    <cellStyle name="Comma 3 2 2 2 3 5 3" xfId="24293" xr:uid="{6BF48831-5EC3-4345-B4C3-FFA2650E7172}"/>
    <cellStyle name="Comma 3 2 2 2 3 6" xfId="9882" xr:uid="{00000000-0005-0000-0000-0000AE270000}"/>
    <cellStyle name="Comma 3 2 2 2 3 6 2" xfId="29096" xr:uid="{7C86FA11-8185-4B2E-8C8E-42DD6BCD8F07}"/>
    <cellStyle name="Comma 3 2 2 2 3 7" xfId="19489" xr:uid="{96E2BF9C-27A4-4631-9CEA-0B6DD1DAE882}"/>
    <cellStyle name="Comma 3 2 2 2 4" xfId="471" xr:uid="{00000000-0005-0000-0000-0000AF270000}"/>
    <cellStyle name="Comma 3 2 2 2 4 2" xfId="1272" xr:uid="{00000000-0005-0000-0000-0000B0270000}"/>
    <cellStyle name="Comma 3 2 2 2 4 2 2" xfId="3677" xr:uid="{00000000-0005-0000-0000-0000B1270000}"/>
    <cellStyle name="Comma 3 2 2 2 4 2 2 2" xfId="8480" xr:uid="{00000000-0005-0000-0000-0000B2270000}"/>
    <cellStyle name="Comma 3 2 2 2 4 2 2 2 2" xfId="18087" xr:uid="{00000000-0005-0000-0000-0000B3270000}"/>
    <cellStyle name="Comma 3 2 2 2 4 2 2 2 2 2" xfId="37301" xr:uid="{015E96FD-147D-426D-9038-9356541691AA}"/>
    <cellStyle name="Comma 3 2 2 2 4 2 2 2 3" xfId="27694" xr:uid="{B832E883-EE14-4A75-ABFA-A3CDE2909E8E}"/>
    <cellStyle name="Comma 3 2 2 2 4 2 2 3" xfId="13284" xr:uid="{00000000-0005-0000-0000-0000B4270000}"/>
    <cellStyle name="Comma 3 2 2 2 4 2 2 3 2" xfId="32498" xr:uid="{601C992C-9F9E-4B17-B45F-6F59C9E9E1D7}"/>
    <cellStyle name="Comma 3 2 2 2 4 2 2 4" xfId="22891" xr:uid="{E02DB5CE-99A3-41AB-8734-C9106D291990}"/>
    <cellStyle name="Comma 3 2 2 2 4 2 3" xfId="6079" xr:uid="{00000000-0005-0000-0000-0000B5270000}"/>
    <cellStyle name="Comma 3 2 2 2 4 2 3 2" xfId="15686" xr:uid="{00000000-0005-0000-0000-0000B6270000}"/>
    <cellStyle name="Comma 3 2 2 2 4 2 3 2 2" xfId="34900" xr:uid="{74CF9E14-53DB-4931-8A41-E8D61B15277D}"/>
    <cellStyle name="Comma 3 2 2 2 4 2 3 3" xfId="25293" xr:uid="{1177A7FF-0D74-40A5-98C0-E26B8C409185}"/>
    <cellStyle name="Comma 3 2 2 2 4 2 4" xfId="10882" xr:uid="{00000000-0005-0000-0000-0000B7270000}"/>
    <cellStyle name="Comma 3 2 2 2 4 2 4 2" xfId="30096" xr:uid="{7E8A18E2-E3DF-4B36-BDBD-8929BE209F18}"/>
    <cellStyle name="Comma 3 2 2 2 4 2 5" xfId="20489" xr:uid="{4214EF58-4F64-4324-8263-E7877FF2C8A1}"/>
    <cellStyle name="Comma 3 2 2 2 4 3" xfId="2072" xr:uid="{00000000-0005-0000-0000-0000B8270000}"/>
    <cellStyle name="Comma 3 2 2 2 4 3 2" xfId="4477" xr:uid="{00000000-0005-0000-0000-0000B9270000}"/>
    <cellStyle name="Comma 3 2 2 2 4 3 2 2" xfId="9280" xr:uid="{00000000-0005-0000-0000-0000BA270000}"/>
    <cellStyle name="Comma 3 2 2 2 4 3 2 2 2" xfId="18887" xr:uid="{00000000-0005-0000-0000-0000BB270000}"/>
    <cellStyle name="Comma 3 2 2 2 4 3 2 2 2 2" xfId="38101" xr:uid="{090FB0CF-F09F-43CC-931B-9BE277042F06}"/>
    <cellStyle name="Comma 3 2 2 2 4 3 2 2 3" xfId="28494" xr:uid="{6E74CB39-8975-427F-853F-4B59F1100D95}"/>
    <cellStyle name="Comma 3 2 2 2 4 3 2 3" xfId="14084" xr:uid="{00000000-0005-0000-0000-0000BC270000}"/>
    <cellStyle name="Comma 3 2 2 2 4 3 2 3 2" xfId="33298" xr:uid="{05D46BC0-638D-4D47-BAE6-C177109ABB2A}"/>
    <cellStyle name="Comma 3 2 2 2 4 3 2 4" xfId="23691" xr:uid="{786CDA97-AEF2-4210-A3F6-61E43849B4B6}"/>
    <cellStyle name="Comma 3 2 2 2 4 3 3" xfId="6879" xr:uid="{00000000-0005-0000-0000-0000BD270000}"/>
    <cellStyle name="Comma 3 2 2 2 4 3 3 2" xfId="16486" xr:uid="{00000000-0005-0000-0000-0000BE270000}"/>
    <cellStyle name="Comma 3 2 2 2 4 3 3 2 2" xfId="35700" xr:uid="{56072B7B-998B-488B-BB40-B49F4D3C1438}"/>
    <cellStyle name="Comma 3 2 2 2 4 3 3 3" xfId="26093" xr:uid="{6045D653-F676-4549-9B7A-3BB017858EDB}"/>
    <cellStyle name="Comma 3 2 2 2 4 3 4" xfId="11682" xr:uid="{00000000-0005-0000-0000-0000BF270000}"/>
    <cellStyle name="Comma 3 2 2 2 4 3 4 2" xfId="30896" xr:uid="{E4D94F13-0282-4B61-971F-174A77766448}"/>
    <cellStyle name="Comma 3 2 2 2 4 3 5" xfId="21289" xr:uid="{4CDD2C50-4D50-4489-AFAD-19E29241C49A}"/>
    <cellStyle name="Comma 3 2 2 2 4 4" xfId="2877" xr:uid="{00000000-0005-0000-0000-0000C0270000}"/>
    <cellStyle name="Comma 3 2 2 2 4 4 2" xfId="7680" xr:uid="{00000000-0005-0000-0000-0000C1270000}"/>
    <cellStyle name="Comma 3 2 2 2 4 4 2 2" xfId="17287" xr:uid="{00000000-0005-0000-0000-0000C2270000}"/>
    <cellStyle name="Comma 3 2 2 2 4 4 2 2 2" xfId="36501" xr:uid="{7660270F-0916-4D71-BB62-1765339327C4}"/>
    <cellStyle name="Comma 3 2 2 2 4 4 2 3" xfId="26894" xr:uid="{5B1AC2F2-CD86-49CC-8AFC-49CF5FAC6A27}"/>
    <cellStyle name="Comma 3 2 2 2 4 4 3" xfId="12484" xr:uid="{00000000-0005-0000-0000-0000C3270000}"/>
    <cellStyle name="Comma 3 2 2 2 4 4 3 2" xfId="31698" xr:uid="{7ADB7AC2-5341-4B65-87CC-26E843FFC435}"/>
    <cellStyle name="Comma 3 2 2 2 4 4 4" xfId="22091" xr:uid="{82E7E743-2472-4E6D-A933-6829CEBF6E71}"/>
    <cellStyle name="Comma 3 2 2 2 4 5" xfId="5279" xr:uid="{00000000-0005-0000-0000-0000C4270000}"/>
    <cellStyle name="Comma 3 2 2 2 4 5 2" xfId="14886" xr:uid="{00000000-0005-0000-0000-0000C5270000}"/>
    <cellStyle name="Comma 3 2 2 2 4 5 2 2" xfId="34100" xr:uid="{3C42CA1F-3985-4322-85F3-2C8B511FAEEB}"/>
    <cellStyle name="Comma 3 2 2 2 4 5 3" xfId="24493" xr:uid="{523EF629-5B12-4919-9755-7B789489775E}"/>
    <cellStyle name="Comma 3 2 2 2 4 6" xfId="10082" xr:uid="{00000000-0005-0000-0000-0000C6270000}"/>
    <cellStyle name="Comma 3 2 2 2 4 6 2" xfId="29296" xr:uid="{458B7504-C557-4ECF-89C6-2D8F7F9A0534}"/>
    <cellStyle name="Comma 3 2 2 2 4 7" xfId="19689" xr:uid="{96D9BAB8-207E-45C3-9FDC-86ACFAB0D51E}"/>
    <cellStyle name="Comma 3 2 2 2 5" xfId="671" xr:uid="{00000000-0005-0000-0000-0000C7270000}"/>
    <cellStyle name="Comma 3 2 2 2 5 2" xfId="1472" xr:uid="{00000000-0005-0000-0000-0000C8270000}"/>
    <cellStyle name="Comma 3 2 2 2 5 2 2" xfId="3877" xr:uid="{00000000-0005-0000-0000-0000C9270000}"/>
    <cellStyle name="Comma 3 2 2 2 5 2 2 2" xfId="8680" xr:uid="{00000000-0005-0000-0000-0000CA270000}"/>
    <cellStyle name="Comma 3 2 2 2 5 2 2 2 2" xfId="18287" xr:uid="{00000000-0005-0000-0000-0000CB270000}"/>
    <cellStyle name="Comma 3 2 2 2 5 2 2 2 2 2" xfId="37501" xr:uid="{CDC97AA7-7199-4B5A-A983-C53B17B8BE49}"/>
    <cellStyle name="Comma 3 2 2 2 5 2 2 2 3" xfId="27894" xr:uid="{7F1178AE-3882-46CA-8CAE-479C219874DB}"/>
    <cellStyle name="Comma 3 2 2 2 5 2 2 3" xfId="13484" xr:uid="{00000000-0005-0000-0000-0000CC270000}"/>
    <cellStyle name="Comma 3 2 2 2 5 2 2 3 2" xfId="32698" xr:uid="{576F38DA-A048-4E2F-B5CA-DA7A9AB77FEF}"/>
    <cellStyle name="Comma 3 2 2 2 5 2 2 4" xfId="23091" xr:uid="{8F69E7C1-CE4C-44E5-8870-6849F15D05BD}"/>
    <cellStyle name="Comma 3 2 2 2 5 2 3" xfId="6279" xr:uid="{00000000-0005-0000-0000-0000CD270000}"/>
    <cellStyle name="Comma 3 2 2 2 5 2 3 2" xfId="15886" xr:uid="{00000000-0005-0000-0000-0000CE270000}"/>
    <cellStyle name="Comma 3 2 2 2 5 2 3 2 2" xfId="35100" xr:uid="{BF65272D-3990-4E41-822F-A668F07B59E6}"/>
    <cellStyle name="Comma 3 2 2 2 5 2 3 3" xfId="25493" xr:uid="{FE8A8ED3-81BC-4311-A4FB-79BCCABFC7B2}"/>
    <cellStyle name="Comma 3 2 2 2 5 2 4" xfId="11082" xr:uid="{00000000-0005-0000-0000-0000CF270000}"/>
    <cellStyle name="Comma 3 2 2 2 5 2 4 2" xfId="30296" xr:uid="{65C26602-4AF8-498E-8C97-16891783333D}"/>
    <cellStyle name="Comma 3 2 2 2 5 2 5" xfId="20689" xr:uid="{22013F05-7572-4B04-803A-3BBB2A72F2AD}"/>
    <cellStyle name="Comma 3 2 2 2 5 3" xfId="2272" xr:uid="{00000000-0005-0000-0000-0000D0270000}"/>
    <cellStyle name="Comma 3 2 2 2 5 3 2" xfId="4677" xr:uid="{00000000-0005-0000-0000-0000D1270000}"/>
    <cellStyle name="Comma 3 2 2 2 5 3 2 2" xfId="9480" xr:uid="{00000000-0005-0000-0000-0000D2270000}"/>
    <cellStyle name="Comma 3 2 2 2 5 3 2 2 2" xfId="19087" xr:uid="{00000000-0005-0000-0000-0000D3270000}"/>
    <cellStyle name="Comma 3 2 2 2 5 3 2 2 2 2" xfId="38301" xr:uid="{5AA53324-3601-4B11-9796-AAA0A151283A}"/>
    <cellStyle name="Comma 3 2 2 2 5 3 2 2 3" xfId="28694" xr:uid="{204F4002-9571-4CF4-AF6B-1B39CFD8CE4D}"/>
    <cellStyle name="Comma 3 2 2 2 5 3 2 3" xfId="14284" xr:uid="{00000000-0005-0000-0000-0000D4270000}"/>
    <cellStyle name="Comma 3 2 2 2 5 3 2 3 2" xfId="33498" xr:uid="{93015E30-6CE7-414E-B261-A8DD5728A5C3}"/>
    <cellStyle name="Comma 3 2 2 2 5 3 2 4" xfId="23891" xr:uid="{4D8405AD-8047-41EF-95DE-0109185F87F3}"/>
    <cellStyle name="Comma 3 2 2 2 5 3 3" xfId="7079" xr:uid="{00000000-0005-0000-0000-0000D5270000}"/>
    <cellStyle name="Comma 3 2 2 2 5 3 3 2" xfId="16686" xr:uid="{00000000-0005-0000-0000-0000D6270000}"/>
    <cellStyle name="Comma 3 2 2 2 5 3 3 2 2" xfId="35900" xr:uid="{5CE2E407-0A0C-44AC-80AF-2276A80EE1FE}"/>
    <cellStyle name="Comma 3 2 2 2 5 3 3 3" xfId="26293" xr:uid="{B15A1218-CCB3-4301-98EC-6727EF2A4234}"/>
    <cellStyle name="Comma 3 2 2 2 5 3 4" xfId="11882" xr:uid="{00000000-0005-0000-0000-0000D7270000}"/>
    <cellStyle name="Comma 3 2 2 2 5 3 4 2" xfId="31096" xr:uid="{D814998A-3935-48D1-9741-1356B3A055E4}"/>
    <cellStyle name="Comma 3 2 2 2 5 3 5" xfId="21489" xr:uid="{B00E33E7-9F93-4ABA-96BE-98B5C7D45D9C}"/>
    <cellStyle name="Comma 3 2 2 2 5 4" xfId="3077" xr:uid="{00000000-0005-0000-0000-0000D8270000}"/>
    <cellStyle name="Comma 3 2 2 2 5 4 2" xfId="7880" xr:uid="{00000000-0005-0000-0000-0000D9270000}"/>
    <cellStyle name="Comma 3 2 2 2 5 4 2 2" xfId="17487" xr:uid="{00000000-0005-0000-0000-0000DA270000}"/>
    <cellStyle name="Comma 3 2 2 2 5 4 2 2 2" xfId="36701" xr:uid="{73749A65-9910-4EF2-AE42-434EDED31FE6}"/>
    <cellStyle name="Comma 3 2 2 2 5 4 2 3" xfId="27094" xr:uid="{CF34CBA3-2054-49C4-9D84-78C769EF2BC1}"/>
    <cellStyle name="Comma 3 2 2 2 5 4 3" xfId="12684" xr:uid="{00000000-0005-0000-0000-0000DB270000}"/>
    <cellStyle name="Comma 3 2 2 2 5 4 3 2" xfId="31898" xr:uid="{50248DBA-6CBF-4A6E-8204-B28D07565CD9}"/>
    <cellStyle name="Comma 3 2 2 2 5 4 4" xfId="22291" xr:uid="{BA00DD96-572F-44AD-9D88-424F8AA96FD0}"/>
    <cellStyle name="Comma 3 2 2 2 5 5" xfId="5479" xr:uid="{00000000-0005-0000-0000-0000DC270000}"/>
    <cellStyle name="Comma 3 2 2 2 5 5 2" xfId="15086" xr:uid="{00000000-0005-0000-0000-0000DD270000}"/>
    <cellStyle name="Comma 3 2 2 2 5 5 2 2" xfId="34300" xr:uid="{EDD5FEE9-28B2-4AE4-A2A7-3D7D53050D60}"/>
    <cellStyle name="Comma 3 2 2 2 5 5 3" xfId="24693" xr:uid="{13E09385-A880-475B-AD60-C9944EE88459}"/>
    <cellStyle name="Comma 3 2 2 2 5 6" xfId="10282" xr:uid="{00000000-0005-0000-0000-0000DE270000}"/>
    <cellStyle name="Comma 3 2 2 2 5 6 2" xfId="29496" xr:uid="{A058D297-C657-4F26-9D1E-527093259569}"/>
    <cellStyle name="Comma 3 2 2 2 5 7" xfId="19889" xr:uid="{227E8B6A-18D9-4248-B211-3AE414862D65}"/>
    <cellStyle name="Comma 3 2 2 2 6" xfId="872" xr:uid="{00000000-0005-0000-0000-0000DF270000}"/>
    <cellStyle name="Comma 3 2 2 2 6 2" xfId="3277" xr:uid="{00000000-0005-0000-0000-0000E0270000}"/>
    <cellStyle name="Comma 3 2 2 2 6 2 2" xfId="8080" xr:uid="{00000000-0005-0000-0000-0000E1270000}"/>
    <cellStyle name="Comma 3 2 2 2 6 2 2 2" xfId="17687" xr:uid="{00000000-0005-0000-0000-0000E2270000}"/>
    <cellStyle name="Comma 3 2 2 2 6 2 2 2 2" xfId="36901" xr:uid="{F11DD8C7-A7B1-460F-9530-532AF9C0B32C}"/>
    <cellStyle name="Comma 3 2 2 2 6 2 2 3" xfId="27294" xr:uid="{D066F4AE-89BC-4404-9875-D3E4934FA4AC}"/>
    <cellStyle name="Comma 3 2 2 2 6 2 3" xfId="12884" xr:uid="{00000000-0005-0000-0000-0000E3270000}"/>
    <cellStyle name="Comma 3 2 2 2 6 2 3 2" xfId="32098" xr:uid="{562E16A7-440D-4420-9821-DD1FA01B9218}"/>
    <cellStyle name="Comma 3 2 2 2 6 2 4" xfId="22491" xr:uid="{1392702E-30E4-4D15-B4B9-9EB4655E6FEA}"/>
    <cellStyle name="Comma 3 2 2 2 6 3" xfId="5679" xr:uid="{00000000-0005-0000-0000-0000E4270000}"/>
    <cellStyle name="Comma 3 2 2 2 6 3 2" xfId="15286" xr:uid="{00000000-0005-0000-0000-0000E5270000}"/>
    <cellStyle name="Comma 3 2 2 2 6 3 2 2" xfId="34500" xr:uid="{03990067-728A-4B77-BF5E-CCB6E429C843}"/>
    <cellStyle name="Comma 3 2 2 2 6 3 3" xfId="24893" xr:uid="{6505BCCF-8738-452A-826B-729D0E8C5B76}"/>
    <cellStyle name="Comma 3 2 2 2 6 4" xfId="10482" xr:uid="{00000000-0005-0000-0000-0000E6270000}"/>
    <cellStyle name="Comma 3 2 2 2 6 4 2" xfId="29696" xr:uid="{EDD155DD-231F-4C20-8660-1801822D02B6}"/>
    <cellStyle name="Comma 3 2 2 2 6 5" xfId="20089" xr:uid="{09613EA3-067A-4D3A-9470-51375BC2A054}"/>
    <cellStyle name="Comma 3 2 2 2 7" xfId="1672" xr:uid="{00000000-0005-0000-0000-0000E7270000}"/>
    <cellStyle name="Comma 3 2 2 2 7 2" xfId="4077" xr:uid="{00000000-0005-0000-0000-0000E8270000}"/>
    <cellStyle name="Comma 3 2 2 2 7 2 2" xfId="8880" xr:uid="{00000000-0005-0000-0000-0000E9270000}"/>
    <cellStyle name="Comma 3 2 2 2 7 2 2 2" xfId="18487" xr:uid="{00000000-0005-0000-0000-0000EA270000}"/>
    <cellStyle name="Comma 3 2 2 2 7 2 2 2 2" xfId="37701" xr:uid="{696C4D42-8E87-4F5E-8733-66A308371274}"/>
    <cellStyle name="Comma 3 2 2 2 7 2 2 3" xfId="28094" xr:uid="{8F523963-B908-47AB-A06A-43BA450EAA13}"/>
    <cellStyle name="Comma 3 2 2 2 7 2 3" xfId="13684" xr:uid="{00000000-0005-0000-0000-0000EB270000}"/>
    <cellStyle name="Comma 3 2 2 2 7 2 3 2" xfId="32898" xr:uid="{60C63973-3432-4DFA-9FDF-F25EF49AEBEA}"/>
    <cellStyle name="Comma 3 2 2 2 7 2 4" xfId="23291" xr:uid="{754E9173-5204-4EBB-8B08-ACF208F0BE14}"/>
    <cellStyle name="Comma 3 2 2 2 7 3" xfId="6479" xr:uid="{00000000-0005-0000-0000-0000EC270000}"/>
    <cellStyle name="Comma 3 2 2 2 7 3 2" xfId="16086" xr:uid="{00000000-0005-0000-0000-0000ED270000}"/>
    <cellStyle name="Comma 3 2 2 2 7 3 2 2" xfId="35300" xr:uid="{6D41ED4A-7849-459A-9CA4-DB8C9C87F1B4}"/>
    <cellStyle name="Comma 3 2 2 2 7 3 3" xfId="25693" xr:uid="{66C1FAAE-0214-4416-B5C1-6E2331FC5829}"/>
    <cellStyle name="Comma 3 2 2 2 7 4" xfId="11282" xr:uid="{00000000-0005-0000-0000-0000EE270000}"/>
    <cellStyle name="Comma 3 2 2 2 7 4 2" xfId="30496" xr:uid="{61CF51FC-1787-414D-B03D-B539C810EE65}"/>
    <cellStyle name="Comma 3 2 2 2 7 5" xfId="20889" xr:uid="{1998DD05-C8FF-4B26-9929-CE36EDAEE93B}"/>
    <cellStyle name="Comma 3 2 2 2 8" xfId="2477" xr:uid="{00000000-0005-0000-0000-0000EF270000}"/>
    <cellStyle name="Comma 3 2 2 2 8 2" xfId="7280" xr:uid="{00000000-0005-0000-0000-0000F0270000}"/>
    <cellStyle name="Comma 3 2 2 2 8 2 2" xfId="16887" xr:uid="{00000000-0005-0000-0000-0000F1270000}"/>
    <cellStyle name="Comma 3 2 2 2 8 2 2 2" xfId="36101" xr:uid="{6391D67E-5E8D-437F-A368-48585D2EA13C}"/>
    <cellStyle name="Comma 3 2 2 2 8 2 3" xfId="26494" xr:uid="{BAFA7FC6-996A-4640-B58E-B0C65A1BD107}"/>
    <cellStyle name="Comma 3 2 2 2 8 3" xfId="12084" xr:uid="{00000000-0005-0000-0000-0000F2270000}"/>
    <cellStyle name="Comma 3 2 2 2 8 3 2" xfId="31298" xr:uid="{75790F51-2719-4DDC-A7F1-6E4FAC865C42}"/>
    <cellStyle name="Comma 3 2 2 2 8 4" xfId="21691" xr:uid="{86442379-907B-45B5-A460-3C1CC0EE379E}"/>
    <cellStyle name="Comma 3 2 2 2 9" xfId="4879" xr:uid="{00000000-0005-0000-0000-0000F3270000}"/>
    <cellStyle name="Comma 3 2 2 2 9 2" xfId="14486" xr:uid="{00000000-0005-0000-0000-0000F4270000}"/>
    <cellStyle name="Comma 3 2 2 2 9 2 2" xfId="33700" xr:uid="{AA4A573F-7A88-40A3-9F0F-7A5FB512AF60}"/>
    <cellStyle name="Comma 3 2 2 2 9 3" xfId="24093" xr:uid="{205E098B-7BA6-4B2B-81A7-FF85CCF53B60}"/>
    <cellStyle name="Comma 3 2 2 3" xfId="121" xr:uid="{00000000-0005-0000-0000-0000F5270000}"/>
    <cellStyle name="Comma 3 2 2 3 10" xfId="19339" xr:uid="{4F4B0807-B9BC-48F3-A91A-70227B04E9B5}"/>
    <cellStyle name="Comma 3 2 2 3 2" xfId="321" xr:uid="{00000000-0005-0000-0000-0000F6270000}"/>
    <cellStyle name="Comma 3 2 2 3 2 2" xfId="1122" xr:uid="{00000000-0005-0000-0000-0000F7270000}"/>
    <cellStyle name="Comma 3 2 2 3 2 2 2" xfId="3527" xr:uid="{00000000-0005-0000-0000-0000F8270000}"/>
    <cellStyle name="Comma 3 2 2 3 2 2 2 2" xfId="8330" xr:uid="{00000000-0005-0000-0000-0000F9270000}"/>
    <cellStyle name="Comma 3 2 2 3 2 2 2 2 2" xfId="17937" xr:uid="{00000000-0005-0000-0000-0000FA270000}"/>
    <cellStyle name="Comma 3 2 2 3 2 2 2 2 2 2" xfId="37151" xr:uid="{688F706B-DE40-4707-B46E-11E8D5196C7B}"/>
    <cellStyle name="Comma 3 2 2 3 2 2 2 2 3" xfId="27544" xr:uid="{50A39229-DE06-4B96-993E-ECA7B9C711A3}"/>
    <cellStyle name="Comma 3 2 2 3 2 2 2 3" xfId="13134" xr:uid="{00000000-0005-0000-0000-0000FB270000}"/>
    <cellStyle name="Comma 3 2 2 3 2 2 2 3 2" xfId="32348" xr:uid="{2A15DB07-05CA-4381-AD3C-00DADBAEE4AF}"/>
    <cellStyle name="Comma 3 2 2 3 2 2 2 4" xfId="22741" xr:uid="{FEC0902A-7BEA-4D3F-B92C-2ED6CB5C4D0C}"/>
    <cellStyle name="Comma 3 2 2 3 2 2 3" xfId="5929" xr:uid="{00000000-0005-0000-0000-0000FC270000}"/>
    <cellStyle name="Comma 3 2 2 3 2 2 3 2" xfId="15536" xr:uid="{00000000-0005-0000-0000-0000FD270000}"/>
    <cellStyle name="Comma 3 2 2 3 2 2 3 2 2" xfId="34750" xr:uid="{1931A7EA-8CE5-4A09-8D20-0B2A23D412FF}"/>
    <cellStyle name="Comma 3 2 2 3 2 2 3 3" xfId="25143" xr:uid="{F71CEFE5-B2EC-4C15-A814-28978910C7B6}"/>
    <cellStyle name="Comma 3 2 2 3 2 2 4" xfId="10732" xr:uid="{00000000-0005-0000-0000-0000FE270000}"/>
    <cellStyle name="Comma 3 2 2 3 2 2 4 2" xfId="29946" xr:uid="{6137DA7F-71CC-4990-92A1-13D04BCBEE80}"/>
    <cellStyle name="Comma 3 2 2 3 2 2 5" xfId="20339" xr:uid="{F3F19A8C-768D-4F00-81D8-50A9FCB16665}"/>
    <cellStyle name="Comma 3 2 2 3 2 3" xfId="1922" xr:uid="{00000000-0005-0000-0000-0000FF270000}"/>
    <cellStyle name="Comma 3 2 2 3 2 3 2" xfId="4327" xr:uid="{00000000-0005-0000-0000-000000280000}"/>
    <cellStyle name="Comma 3 2 2 3 2 3 2 2" xfId="9130" xr:uid="{00000000-0005-0000-0000-000001280000}"/>
    <cellStyle name="Comma 3 2 2 3 2 3 2 2 2" xfId="18737" xr:uid="{00000000-0005-0000-0000-000002280000}"/>
    <cellStyle name="Comma 3 2 2 3 2 3 2 2 2 2" xfId="37951" xr:uid="{A3CC7969-B945-4CA2-ADCE-B312640F5BD9}"/>
    <cellStyle name="Comma 3 2 2 3 2 3 2 2 3" xfId="28344" xr:uid="{ED4ED3C6-49F3-45D0-B497-74F16D36F098}"/>
    <cellStyle name="Comma 3 2 2 3 2 3 2 3" xfId="13934" xr:uid="{00000000-0005-0000-0000-000003280000}"/>
    <cellStyle name="Comma 3 2 2 3 2 3 2 3 2" xfId="33148" xr:uid="{9C4380C2-9231-4E16-88B3-9B96F19B94CA}"/>
    <cellStyle name="Comma 3 2 2 3 2 3 2 4" xfId="23541" xr:uid="{1DE27F8C-B3B5-4CD7-9B32-37AE8375E0E4}"/>
    <cellStyle name="Comma 3 2 2 3 2 3 3" xfId="6729" xr:uid="{00000000-0005-0000-0000-000004280000}"/>
    <cellStyle name="Comma 3 2 2 3 2 3 3 2" xfId="16336" xr:uid="{00000000-0005-0000-0000-000005280000}"/>
    <cellStyle name="Comma 3 2 2 3 2 3 3 2 2" xfId="35550" xr:uid="{0578A085-D84E-4BEE-82F6-292E4BB6B46C}"/>
    <cellStyle name="Comma 3 2 2 3 2 3 3 3" xfId="25943" xr:uid="{6AFD0CFA-2204-468D-99A5-4DE1A459A792}"/>
    <cellStyle name="Comma 3 2 2 3 2 3 4" xfId="11532" xr:uid="{00000000-0005-0000-0000-000006280000}"/>
    <cellStyle name="Comma 3 2 2 3 2 3 4 2" xfId="30746" xr:uid="{355CBB5C-69CC-4F74-8834-98CCABD6BA25}"/>
    <cellStyle name="Comma 3 2 2 3 2 3 5" xfId="21139" xr:uid="{9EC6E749-4B30-4128-805A-D2D8735F537A}"/>
    <cellStyle name="Comma 3 2 2 3 2 4" xfId="2727" xr:uid="{00000000-0005-0000-0000-000007280000}"/>
    <cellStyle name="Comma 3 2 2 3 2 4 2" xfId="7530" xr:uid="{00000000-0005-0000-0000-000008280000}"/>
    <cellStyle name="Comma 3 2 2 3 2 4 2 2" xfId="17137" xr:uid="{00000000-0005-0000-0000-000009280000}"/>
    <cellStyle name="Comma 3 2 2 3 2 4 2 2 2" xfId="36351" xr:uid="{CCDD9B75-B582-426E-9A64-656168012FAF}"/>
    <cellStyle name="Comma 3 2 2 3 2 4 2 3" xfId="26744" xr:uid="{81D52D26-0992-4626-AD0C-10D5DC06BC88}"/>
    <cellStyle name="Comma 3 2 2 3 2 4 3" xfId="12334" xr:uid="{00000000-0005-0000-0000-00000A280000}"/>
    <cellStyle name="Comma 3 2 2 3 2 4 3 2" xfId="31548" xr:uid="{01049E8C-0536-49C8-808C-20EC18E649E6}"/>
    <cellStyle name="Comma 3 2 2 3 2 4 4" xfId="21941" xr:uid="{FA0DDC30-03B0-4746-801E-62B3B45C78FF}"/>
    <cellStyle name="Comma 3 2 2 3 2 5" xfId="5129" xr:uid="{00000000-0005-0000-0000-00000B280000}"/>
    <cellStyle name="Comma 3 2 2 3 2 5 2" xfId="14736" xr:uid="{00000000-0005-0000-0000-00000C280000}"/>
    <cellStyle name="Comma 3 2 2 3 2 5 2 2" xfId="33950" xr:uid="{610160D8-1BB6-4A41-815A-36FFFAEF9323}"/>
    <cellStyle name="Comma 3 2 2 3 2 5 3" xfId="24343" xr:uid="{5B4BF568-9778-49FC-9E11-A2073C5A2F85}"/>
    <cellStyle name="Comma 3 2 2 3 2 6" xfId="9932" xr:uid="{00000000-0005-0000-0000-00000D280000}"/>
    <cellStyle name="Comma 3 2 2 3 2 6 2" xfId="29146" xr:uid="{2ADDBCB1-8512-419E-A132-E2BF6C8C294E}"/>
    <cellStyle name="Comma 3 2 2 3 2 7" xfId="19539" xr:uid="{E726343E-B9CA-4976-9839-FD47190715D7}"/>
    <cellStyle name="Comma 3 2 2 3 3" xfId="521" xr:uid="{00000000-0005-0000-0000-00000E280000}"/>
    <cellStyle name="Comma 3 2 2 3 3 2" xfId="1322" xr:uid="{00000000-0005-0000-0000-00000F280000}"/>
    <cellStyle name="Comma 3 2 2 3 3 2 2" xfId="3727" xr:uid="{00000000-0005-0000-0000-000010280000}"/>
    <cellStyle name="Comma 3 2 2 3 3 2 2 2" xfId="8530" xr:uid="{00000000-0005-0000-0000-000011280000}"/>
    <cellStyle name="Comma 3 2 2 3 3 2 2 2 2" xfId="18137" xr:uid="{00000000-0005-0000-0000-000012280000}"/>
    <cellStyle name="Comma 3 2 2 3 3 2 2 2 2 2" xfId="37351" xr:uid="{08680EF5-0AD2-4959-8905-2B38269D5CD5}"/>
    <cellStyle name="Comma 3 2 2 3 3 2 2 2 3" xfId="27744" xr:uid="{ABAD4FE1-EE90-4AFB-80B5-394AE4D4CE2E}"/>
    <cellStyle name="Comma 3 2 2 3 3 2 2 3" xfId="13334" xr:uid="{00000000-0005-0000-0000-000013280000}"/>
    <cellStyle name="Comma 3 2 2 3 3 2 2 3 2" xfId="32548" xr:uid="{8085AA6F-92F4-49E2-8A20-3D976FEA620C}"/>
    <cellStyle name="Comma 3 2 2 3 3 2 2 4" xfId="22941" xr:uid="{F103A78C-3891-41A6-97E7-F08B366CE862}"/>
    <cellStyle name="Comma 3 2 2 3 3 2 3" xfId="6129" xr:uid="{00000000-0005-0000-0000-000014280000}"/>
    <cellStyle name="Comma 3 2 2 3 3 2 3 2" xfId="15736" xr:uid="{00000000-0005-0000-0000-000015280000}"/>
    <cellStyle name="Comma 3 2 2 3 3 2 3 2 2" xfId="34950" xr:uid="{11653C1B-2DFD-4C6E-85CF-1B83B3050C4E}"/>
    <cellStyle name="Comma 3 2 2 3 3 2 3 3" xfId="25343" xr:uid="{17AD65D7-9A8E-4CEF-ACD7-41C7B1285492}"/>
    <cellStyle name="Comma 3 2 2 3 3 2 4" xfId="10932" xr:uid="{00000000-0005-0000-0000-000016280000}"/>
    <cellStyle name="Comma 3 2 2 3 3 2 4 2" xfId="30146" xr:uid="{C3FC48EE-B454-417C-97A6-00FC12DC36F8}"/>
    <cellStyle name="Comma 3 2 2 3 3 2 5" xfId="20539" xr:uid="{9701F488-05A0-4CCD-A0F6-24C4FE280062}"/>
    <cellStyle name="Comma 3 2 2 3 3 3" xfId="2122" xr:uid="{00000000-0005-0000-0000-000017280000}"/>
    <cellStyle name="Comma 3 2 2 3 3 3 2" xfId="4527" xr:uid="{00000000-0005-0000-0000-000018280000}"/>
    <cellStyle name="Comma 3 2 2 3 3 3 2 2" xfId="9330" xr:uid="{00000000-0005-0000-0000-000019280000}"/>
    <cellStyle name="Comma 3 2 2 3 3 3 2 2 2" xfId="18937" xr:uid="{00000000-0005-0000-0000-00001A280000}"/>
    <cellStyle name="Comma 3 2 2 3 3 3 2 2 2 2" xfId="38151" xr:uid="{F1A0FD13-3FE5-48E3-8885-6E9246D6F464}"/>
    <cellStyle name="Comma 3 2 2 3 3 3 2 2 3" xfId="28544" xr:uid="{6D85722B-72FE-4F96-9A45-E51FB50AF4B4}"/>
    <cellStyle name="Comma 3 2 2 3 3 3 2 3" xfId="14134" xr:uid="{00000000-0005-0000-0000-00001B280000}"/>
    <cellStyle name="Comma 3 2 2 3 3 3 2 3 2" xfId="33348" xr:uid="{D13563EC-9C46-4908-9780-C71B7B0D2B35}"/>
    <cellStyle name="Comma 3 2 2 3 3 3 2 4" xfId="23741" xr:uid="{9A4C4BA4-E60E-4D41-9EE5-68B0EF117AAD}"/>
    <cellStyle name="Comma 3 2 2 3 3 3 3" xfId="6929" xr:uid="{00000000-0005-0000-0000-00001C280000}"/>
    <cellStyle name="Comma 3 2 2 3 3 3 3 2" xfId="16536" xr:uid="{00000000-0005-0000-0000-00001D280000}"/>
    <cellStyle name="Comma 3 2 2 3 3 3 3 2 2" xfId="35750" xr:uid="{109CF89D-35D6-4632-8B9F-2D96202195DA}"/>
    <cellStyle name="Comma 3 2 2 3 3 3 3 3" xfId="26143" xr:uid="{0473C78C-A44D-4BFC-BFEC-8D346DC42DBD}"/>
    <cellStyle name="Comma 3 2 2 3 3 3 4" xfId="11732" xr:uid="{00000000-0005-0000-0000-00001E280000}"/>
    <cellStyle name="Comma 3 2 2 3 3 3 4 2" xfId="30946" xr:uid="{5EED44C0-061D-488D-97AA-8A22CC7570B9}"/>
    <cellStyle name="Comma 3 2 2 3 3 3 5" xfId="21339" xr:uid="{7482DDB6-5B7F-4D32-B3A2-7E3E7085DD2D}"/>
    <cellStyle name="Comma 3 2 2 3 3 4" xfId="2927" xr:uid="{00000000-0005-0000-0000-00001F280000}"/>
    <cellStyle name="Comma 3 2 2 3 3 4 2" xfId="7730" xr:uid="{00000000-0005-0000-0000-000020280000}"/>
    <cellStyle name="Comma 3 2 2 3 3 4 2 2" xfId="17337" xr:uid="{00000000-0005-0000-0000-000021280000}"/>
    <cellStyle name="Comma 3 2 2 3 3 4 2 2 2" xfId="36551" xr:uid="{E55401B5-3693-4F66-A6E4-119D0E737AF8}"/>
    <cellStyle name="Comma 3 2 2 3 3 4 2 3" xfId="26944" xr:uid="{C250F4D1-211D-4DF9-89AF-B79BC079768A}"/>
    <cellStyle name="Comma 3 2 2 3 3 4 3" xfId="12534" xr:uid="{00000000-0005-0000-0000-000022280000}"/>
    <cellStyle name="Comma 3 2 2 3 3 4 3 2" xfId="31748" xr:uid="{7F725D4D-B60F-451D-85DA-1A66987B6721}"/>
    <cellStyle name="Comma 3 2 2 3 3 4 4" xfId="22141" xr:uid="{10A205AD-6695-480E-BF2F-80360CEAA4C3}"/>
    <cellStyle name="Comma 3 2 2 3 3 5" xfId="5329" xr:uid="{00000000-0005-0000-0000-000023280000}"/>
    <cellStyle name="Comma 3 2 2 3 3 5 2" xfId="14936" xr:uid="{00000000-0005-0000-0000-000024280000}"/>
    <cellStyle name="Comma 3 2 2 3 3 5 2 2" xfId="34150" xr:uid="{1E2550E1-AD5E-44DE-AA26-C96963E70009}"/>
    <cellStyle name="Comma 3 2 2 3 3 5 3" xfId="24543" xr:uid="{2652C2EF-4FB4-4A70-BC8F-7C60A3766FBA}"/>
    <cellStyle name="Comma 3 2 2 3 3 6" xfId="10132" xr:uid="{00000000-0005-0000-0000-000025280000}"/>
    <cellStyle name="Comma 3 2 2 3 3 6 2" xfId="29346" xr:uid="{AEDD4F59-BEE4-4CA2-B627-0F252BBF7A76}"/>
    <cellStyle name="Comma 3 2 2 3 3 7" xfId="19739" xr:uid="{75459C88-D537-4B3F-B6B2-033660890950}"/>
    <cellStyle name="Comma 3 2 2 3 4" xfId="721" xr:uid="{00000000-0005-0000-0000-000026280000}"/>
    <cellStyle name="Comma 3 2 2 3 4 2" xfId="1522" xr:uid="{00000000-0005-0000-0000-000027280000}"/>
    <cellStyle name="Comma 3 2 2 3 4 2 2" xfId="3927" xr:uid="{00000000-0005-0000-0000-000028280000}"/>
    <cellStyle name="Comma 3 2 2 3 4 2 2 2" xfId="8730" xr:uid="{00000000-0005-0000-0000-000029280000}"/>
    <cellStyle name="Comma 3 2 2 3 4 2 2 2 2" xfId="18337" xr:uid="{00000000-0005-0000-0000-00002A280000}"/>
    <cellStyle name="Comma 3 2 2 3 4 2 2 2 2 2" xfId="37551" xr:uid="{B70EAF3A-09A0-4FD5-9D93-1C7F451DAAF6}"/>
    <cellStyle name="Comma 3 2 2 3 4 2 2 2 3" xfId="27944" xr:uid="{AEE4E265-7E40-4A0D-998D-8A600758187C}"/>
    <cellStyle name="Comma 3 2 2 3 4 2 2 3" xfId="13534" xr:uid="{00000000-0005-0000-0000-00002B280000}"/>
    <cellStyle name="Comma 3 2 2 3 4 2 2 3 2" xfId="32748" xr:uid="{BEB3A225-8DC4-4562-8ACD-418D72A969BB}"/>
    <cellStyle name="Comma 3 2 2 3 4 2 2 4" xfId="23141" xr:uid="{456E9D5F-5B52-4D9E-8BDF-414018408DC6}"/>
    <cellStyle name="Comma 3 2 2 3 4 2 3" xfId="6329" xr:uid="{00000000-0005-0000-0000-00002C280000}"/>
    <cellStyle name="Comma 3 2 2 3 4 2 3 2" xfId="15936" xr:uid="{00000000-0005-0000-0000-00002D280000}"/>
    <cellStyle name="Comma 3 2 2 3 4 2 3 2 2" xfId="35150" xr:uid="{41198834-875F-409B-9F6B-9234B14F0F21}"/>
    <cellStyle name="Comma 3 2 2 3 4 2 3 3" xfId="25543" xr:uid="{F37A7159-32C1-4489-972D-E6BB786B9C57}"/>
    <cellStyle name="Comma 3 2 2 3 4 2 4" xfId="11132" xr:uid="{00000000-0005-0000-0000-00002E280000}"/>
    <cellStyle name="Comma 3 2 2 3 4 2 4 2" xfId="30346" xr:uid="{A7ADEB03-DD4E-42C4-8134-E9CF3D593F7A}"/>
    <cellStyle name="Comma 3 2 2 3 4 2 5" xfId="20739" xr:uid="{7A6C3A1E-C825-4E6F-B8AB-2B046C3441AA}"/>
    <cellStyle name="Comma 3 2 2 3 4 3" xfId="2322" xr:uid="{00000000-0005-0000-0000-00002F280000}"/>
    <cellStyle name="Comma 3 2 2 3 4 3 2" xfId="4727" xr:uid="{00000000-0005-0000-0000-000030280000}"/>
    <cellStyle name="Comma 3 2 2 3 4 3 2 2" xfId="9530" xr:uid="{00000000-0005-0000-0000-000031280000}"/>
    <cellStyle name="Comma 3 2 2 3 4 3 2 2 2" xfId="19137" xr:uid="{00000000-0005-0000-0000-000032280000}"/>
    <cellStyle name="Comma 3 2 2 3 4 3 2 2 2 2" xfId="38351" xr:uid="{08CC3FC4-2268-45C3-8966-284D3CDA700B}"/>
    <cellStyle name="Comma 3 2 2 3 4 3 2 2 3" xfId="28744" xr:uid="{9121E253-BB70-4438-9887-8016E983F660}"/>
    <cellStyle name="Comma 3 2 2 3 4 3 2 3" xfId="14334" xr:uid="{00000000-0005-0000-0000-000033280000}"/>
    <cellStyle name="Comma 3 2 2 3 4 3 2 3 2" xfId="33548" xr:uid="{40A39384-811B-4A80-B310-F7A7FDDC36C0}"/>
    <cellStyle name="Comma 3 2 2 3 4 3 2 4" xfId="23941" xr:uid="{EC4316CF-1942-46B5-8E55-C78A68F1B657}"/>
    <cellStyle name="Comma 3 2 2 3 4 3 3" xfId="7129" xr:uid="{00000000-0005-0000-0000-000034280000}"/>
    <cellStyle name="Comma 3 2 2 3 4 3 3 2" xfId="16736" xr:uid="{00000000-0005-0000-0000-000035280000}"/>
    <cellStyle name="Comma 3 2 2 3 4 3 3 2 2" xfId="35950" xr:uid="{802907B1-71E4-4F71-891B-DD7C1FEE5A9D}"/>
    <cellStyle name="Comma 3 2 2 3 4 3 3 3" xfId="26343" xr:uid="{620C516C-A18F-4486-8367-DBC939B056B4}"/>
    <cellStyle name="Comma 3 2 2 3 4 3 4" xfId="11932" xr:uid="{00000000-0005-0000-0000-000036280000}"/>
    <cellStyle name="Comma 3 2 2 3 4 3 4 2" xfId="31146" xr:uid="{40B6F8AD-3572-4C01-ACA2-6339021C745D}"/>
    <cellStyle name="Comma 3 2 2 3 4 3 5" xfId="21539" xr:uid="{E2E1DFE6-58FA-4F97-AE4C-7F318EDA9B58}"/>
    <cellStyle name="Comma 3 2 2 3 4 4" xfId="3127" xr:uid="{00000000-0005-0000-0000-000037280000}"/>
    <cellStyle name="Comma 3 2 2 3 4 4 2" xfId="7930" xr:uid="{00000000-0005-0000-0000-000038280000}"/>
    <cellStyle name="Comma 3 2 2 3 4 4 2 2" xfId="17537" xr:uid="{00000000-0005-0000-0000-000039280000}"/>
    <cellStyle name="Comma 3 2 2 3 4 4 2 2 2" xfId="36751" xr:uid="{94F9C0AE-AD44-4C22-9F84-8BD18664836A}"/>
    <cellStyle name="Comma 3 2 2 3 4 4 2 3" xfId="27144" xr:uid="{DCDE82F3-5BD5-4FF7-9396-AE8CBE40A19A}"/>
    <cellStyle name="Comma 3 2 2 3 4 4 3" xfId="12734" xr:uid="{00000000-0005-0000-0000-00003A280000}"/>
    <cellStyle name="Comma 3 2 2 3 4 4 3 2" xfId="31948" xr:uid="{B6938924-B7FF-4BE8-8AC8-19112EDE1A03}"/>
    <cellStyle name="Comma 3 2 2 3 4 4 4" xfId="22341" xr:uid="{2FE74981-C767-48EB-801E-A28B6C521F46}"/>
    <cellStyle name="Comma 3 2 2 3 4 5" xfId="5529" xr:uid="{00000000-0005-0000-0000-00003B280000}"/>
    <cellStyle name="Comma 3 2 2 3 4 5 2" xfId="15136" xr:uid="{00000000-0005-0000-0000-00003C280000}"/>
    <cellStyle name="Comma 3 2 2 3 4 5 2 2" xfId="34350" xr:uid="{FA99147F-4478-4A0A-AAB6-3D32DCC9292C}"/>
    <cellStyle name="Comma 3 2 2 3 4 5 3" xfId="24743" xr:uid="{9C601362-95BF-4DCA-96FC-FF16E2637F45}"/>
    <cellStyle name="Comma 3 2 2 3 4 6" xfId="10332" xr:uid="{00000000-0005-0000-0000-00003D280000}"/>
    <cellStyle name="Comma 3 2 2 3 4 6 2" xfId="29546" xr:uid="{DBA63F15-64CE-47F7-BBA8-2A187EFAD7CA}"/>
    <cellStyle name="Comma 3 2 2 3 4 7" xfId="19939" xr:uid="{E94FEF64-81A2-4CA2-9715-53DEF0CF8008}"/>
    <cellStyle name="Comma 3 2 2 3 5" xfId="922" xr:uid="{00000000-0005-0000-0000-00003E280000}"/>
    <cellStyle name="Comma 3 2 2 3 5 2" xfId="3327" xr:uid="{00000000-0005-0000-0000-00003F280000}"/>
    <cellStyle name="Comma 3 2 2 3 5 2 2" xfId="8130" xr:uid="{00000000-0005-0000-0000-000040280000}"/>
    <cellStyle name="Comma 3 2 2 3 5 2 2 2" xfId="17737" xr:uid="{00000000-0005-0000-0000-000041280000}"/>
    <cellStyle name="Comma 3 2 2 3 5 2 2 2 2" xfId="36951" xr:uid="{8D705F67-2F9A-4238-8A67-B10A36D2791A}"/>
    <cellStyle name="Comma 3 2 2 3 5 2 2 3" xfId="27344" xr:uid="{BB848CF5-2C2D-449D-863F-3F55BEC18F17}"/>
    <cellStyle name="Comma 3 2 2 3 5 2 3" xfId="12934" xr:uid="{00000000-0005-0000-0000-000042280000}"/>
    <cellStyle name="Comma 3 2 2 3 5 2 3 2" xfId="32148" xr:uid="{FA964233-3D71-4C29-87E6-EB2BDE3E9227}"/>
    <cellStyle name="Comma 3 2 2 3 5 2 4" xfId="22541" xr:uid="{2F6ED66F-45A0-47F9-913F-77FA36930C63}"/>
    <cellStyle name="Comma 3 2 2 3 5 3" xfId="5729" xr:uid="{00000000-0005-0000-0000-000043280000}"/>
    <cellStyle name="Comma 3 2 2 3 5 3 2" xfId="15336" xr:uid="{00000000-0005-0000-0000-000044280000}"/>
    <cellStyle name="Comma 3 2 2 3 5 3 2 2" xfId="34550" xr:uid="{B11C7C8C-30CF-4F49-B20F-D5CCF5A04849}"/>
    <cellStyle name="Comma 3 2 2 3 5 3 3" xfId="24943" xr:uid="{FD832EBF-8C47-4E08-83E4-C2D191C545D9}"/>
    <cellStyle name="Comma 3 2 2 3 5 4" xfId="10532" xr:uid="{00000000-0005-0000-0000-000045280000}"/>
    <cellStyle name="Comma 3 2 2 3 5 4 2" xfId="29746" xr:uid="{BFC93CC3-883A-4CCF-819D-7E8F92591686}"/>
    <cellStyle name="Comma 3 2 2 3 5 5" xfId="20139" xr:uid="{BEAC5314-D1FB-449C-9E63-17E6B4449D99}"/>
    <cellStyle name="Comma 3 2 2 3 6" xfId="1722" xr:uid="{00000000-0005-0000-0000-000046280000}"/>
    <cellStyle name="Comma 3 2 2 3 6 2" xfId="4127" xr:uid="{00000000-0005-0000-0000-000047280000}"/>
    <cellStyle name="Comma 3 2 2 3 6 2 2" xfId="8930" xr:uid="{00000000-0005-0000-0000-000048280000}"/>
    <cellStyle name="Comma 3 2 2 3 6 2 2 2" xfId="18537" xr:uid="{00000000-0005-0000-0000-000049280000}"/>
    <cellStyle name="Comma 3 2 2 3 6 2 2 2 2" xfId="37751" xr:uid="{FD18E81C-2375-48A6-8A6F-0635421A8152}"/>
    <cellStyle name="Comma 3 2 2 3 6 2 2 3" xfId="28144" xr:uid="{439DE7C4-8FEC-43C3-B6F8-1F41DCE87A66}"/>
    <cellStyle name="Comma 3 2 2 3 6 2 3" xfId="13734" xr:uid="{00000000-0005-0000-0000-00004A280000}"/>
    <cellStyle name="Comma 3 2 2 3 6 2 3 2" xfId="32948" xr:uid="{A6A72423-7E92-4A18-AF9A-608395685CB2}"/>
    <cellStyle name="Comma 3 2 2 3 6 2 4" xfId="23341" xr:uid="{E8D4DC7A-5F93-4F43-81AA-5BD23C7274AB}"/>
    <cellStyle name="Comma 3 2 2 3 6 3" xfId="6529" xr:uid="{00000000-0005-0000-0000-00004B280000}"/>
    <cellStyle name="Comma 3 2 2 3 6 3 2" xfId="16136" xr:uid="{00000000-0005-0000-0000-00004C280000}"/>
    <cellStyle name="Comma 3 2 2 3 6 3 2 2" xfId="35350" xr:uid="{91A6E850-B95E-4BA7-AE4C-77931CB82A4D}"/>
    <cellStyle name="Comma 3 2 2 3 6 3 3" xfId="25743" xr:uid="{1B94F176-311F-42C9-BF1D-0937CBE82881}"/>
    <cellStyle name="Comma 3 2 2 3 6 4" xfId="11332" xr:uid="{00000000-0005-0000-0000-00004D280000}"/>
    <cellStyle name="Comma 3 2 2 3 6 4 2" xfId="30546" xr:uid="{1921AEE3-9CDA-4FCF-87EF-A127EA573C1E}"/>
    <cellStyle name="Comma 3 2 2 3 6 5" xfId="20939" xr:uid="{93AFBE57-6DE0-4F8C-B1E0-AF10A9E6F256}"/>
    <cellStyle name="Comma 3 2 2 3 7" xfId="2527" xr:uid="{00000000-0005-0000-0000-00004E280000}"/>
    <cellStyle name="Comma 3 2 2 3 7 2" xfId="7330" xr:uid="{00000000-0005-0000-0000-00004F280000}"/>
    <cellStyle name="Comma 3 2 2 3 7 2 2" xfId="16937" xr:uid="{00000000-0005-0000-0000-000050280000}"/>
    <cellStyle name="Comma 3 2 2 3 7 2 2 2" xfId="36151" xr:uid="{4EB2D162-1D47-4AF8-87CF-31B80A9F646B}"/>
    <cellStyle name="Comma 3 2 2 3 7 2 3" xfId="26544" xr:uid="{5CF77C60-50D0-4FC2-A27A-9764FCA370DE}"/>
    <cellStyle name="Comma 3 2 2 3 7 3" xfId="12134" xr:uid="{00000000-0005-0000-0000-000051280000}"/>
    <cellStyle name="Comma 3 2 2 3 7 3 2" xfId="31348" xr:uid="{4ABE60A4-7140-4F31-8D7C-4F856E2D881B}"/>
    <cellStyle name="Comma 3 2 2 3 7 4" xfId="21741" xr:uid="{61174D9D-0131-4101-A29A-989E6A7A3FB0}"/>
    <cellStyle name="Comma 3 2 2 3 8" xfId="4929" xr:uid="{00000000-0005-0000-0000-000052280000}"/>
    <cellStyle name="Comma 3 2 2 3 8 2" xfId="14536" xr:uid="{00000000-0005-0000-0000-000053280000}"/>
    <cellStyle name="Comma 3 2 2 3 8 2 2" xfId="33750" xr:uid="{DBBCB53A-C387-467F-8213-AA036AD981AE}"/>
    <cellStyle name="Comma 3 2 2 3 8 3" xfId="24143" xr:uid="{8A65844E-F8B5-4382-8AD5-7665DA64BA9F}"/>
    <cellStyle name="Comma 3 2 2 3 9" xfId="9732" xr:uid="{00000000-0005-0000-0000-000054280000}"/>
    <cellStyle name="Comma 3 2 2 3 9 2" xfId="28946" xr:uid="{B839ACF8-8064-4B0E-9D29-97B58FDDD83C}"/>
    <cellStyle name="Comma 3 2 2 4" xfId="221" xr:uid="{00000000-0005-0000-0000-000055280000}"/>
    <cellStyle name="Comma 3 2 2 4 2" xfId="1022" xr:uid="{00000000-0005-0000-0000-000056280000}"/>
    <cellStyle name="Comma 3 2 2 4 2 2" xfId="3427" xr:uid="{00000000-0005-0000-0000-000057280000}"/>
    <cellStyle name="Comma 3 2 2 4 2 2 2" xfId="8230" xr:uid="{00000000-0005-0000-0000-000058280000}"/>
    <cellStyle name="Comma 3 2 2 4 2 2 2 2" xfId="17837" xr:uid="{00000000-0005-0000-0000-000059280000}"/>
    <cellStyle name="Comma 3 2 2 4 2 2 2 2 2" xfId="37051" xr:uid="{9C862878-2434-4F2A-9ECC-2EB19C6C7114}"/>
    <cellStyle name="Comma 3 2 2 4 2 2 2 3" xfId="27444" xr:uid="{02F30E97-13D3-473C-A7CB-F3C68971516E}"/>
    <cellStyle name="Comma 3 2 2 4 2 2 3" xfId="13034" xr:uid="{00000000-0005-0000-0000-00005A280000}"/>
    <cellStyle name="Comma 3 2 2 4 2 2 3 2" xfId="32248" xr:uid="{FE933791-EB68-47D0-BA47-AD597FAF62DD}"/>
    <cellStyle name="Comma 3 2 2 4 2 2 4" xfId="22641" xr:uid="{7F51E8B1-8DE6-4568-9A5C-FC459D7C5350}"/>
    <cellStyle name="Comma 3 2 2 4 2 3" xfId="5829" xr:uid="{00000000-0005-0000-0000-00005B280000}"/>
    <cellStyle name="Comma 3 2 2 4 2 3 2" xfId="15436" xr:uid="{00000000-0005-0000-0000-00005C280000}"/>
    <cellStyle name="Comma 3 2 2 4 2 3 2 2" xfId="34650" xr:uid="{BD059C7E-952B-4F5F-AAD1-934C4B5EBB9B}"/>
    <cellStyle name="Comma 3 2 2 4 2 3 3" xfId="25043" xr:uid="{D18CAC28-61F2-42A6-896A-0D656D2BBCF0}"/>
    <cellStyle name="Comma 3 2 2 4 2 4" xfId="10632" xr:uid="{00000000-0005-0000-0000-00005D280000}"/>
    <cellStyle name="Comma 3 2 2 4 2 4 2" xfId="29846" xr:uid="{DECDCCFC-64D7-4F03-B5C8-7236C130F0A4}"/>
    <cellStyle name="Comma 3 2 2 4 2 5" xfId="20239" xr:uid="{5D2683CA-CE60-455C-A764-E503E3F24F1E}"/>
    <cellStyle name="Comma 3 2 2 4 3" xfId="1822" xr:uid="{00000000-0005-0000-0000-00005E280000}"/>
    <cellStyle name="Comma 3 2 2 4 3 2" xfId="4227" xr:uid="{00000000-0005-0000-0000-00005F280000}"/>
    <cellStyle name="Comma 3 2 2 4 3 2 2" xfId="9030" xr:uid="{00000000-0005-0000-0000-000060280000}"/>
    <cellStyle name="Comma 3 2 2 4 3 2 2 2" xfId="18637" xr:uid="{00000000-0005-0000-0000-000061280000}"/>
    <cellStyle name="Comma 3 2 2 4 3 2 2 2 2" xfId="37851" xr:uid="{1B023AC9-D9D3-4840-BC5D-C458145A932A}"/>
    <cellStyle name="Comma 3 2 2 4 3 2 2 3" xfId="28244" xr:uid="{158B7F22-4CD7-429F-93EB-407043C043FF}"/>
    <cellStyle name="Comma 3 2 2 4 3 2 3" xfId="13834" xr:uid="{00000000-0005-0000-0000-000062280000}"/>
    <cellStyle name="Comma 3 2 2 4 3 2 3 2" xfId="33048" xr:uid="{C0EF5729-5785-4053-9499-1B790A746E5A}"/>
    <cellStyle name="Comma 3 2 2 4 3 2 4" xfId="23441" xr:uid="{2E009629-86AA-4E7F-8B77-FA794D9EFDB4}"/>
    <cellStyle name="Comma 3 2 2 4 3 3" xfId="6629" xr:uid="{00000000-0005-0000-0000-000063280000}"/>
    <cellStyle name="Comma 3 2 2 4 3 3 2" xfId="16236" xr:uid="{00000000-0005-0000-0000-000064280000}"/>
    <cellStyle name="Comma 3 2 2 4 3 3 2 2" xfId="35450" xr:uid="{A1043584-876C-45B8-A0AD-3C007EB61982}"/>
    <cellStyle name="Comma 3 2 2 4 3 3 3" xfId="25843" xr:uid="{80F00A92-431B-46CA-84F2-4F438EF7E8B4}"/>
    <cellStyle name="Comma 3 2 2 4 3 4" xfId="11432" xr:uid="{00000000-0005-0000-0000-000065280000}"/>
    <cellStyle name="Comma 3 2 2 4 3 4 2" xfId="30646" xr:uid="{E7C69BE1-F857-4039-9C2E-24E00616A112}"/>
    <cellStyle name="Comma 3 2 2 4 3 5" xfId="21039" xr:uid="{6751B8FA-3120-4FBD-A7DD-0BE626B6A9B8}"/>
    <cellStyle name="Comma 3 2 2 4 4" xfId="2627" xr:uid="{00000000-0005-0000-0000-000066280000}"/>
    <cellStyle name="Comma 3 2 2 4 4 2" xfId="7430" xr:uid="{00000000-0005-0000-0000-000067280000}"/>
    <cellStyle name="Comma 3 2 2 4 4 2 2" xfId="17037" xr:uid="{00000000-0005-0000-0000-000068280000}"/>
    <cellStyle name="Comma 3 2 2 4 4 2 2 2" xfId="36251" xr:uid="{08C87118-0519-41A9-B368-D888BC65701E}"/>
    <cellStyle name="Comma 3 2 2 4 4 2 3" xfId="26644" xr:uid="{53BAF48B-9F51-4029-80A8-AA18769B9A8D}"/>
    <cellStyle name="Comma 3 2 2 4 4 3" xfId="12234" xr:uid="{00000000-0005-0000-0000-000069280000}"/>
    <cellStyle name="Comma 3 2 2 4 4 3 2" xfId="31448" xr:uid="{E5FE40E1-49EB-43E9-912C-787127C66DE1}"/>
    <cellStyle name="Comma 3 2 2 4 4 4" xfId="21841" xr:uid="{F2AE5B4B-0AAD-44AC-A34C-3AE60AE38CEA}"/>
    <cellStyle name="Comma 3 2 2 4 5" xfId="5029" xr:uid="{00000000-0005-0000-0000-00006A280000}"/>
    <cellStyle name="Comma 3 2 2 4 5 2" xfId="14636" xr:uid="{00000000-0005-0000-0000-00006B280000}"/>
    <cellStyle name="Comma 3 2 2 4 5 2 2" xfId="33850" xr:uid="{4EF26495-2FD3-4CB9-ABED-13DDE8D9BDD7}"/>
    <cellStyle name="Comma 3 2 2 4 5 3" xfId="24243" xr:uid="{3C4DA07B-0FAE-4774-A47F-0C50C3F35BC1}"/>
    <cellStyle name="Comma 3 2 2 4 6" xfId="9832" xr:uid="{00000000-0005-0000-0000-00006C280000}"/>
    <cellStyle name="Comma 3 2 2 4 6 2" xfId="29046" xr:uid="{DEE18D1F-76F7-48BD-B0D8-1DEBDC783917}"/>
    <cellStyle name="Comma 3 2 2 4 7" xfId="19439" xr:uid="{8CB2803F-0324-4130-8AB3-20EA9CFA231E}"/>
    <cellStyle name="Comma 3 2 2 5" xfId="421" xr:uid="{00000000-0005-0000-0000-00006D280000}"/>
    <cellStyle name="Comma 3 2 2 5 2" xfId="1222" xr:uid="{00000000-0005-0000-0000-00006E280000}"/>
    <cellStyle name="Comma 3 2 2 5 2 2" xfId="3627" xr:uid="{00000000-0005-0000-0000-00006F280000}"/>
    <cellStyle name="Comma 3 2 2 5 2 2 2" xfId="8430" xr:uid="{00000000-0005-0000-0000-000070280000}"/>
    <cellStyle name="Comma 3 2 2 5 2 2 2 2" xfId="18037" xr:uid="{00000000-0005-0000-0000-000071280000}"/>
    <cellStyle name="Comma 3 2 2 5 2 2 2 2 2" xfId="37251" xr:uid="{39B3C559-8C5D-4FE4-BF10-1C814BC57DAB}"/>
    <cellStyle name="Comma 3 2 2 5 2 2 2 3" xfId="27644" xr:uid="{70791783-F19C-450C-B70F-440FA5234C7A}"/>
    <cellStyle name="Comma 3 2 2 5 2 2 3" xfId="13234" xr:uid="{00000000-0005-0000-0000-000072280000}"/>
    <cellStyle name="Comma 3 2 2 5 2 2 3 2" xfId="32448" xr:uid="{818D3657-F6F3-436D-8B6C-CBF966D423A4}"/>
    <cellStyle name="Comma 3 2 2 5 2 2 4" xfId="22841" xr:uid="{758E7962-9FD0-406B-859A-56E2BE4011B5}"/>
    <cellStyle name="Comma 3 2 2 5 2 3" xfId="6029" xr:uid="{00000000-0005-0000-0000-000073280000}"/>
    <cellStyle name="Comma 3 2 2 5 2 3 2" xfId="15636" xr:uid="{00000000-0005-0000-0000-000074280000}"/>
    <cellStyle name="Comma 3 2 2 5 2 3 2 2" xfId="34850" xr:uid="{9E3DAEF7-0FBF-4D6A-B8B6-97B3197863E2}"/>
    <cellStyle name="Comma 3 2 2 5 2 3 3" xfId="25243" xr:uid="{4BD0119A-6F01-4D78-AEA7-7575E812B4B1}"/>
    <cellStyle name="Comma 3 2 2 5 2 4" xfId="10832" xr:uid="{00000000-0005-0000-0000-000075280000}"/>
    <cellStyle name="Comma 3 2 2 5 2 4 2" xfId="30046" xr:uid="{36D02709-BB6E-4306-B8AE-E5894831C23F}"/>
    <cellStyle name="Comma 3 2 2 5 2 5" xfId="20439" xr:uid="{94341F66-D740-46CB-AB6C-6E5A9B444F2B}"/>
    <cellStyle name="Comma 3 2 2 5 3" xfId="2022" xr:uid="{00000000-0005-0000-0000-000076280000}"/>
    <cellStyle name="Comma 3 2 2 5 3 2" xfId="4427" xr:uid="{00000000-0005-0000-0000-000077280000}"/>
    <cellStyle name="Comma 3 2 2 5 3 2 2" xfId="9230" xr:uid="{00000000-0005-0000-0000-000078280000}"/>
    <cellStyle name="Comma 3 2 2 5 3 2 2 2" xfId="18837" xr:uid="{00000000-0005-0000-0000-000079280000}"/>
    <cellStyle name="Comma 3 2 2 5 3 2 2 2 2" xfId="38051" xr:uid="{6F1B9006-9D34-4978-AB61-79CE8CC9D86E}"/>
    <cellStyle name="Comma 3 2 2 5 3 2 2 3" xfId="28444" xr:uid="{0C4F51AD-B49E-4975-9C5B-3E23BC3B5CC7}"/>
    <cellStyle name="Comma 3 2 2 5 3 2 3" xfId="14034" xr:uid="{00000000-0005-0000-0000-00007A280000}"/>
    <cellStyle name="Comma 3 2 2 5 3 2 3 2" xfId="33248" xr:uid="{C0417E48-3ABB-4981-8CA7-04188F7B8F68}"/>
    <cellStyle name="Comma 3 2 2 5 3 2 4" xfId="23641" xr:uid="{6FDD6387-5777-493D-A8D7-3438EB6E8F3B}"/>
    <cellStyle name="Comma 3 2 2 5 3 3" xfId="6829" xr:uid="{00000000-0005-0000-0000-00007B280000}"/>
    <cellStyle name="Comma 3 2 2 5 3 3 2" xfId="16436" xr:uid="{00000000-0005-0000-0000-00007C280000}"/>
    <cellStyle name="Comma 3 2 2 5 3 3 2 2" xfId="35650" xr:uid="{C9CE81B2-6A76-4711-821F-C84BED9F0E70}"/>
    <cellStyle name="Comma 3 2 2 5 3 3 3" xfId="26043" xr:uid="{8C5EB682-C2CF-4E88-A7F1-9075DBC65B84}"/>
    <cellStyle name="Comma 3 2 2 5 3 4" xfId="11632" xr:uid="{00000000-0005-0000-0000-00007D280000}"/>
    <cellStyle name="Comma 3 2 2 5 3 4 2" xfId="30846" xr:uid="{B45ECAD5-68E8-48FF-A05C-42FF1CE54797}"/>
    <cellStyle name="Comma 3 2 2 5 3 5" xfId="21239" xr:uid="{7C680EC5-14E5-4D47-8E92-914C8397CE8B}"/>
    <cellStyle name="Comma 3 2 2 5 4" xfId="2827" xr:uid="{00000000-0005-0000-0000-00007E280000}"/>
    <cellStyle name="Comma 3 2 2 5 4 2" xfId="7630" xr:uid="{00000000-0005-0000-0000-00007F280000}"/>
    <cellStyle name="Comma 3 2 2 5 4 2 2" xfId="17237" xr:uid="{00000000-0005-0000-0000-000080280000}"/>
    <cellStyle name="Comma 3 2 2 5 4 2 2 2" xfId="36451" xr:uid="{6EB2284E-F2FF-4FA0-9927-AD5912080484}"/>
    <cellStyle name="Comma 3 2 2 5 4 2 3" xfId="26844" xr:uid="{042B674C-98DB-4AE8-9025-27AC77D153D8}"/>
    <cellStyle name="Comma 3 2 2 5 4 3" xfId="12434" xr:uid="{00000000-0005-0000-0000-000081280000}"/>
    <cellStyle name="Comma 3 2 2 5 4 3 2" xfId="31648" xr:uid="{3686C75B-DBA0-42C6-B95E-DC7FFFC2F5A2}"/>
    <cellStyle name="Comma 3 2 2 5 4 4" xfId="22041" xr:uid="{F935ED91-6307-44BD-8760-99DF539D1037}"/>
    <cellStyle name="Comma 3 2 2 5 5" xfId="5229" xr:uid="{00000000-0005-0000-0000-000082280000}"/>
    <cellStyle name="Comma 3 2 2 5 5 2" xfId="14836" xr:uid="{00000000-0005-0000-0000-000083280000}"/>
    <cellStyle name="Comma 3 2 2 5 5 2 2" xfId="34050" xr:uid="{350BE0C4-7074-46FF-91E6-4FA50D104E88}"/>
    <cellStyle name="Comma 3 2 2 5 5 3" xfId="24443" xr:uid="{38A75F3B-372B-4326-8B21-DBD5115CA23D}"/>
    <cellStyle name="Comma 3 2 2 5 6" xfId="10032" xr:uid="{00000000-0005-0000-0000-000084280000}"/>
    <cellStyle name="Comma 3 2 2 5 6 2" xfId="29246" xr:uid="{87ADF352-C367-49AA-A2AD-F59C130514BF}"/>
    <cellStyle name="Comma 3 2 2 5 7" xfId="19639" xr:uid="{A2FE789E-0914-4990-943F-B271F46A609C}"/>
    <cellStyle name="Comma 3 2 2 6" xfId="621" xr:uid="{00000000-0005-0000-0000-000085280000}"/>
    <cellStyle name="Comma 3 2 2 6 2" xfId="1422" xr:uid="{00000000-0005-0000-0000-000086280000}"/>
    <cellStyle name="Comma 3 2 2 6 2 2" xfId="3827" xr:uid="{00000000-0005-0000-0000-000087280000}"/>
    <cellStyle name="Comma 3 2 2 6 2 2 2" xfId="8630" xr:uid="{00000000-0005-0000-0000-000088280000}"/>
    <cellStyle name="Comma 3 2 2 6 2 2 2 2" xfId="18237" xr:uid="{00000000-0005-0000-0000-000089280000}"/>
    <cellStyle name="Comma 3 2 2 6 2 2 2 2 2" xfId="37451" xr:uid="{33DC8F0B-331B-4905-8C6F-4568214740CB}"/>
    <cellStyle name="Comma 3 2 2 6 2 2 2 3" xfId="27844" xr:uid="{9D84EBFB-1762-484F-B403-6E04086857A2}"/>
    <cellStyle name="Comma 3 2 2 6 2 2 3" xfId="13434" xr:uid="{00000000-0005-0000-0000-00008A280000}"/>
    <cellStyle name="Comma 3 2 2 6 2 2 3 2" xfId="32648" xr:uid="{038AD507-96DB-4671-AD8B-EFC5D8B04A48}"/>
    <cellStyle name="Comma 3 2 2 6 2 2 4" xfId="23041" xr:uid="{FCCEE0BF-B6B6-472D-BCBB-E1E551D40B9A}"/>
    <cellStyle name="Comma 3 2 2 6 2 3" xfId="6229" xr:uid="{00000000-0005-0000-0000-00008B280000}"/>
    <cellStyle name="Comma 3 2 2 6 2 3 2" xfId="15836" xr:uid="{00000000-0005-0000-0000-00008C280000}"/>
    <cellStyle name="Comma 3 2 2 6 2 3 2 2" xfId="35050" xr:uid="{8CA7557D-252B-4D32-BC55-D3A5F9460759}"/>
    <cellStyle name="Comma 3 2 2 6 2 3 3" xfId="25443" xr:uid="{D526C234-1422-4E31-B236-DF69A7137D24}"/>
    <cellStyle name="Comma 3 2 2 6 2 4" xfId="11032" xr:uid="{00000000-0005-0000-0000-00008D280000}"/>
    <cellStyle name="Comma 3 2 2 6 2 4 2" xfId="30246" xr:uid="{77D42474-CA3F-41E1-82CE-198E25B7C065}"/>
    <cellStyle name="Comma 3 2 2 6 2 5" xfId="20639" xr:uid="{2A951030-59FC-41E9-9F82-729A210DC597}"/>
    <cellStyle name="Comma 3 2 2 6 3" xfId="2222" xr:uid="{00000000-0005-0000-0000-00008E280000}"/>
    <cellStyle name="Comma 3 2 2 6 3 2" xfId="4627" xr:uid="{00000000-0005-0000-0000-00008F280000}"/>
    <cellStyle name="Comma 3 2 2 6 3 2 2" xfId="9430" xr:uid="{00000000-0005-0000-0000-000090280000}"/>
    <cellStyle name="Comma 3 2 2 6 3 2 2 2" xfId="19037" xr:uid="{00000000-0005-0000-0000-000091280000}"/>
    <cellStyle name="Comma 3 2 2 6 3 2 2 2 2" xfId="38251" xr:uid="{C1083CDE-C135-4C21-BC1B-388CEA3AEC60}"/>
    <cellStyle name="Comma 3 2 2 6 3 2 2 3" xfId="28644" xr:uid="{EB960116-D1B2-494E-8D58-0789C80DE81D}"/>
    <cellStyle name="Comma 3 2 2 6 3 2 3" xfId="14234" xr:uid="{00000000-0005-0000-0000-000092280000}"/>
    <cellStyle name="Comma 3 2 2 6 3 2 3 2" xfId="33448" xr:uid="{30A0072D-781C-43E1-B216-B57540C8499D}"/>
    <cellStyle name="Comma 3 2 2 6 3 2 4" xfId="23841" xr:uid="{9F02981D-117E-4FCD-BC32-917961217141}"/>
    <cellStyle name="Comma 3 2 2 6 3 3" xfId="7029" xr:uid="{00000000-0005-0000-0000-000093280000}"/>
    <cellStyle name="Comma 3 2 2 6 3 3 2" xfId="16636" xr:uid="{00000000-0005-0000-0000-000094280000}"/>
    <cellStyle name="Comma 3 2 2 6 3 3 2 2" xfId="35850" xr:uid="{AFC6488B-88F6-44F4-9E69-C06755F82F80}"/>
    <cellStyle name="Comma 3 2 2 6 3 3 3" xfId="26243" xr:uid="{A8949BCE-2DDC-4EDC-95B9-AD8C65D2C438}"/>
    <cellStyle name="Comma 3 2 2 6 3 4" xfId="11832" xr:uid="{00000000-0005-0000-0000-000095280000}"/>
    <cellStyle name="Comma 3 2 2 6 3 4 2" xfId="31046" xr:uid="{CBE6D934-7BFF-4750-A4B4-E7D2F2E96B91}"/>
    <cellStyle name="Comma 3 2 2 6 3 5" xfId="21439" xr:uid="{D9C1243E-47F3-430E-BDD0-A3979766FE2A}"/>
    <cellStyle name="Comma 3 2 2 6 4" xfId="3027" xr:uid="{00000000-0005-0000-0000-000096280000}"/>
    <cellStyle name="Comma 3 2 2 6 4 2" xfId="7830" xr:uid="{00000000-0005-0000-0000-000097280000}"/>
    <cellStyle name="Comma 3 2 2 6 4 2 2" xfId="17437" xr:uid="{00000000-0005-0000-0000-000098280000}"/>
    <cellStyle name="Comma 3 2 2 6 4 2 2 2" xfId="36651" xr:uid="{A0A990B9-001F-421A-A6A3-A0092E8A4EDE}"/>
    <cellStyle name="Comma 3 2 2 6 4 2 3" xfId="27044" xr:uid="{83FF32A7-08A8-4C22-8AE1-AA7B490A3E06}"/>
    <cellStyle name="Comma 3 2 2 6 4 3" xfId="12634" xr:uid="{00000000-0005-0000-0000-000099280000}"/>
    <cellStyle name="Comma 3 2 2 6 4 3 2" xfId="31848" xr:uid="{83C9C82C-D5D3-4148-82C4-18E4CF93CA56}"/>
    <cellStyle name="Comma 3 2 2 6 4 4" xfId="22241" xr:uid="{AF3970DD-7038-46FA-A5AF-CC23D56CD2AA}"/>
    <cellStyle name="Comma 3 2 2 6 5" xfId="5429" xr:uid="{00000000-0005-0000-0000-00009A280000}"/>
    <cellStyle name="Comma 3 2 2 6 5 2" xfId="15036" xr:uid="{00000000-0005-0000-0000-00009B280000}"/>
    <cellStyle name="Comma 3 2 2 6 5 2 2" xfId="34250" xr:uid="{E798B2BE-8F99-4F09-8EAB-4B69AEB603D7}"/>
    <cellStyle name="Comma 3 2 2 6 5 3" xfId="24643" xr:uid="{A05B422D-ABF5-42E2-A32E-7885CF439E67}"/>
    <cellStyle name="Comma 3 2 2 6 6" xfId="10232" xr:uid="{00000000-0005-0000-0000-00009C280000}"/>
    <cellStyle name="Comma 3 2 2 6 6 2" xfId="29446" xr:uid="{D18C9EDB-708C-425F-A9F4-632A3733015A}"/>
    <cellStyle name="Comma 3 2 2 6 7" xfId="19839" xr:uid="{184ACAE3-0403-48D7-AFC3-DDCADAF05E2F}"/>
    <cellStyle name="Comma 3 2 2 7" xfId="822" xr:uid="{00000000-0005-0000-0000-00009D280000}"/>
    <cellStyle name="Comma 3 2 2 7 2" xfId="3227" xr:uid="{00000000-0005-0000-0000-00009E280000}"/>
    <cellStyle name="Comma 3 2 2 7 2 2" xfId="8030" xr:uid="{00000000-0005-0000-0000-00009F280000}"/>
    <cellStyle name="Comma 3 2 2 7 2 2 2" xfId="17637" xr:uid="{00000000-0005-0000-0000-0000A0280000}"/>
    <cellStyle name="Comma 3 2 2 7 2 2 2 2" xfId="36851" xr:uid="{42FB021A-760A-49D0-9995-0EFF0D3F3F11}"/>
    <cellStyle name="Comma 3 2 2 7 2 2 3" xfId="27244" xr:uid="{11FFFC63-0303-4E43-A429-018A3A49052E}"/>
    <cellStyle name="Comma 3 2 2 7 2 3" xfId="12834" xr:uid="{00000000-0005-0000-0000-0000A1280000}"/>
    <cellStyle name="Comma 3 2 2 7 2 3 2" xfId="32048" xr:uid="{9F00D338-E5EE-4DDB-990A-CEADEDE7E7B0}"/>
    <cellStyle name="Comma 3 2 2 7 2 4" xfId="22441" xr:uid="{36FA013F-C716-45C9-B43A-FBFAF2F5F136}"/>
    <cellStyle name="Comma 3 2 2 7 3" xfId="5629" xr:uid="{00000000-0005-0000-0000-0000A2280000}"/>
    <cellStyle name="Comma 3 2 2 7 3 2" xfId="15236" xr:uid="{00000000-0005-0000-0000-0000A3280000}"/>
    <cellStyle name="Comma 3 2 2 7 3 2 2" xfId="34450" xr:uid="{D9BF2365-A543-47B9-A41A-EFBD39A82438}"/>
    <cellStyle name="Comma 3 2 2 7 3 3" xfId="24843" xr:uid="{3978DFA0-FA63-4070-A0B4-3EC23FC26DF9}"/>
    <cellStyle name="Comma 3 2 2 7 4" xfId="10432" xr:uid="{00000000-0005-0000-0000-0000A4280000}"/>
    <cellStyle name="Comma 3 2 2 7 4 2" xfId="29646" xr:uid="{2D9E50BC-DC3C-4AE3-A7F3-2C4DD01DA2B4}"/>
    <cellStyle name="Comma 3 2 2 7 5" xfId="20039" xr:uid="{1CE4FD9B-793E-404B-9BCF-8CAD02338180}"/>
    <cellStyle name="Comma 3 2 2 8" xfId="1622" xr:uid="{00000000-0005-0000-0000-0000A5280000}"/>
    <cellStyle name="Comma 3 2 2 8 2" xfId="4027" xr:uid="{00000000-0005-0000-0000-0000A6280000}"/>
    <cellStyle name="Comma 3 2 2 8 2 2" xfId="8830" xr:uid="{00000000-0005-0000-0000-0000A7280000}"/>
    <cellStyle name="Comma 3 2 2 8 2 2 2" xfId="18437" xr:uid="{00000000-0005-0000-0000-0000A8280000}"/>
    <cellStyle name="Comma 3 2 2 8 2 2 2 2" xfId="37651" xr:uid="{7EDFAC2C-6A5D-4F61-84D2-B216F754F188}"/>
    <cellStyle name="Comma 3 2 2 8 2 2 3" xfId="28044" xr:uid="{6B3B1CC9-202D-4E71-A417-E16548864796}"/>
    <cellStyle name="Comma 3 2 2 8 2 3" xfId="13634" xr:uid="{00000000-0005-0000-0000-0000A9280000}"/>
    <cellStyle name="Comma 3 2 2 8 2 3 2" xfId="32848" xr:uid="{F7A140EB-9D13-4A61-93C9-79728098C192}"/>
    <cellStyle name="Comma 3 2 2 8 2 4" xfId="23241" xr:uid="{CB178216-0E8C-4F33-869E-33736FC30F3C}"/>
    <cellStyle name="Comma 3 2 2 8 3" xfId="6429" xr:uid="{00000000-0005-0000-0000-0000AA280000}"/>
    <cellStyle name="Comma 3 2 2 8 3 2" xfId="16036" xr:uid="{00000000-0005-0000-0000-0000AB280000}"/>
    <cellStyle name="Comma 3 2 2 8 3 2 2" xfId="35250" xr:uid="{EF7D2596-9EC2-47F3-9473-365523FCB9D1}"/>
    <cellStyle name="Comma 3 2 2 8 3 3" xfId="25643" xr:uid="{6ED7975C-1BE1-4746-9252-D49F0D2F5A47}"/>
    <cellStyle name="Comma 3 2 2 8 4" xfId="11232" xr:uid="{00000000-0005-0000-0000-0000AC280000}"/>
    <cellStyle name="Comma 3 2 2 8 4 2" xfId="30446" xr:uid="{12709FB3-E1C0-45E7-A570-A4373630A968}"/>
    <cellStyle name="Comma 3 2 2 8 5" xfId="20839" xr:uid="{227C7D46-0A90-4D11-8903-B5782818BCAB}"/>
    <cellStyle name="Comma 3 2 2 9" xfId="2427" xr:uid="{00000000-0005-0000-0000-0000AD280000}"/>
    <cellStyle name="Comma 3 2 2 9 2" xfId="7230" xr:uid="{00000000-0005-0000-0000-0000AE280000}"/>
    <cellStyle name="Comma 3 2 2 9 2 2" xfId="16837" xr:uid="{00000000-0005-0000-0000-0000AF280000}"/>
    <cellStyle name="Comma 3 2 2 9 2 2 2" xfId="36051" xr:uid="{13CBA732-CECE-4DCD-860D-AFEB7C3F92EB}"/>
    <cellStyle name="Comma 3 2 2 9 2 3" xfId="26444" xr:uid="{06C593A1-6E6A-42B3-9FB4-F5CE639D1947}"/>
    <cellStyle name="Comma 3 2 2 9 3" xfId="12034" xr:uid="{00000000-0005-0000-0000-0000B0280000}"/>
    <cellStyle name="Comma 3 2 2 9 3 2" xfId="31248" xr:uid="{08BE05B8-C4A7-42A5-9137-49980013A887}"/>
    <cellStyle name="Comma 3 2 2 9 4" xfId="21641" xr:uid="{10033192-2950-408F-AF82-7420CFEEE760}"/>
    <cellStyle name="Comma 3 2 3" xfId="30" xr:uid="{00000000-0005-0000-0000-0000B1280000}"/>
    <cellStyle name="Comma 3 2 3 10" xfId="4839" xr:uid="{00000000-0005-0000-0000-0000B2280000}"/>
    <cellStyle name="Comma 3 2 3 10 2" xfId="14446" xr:uid="{00000000-0005-0000-0000-0000B3280000}"/>
    <cellStyle name="Comma 3 2 3 10 2 2" xfId="33660" xr:uid="{A040012A-0C2E-4249-96FC-94ECE4A009EE}"/>
    <cellStyle name="Comma 3 2 3 10 3" xfId="24053" xr:uid="{4AC30690-3713-4656-B81F-9CBBD720CD8A}"/>
    <cellStyle name="Comma 3 2 3 11" xfId="9642" xr:uid="{00000000-0005-0000-0000-0000B4280000}"/>
    <cellStyle name="Comma 3 2 3 11 2" xfId="28856" xr:uid="{FA1A5B0A-B870-4306-B70B-28A414251384}"/>
    <cellStyle name="Comma 3 2 3 12" xfId="19249" xr:uid="{0B65D7C2-3F57-42E6-B13F-28FC40CDE558}"/>
    <cellStyle name="Comma 3 2 3 2" xfId="81" xr:uid="{00000000-0005-0000-0000-0000B5280000}"/>
    <cellStyle name="Comma 3 2 3 2 10" xfId="9692" xr:uid="{00000000-0005-0000-0000-0000B6280000}"/>
    <cellStyle name="Comma 3 2 3 2 10 2" xfId="28906" xr:uid="{BCFAA758-F268-4BC3-86E6-176EB6295A44}"/>
    <cellStyle name="Comma 3 2 3 2 11" xfId="19299" xr:uid="{D1B00B79-D0EE-4A0A-917F-032EED760D23}"/>
    <cellStyle name="Comma 3 2 3 2 2" xfId="181" xr:uid="{00000000-0005-0000-0000-0000B7280000}"/>
    <cellStyle name="Comma 3 2 3 2 2 10" xfId="19399" xr:uid="{111E0CE6-E28C-4699-B17C-1C4254ED5F51}"/>
    <cellStyle name="Comma 3 2 3 2 2 2" xfId="381" xr:uid="{00000000-0005-0000-0000-0000B8280000}"/>
    <cellStyle name="Comma 3 2 3 2 2 2 2" xfId="1182" xr:uid="{00000000-0005-0000-0000-0000B9280000}"/>
    <cellStyle name="Comma 3 2 3 2 2 2 2 2" xfId="3587" xr:uid="{00000000-0005-0000-0000-0000BA280000}"/>
    <cellStyle name="Comma 3 2 3 2 2 2 2 2 2" xfId="8390" xr:uid="{00000000-0005-0000-0000-0000BB280000}"/>
    <cellStyle name="Comma 3 2 3 2 2 2 2 2 2 2" xfId="17997" xr:uid="{00000000-0005-0000-0000-0000BC280000}"/>
    <cellStyle name="Comma 3 2 3 2 2 2 2 2 2 2 2" xfId="37211" xr:uid="{42E83049-889C-4109-B1F0-76B231675925}"/>
    <cellStyle name="Comma 3 2 3 2 2 2 2 2 2 3" xfId="27604" xr:uid="{E5AFA22E-2629-4824-B0B2-7D0A92830D58}"/>
    <cellStyle name="Comma 3 2 3 2 2 2 2 2 3" xfId="13194" xr:uid="{00000000-0005-0000-0000-0000BD280000}"/>
    <cellStyle name="Comma 3 2 3 2 2 2 2 2 3 2" xfId="32408" xr:uid="{21241F7E-B106-4102-A03B-2184628BC019}"/>
    <cellStyle name="Comma 3 2 3 2 2 2 2 2 4" xfId="22801" xr:uid="{DDC062BA-1A8B-49FC-8150-6ED7C7AA0B8A}"/>
    <cellStyle name="Comma 3 2 3 2 2 2 2 3" xfId="5989" xr:uid="{00000000-0005-0000-0000-0000BE280000}"/>
    <cellStyle name="Comma 3 2 3 2 2 2 2 3 2" xfId="15596" xr:uid="{00000000-0005-0000-0000-0000BF280000}"/>
    <cellStyle name="Comma 3 2 3 2 2 2 2 3 2 2" xfId="34810" xr:uid="{85B24668-6B40-4064-8C6D-13693EE0EF40}"/>
    <cellStyle name="Comma 3 2 3 2 2 2 2 3 3" xfId="25203" xr:uid="{3C5EE43D-5716-4547-8823-D8C4ED2AFA7E}"/>
    <cellStyle name="Comma 3 2 3 2 2 2 2 4" xfId="10792" xr:uid="{00000000-0005-0000-0000-0000C0280000}"/>
    <cellStyle name="Comma 3 2 3 2 2 2 2 4 2" xfId="30006" xr:uid="{3A016B3A-328E-4EDD-890E-91B64066C5CE}"/>
    <cellStyle name="Comma 3 2 3 2 2 2 2 5" xfId="20399" xr:uid="{CD277C25-92C1-4DAC-9E02-E9A3FF99641C}"/>
    <cellStyle name="Comma 3 2 3 2 2 2 3" xfId="1982" xr:uid="{00000000-0005-0000-0000-0000C1280000}"/>
    <cellStyle name="Comma 3 2 3 2 2 2 3 2" xfId="4387" xr:uid="{00000000-0005-0000-0000-0000C2280000}"/>
    <cellStyle name="Comma 3 2 3 2 2 2 3 2 2" xfId="9190" xr:uid="{00000000-0005-0000-0000-0000C3280000}"/>
    <cellStyle name="Comma 3 2 3 2 2 2 3 2 2 2" xfId="18797" xr:uid="{00000000-0005-0000-0000-0000C4280000}"/>
    <cellStyle name="Comma 3 2 3 2 2 2 3 2 2 2 2" xfId="38011" xr:uid="{7EFE117D-E77D-4501-AC81-DEB31EB8BCD7}"/>
    <cellStyle name="Comma 3 2 3 2 2 2 3 2 2 3" xfId="28404" xr:uid="{EC80CCF0-D437-4A14-9007-72E7EE599932}"/>
    <cellStyle name="Comma 3 2 3 2 2 2 3 2 3" xfId="13994" xr:uid="{00000000-0005-0000-0000-0000C5280000}"/>
    <cellStyle name="Comma 3 2 3 2 2 2 3 2 3 2" xfId="33208" xr:uid="{3AAEEAD0-2A6F-45C5-9463-C4205425982D}"/>
    <cellStyle name="Comma 3 2 3 2 2 2 3 2 4" xfId="23601" xr:uid="{78B7F98F-CF08-43BE-995B-66324DC3DF3D}"/>
    <cellStyle name="Comma 3 2 3 2 2 2 3 3" xfId="6789" xr:uid="{00000000-0005-0000-0000-0000C6280000}"/>
    <cellStyle name="Comma 3 2 3 2 2 2 3 3 2" xfId="16396" xr:uid="{00000000-0005-0000-0000-0000C7280000}"/>
    <cellStyle name="Comma 3 2 3 2 2 2 3 3 2 2" xfId="35610" xr:uid="{E62184A7-EDE2-4EBB-B952-A4B3D76CA18D}"/>
    <cellStyle name="Comma 3 2 3 2 2 2 3 3 3" xfId="26003" xr:uid="{83E0A8D6-026E-4918-A52D-2C0933850381}"/>
    <cellStyle name="Comma 3 2 3 2 2 2 3 4" xfId="11592" xr:uid="{00000000-0005-0000-0000-0000C8280000}"/>
    <cellStyle name="Comma 3 2 3 2 2 2 3 4 2" xfId="30806" xr:uid="{E7B78FE8-D70B-4F79-BA27-E55582225586}"/>
    <cellStyle name="Comma 3 2 3 2 2 2 3 5" xfId="21199" xr:uid="{CF395F28-4265-46B7-89E6-4A3DD10B33B8}"/>
    <cellStyle name="Comma 3 2 3 2 2 2 4" xfId="2787" xr:uid="{00000000-0005-0000-0000-0000C9280000}"/>
    <cellStyle name="Comma 3 2 3 2 2 2 4 2" xfId="7590" xr:uid="{00000000-0005-0000-0000-0000CA280000}"/>
    <cellStyle name="Comma 3 2 3 2 2 2 4 2 2" xfId="17197" xr:uid="{00000000-0005-0000-0000-0000CB280000}"/>
    <cellStyle name="Comma 3 2 3 2 2 2 4 2 2 2" xfId="36411" xr:uid="{0794BDF1-AC54-4933-9CBA-049AE685022C}"/>
    <cellStyle name="Comma 3 2 3 2 2 2 4 2 3" xfId="26804" xr:uid="{BEE16850-13AB-421A-9AC5-8FB91D514D13}"/>
    <cellStyle name="Comma 3 2 3 2 2 2 4 3" xfId="12394" xr:uid="{00000000-0005-0000-0000-0000CC280000}"/>
    <cellStyle name="Comma 3 2 3 2 2 2 4 3 2" xfId="31608" xr:uid="{A8A251C3-9DBF-46CA-A282-3940F1196B0D}"/>
    <cellStyle name="Comma 3 2 3 2 2 2 4 4" xfId="22001" xr:uid="{FE54F8A8-C79B-45DC-8B07-A393F9F7DBF8}"/>
    <cellStyle name="Comma 3 2 3 2 2 2 5" xfId="5189" xr:uid="{00000000-0005-0000-0000-0000CD280000}"/>
    <cellStyle name="Comma 3 2 3 2 2 2 5 2" xfId="14796" xr:uid="{00000000-0005-0000-0000-0000CE280000}"/>
    <cellStyle name="Comma 3 2 3 2 2 2 5 2 2" xfId="34010" xr:uid="{6170737E-290F-4E5C-B30E-7EB85C69EB6C}"/>
    <cellStyle name="Comma 3 2 3 2 2 2 5 3" xfId="24403" xr:uid="{E88F4B91-7931-4D9D-A04B-18E99EF497DA}"/>
    <cellStyle name="Comma 3 2 3 2 2 2 6" xfId="9992" xr:uid="{00000000-0005-0000-0000-0000CF280000}"/>
    <cellStyle name="Comma 3 2 3 2 2 2 6 2" xfId="29206" xr:uid="{7B94F6D2-8C02-40FB-8B8E-4AD516BA769B}"/>
    <cellStyle name="Comma 3 2 3 2 2 2 7" xfId="19599" xr:uid="{C72E02AF-54B1-4AFB-B672-7E5038435138}"/>
    <cellStyle name="Comma 3 2 3 2 2 3" xfId="581" xr:uid="{00000000-0005-0000-0000-0000D0280000}"/>
    <cellStyle name="Comma 3 2 3 2 2 3 2" xfId="1382" xr:uid="{00000000-0005-0000-0000-0000D1280000}"/>
    <cellStyle name="Comma 3 2 3 2 2 3 2 2" xfId="3787" xr:uid="{00000000-0005-0000-0000-0000D2280000}"/>
    <cellStyle name="Comma 3 2 3 2 2 3 2 2 2" xfId="8590" xr:uid="{00000000-0005-0000-0000-0000D3280000}"/>
    <cellStyle name="Comma 3 2 3 2 2 3 2 2 2 2" xfId="18197" xr:uid="{00000000-0005-0000-0000-0000D4280000}"/>
    <cellStyle name="Comma 3 2 3 2 2 3 2 2 2 2 2" xfId="37411" xr:uid="{BC9BAC4A-D0C1-4ECC-88EE-23D32060F26E}"/>
    <cellStyle name="Comma 3 2 3 2 2 3 2 2 2 3" xfId="27804" xr:uid="{81FAD429-9EFE-410E-B50E-31C72E380BC4}"/>
    <cellStyle name="Comma 3 2 3 2 2 3 2 2 3" xfId="13394" xr:uid="{00000000-0005-0000-0000-0000D5280000}"/>
    <cellStyle name="Comma 3 2 3 2 2 3 2 2 3 2" xfId="32608" xr:uid="{9321E8CC-9504-4E7C-8901-BB6B57651E9E}"/>
    <cellStyle name="Comma 3 2 3 2 2 3 2 2 4" xfId="23001" xr:uid="{EEDB0F69-9F60-465F-B2BD-126E4AE28BC7}"/>
    <cellStyle name="Comma 3 2 3 2 2 3 2 3" xfId="6189" xr:uid="{00000000-0005-0000-0000-0000D6280000}"/>
    <cellStyle name="Comma 3 2 3 2 2 3 2 3 2" xfId="15796" xr:uid="{00000000-0005-0000-0000-0000D7280000}"/>
    <cellStyle name="Comma 3 2 3 2 2 3 2 3 2 2" xfId="35010" xr:uid="{3E889034-6198-48A0-85DB-AC4041749B51}"/>
    <cellStyle name="Comma 3 2 3 2 2 3 2 3 3" xfId="25403" xr:uid="{E6CA86CF-185A-42E0-8847-9C45454C6AF6}"/>
    <cellStyle name="Comma 3 2 3 2 2 3 2 4" xfId="10992" xr:uid="{00000000-0005-0000-0000-0000D8280000}"/>
    <cellStyle name="Comma 3 2 3 2 2 3 2 4 2" xfId="30206" xr:uid="{80978E33-5C1F-480B-8BFE-F8E2ED7F61F0}"/>
    <cellStyle name="Comma 3 2 3 2 2 3 2 5" xfId="20599" xr:uid="{B4B8F81E-DA95-44BD-82BA-E23983828999}"/>
    <cellStyle name="Comma 3 2 3 2 2 3 3" xfId="2182" xr:uid="{00000000-0005-0000-0000-0000D9280000}"/>
    <cellStyle name="Comma 3 2 3 2 2 3 3 2" xfId="4587" xr:uid="{00000000-0005-0000-0000-0000DA280000}"/>
    <cellStyle name="Comma 3 2 3 2 2 3 3 2 2" xfId="9390" xr:uid="{00000000-0005-0000-0000-0000DB280000}"/>
    <cellStyle name="Comma 3 2 3 2 2 3 3 2 2 2" xfId="18997" xr:uid="{00000000-0005-0000-0000-0000DC280000}"/>
    <cellStyle name="Comma 3 2 3 2 2 3 3 2 2 2 2" xfId="38211" xr:uid="{F32C77A4-02D5-4D81-BAA6-365E9DFE03F6}"/>
    <cellStyle name="Comma 3 2 3 2 2 3 3 2 2 3" xfId="28604" xr:uid="{95AE3C72-4972-4AD4-B42E-34073669E8CE}"/>
    <cellStyle name="Comma 3 2 3 2 2 3 3 2 3" xfId="14194" xr:uid="{00000000-0005-0000-0000-0000DD280000}"/>
    <cellStyle name="Comma 3 2 3 2 2 3 3 2 3 2" xfId="33408" xr:uid="{1599E997-BA1C-4714-B16A-2B6CD83A1CEA}"/>
    <cellStyle name="Comma 3 2 3 2 2 3 3 2 4" xfId="23801" xr:uid="{198DB31E-8C5A-4FBF-AAC0-98CD9FF78EC9}"/>
    <cellStyle name="Comma 3 2 3 2 2 3 3 3" xfId="6989" xr:uid="{00000000-0005-0000-0000-0000DE280000}"/>
    <cellStyle name="Comma 3 2 3 2 2 3 3 3 2" xfId="16596" xr:uid="{00000000-0005-0000-0000-0000DF280000}"/>
    <cellStyle name="Comma 3 2 3 2 2 3 3 3 2 2" xfId="35810" xr:uid="{C45455C7-E11B-4B7C-B4D6-AA152E3F5DAF}"/>
    <cellStyle name="Comma 3 2 3 2 2 3 3 3 3" xfId="26203" xr:uid="{9A2BBD4E-AEA1-4D57-8054-1BF03E554866}"/>
    <cellStyle name="Comma 3 2 3 2 2 3 3 4" xfId="11792" xr:uid="{00000000-0005-0000-0000-0000E0280000}"/>
    <cellStyle name="Comma 3 2 3 2 2 3 3 4 2" xfId="31006" xr:uid="{71B5395C-55F1-45A8-A4B3-E31E59E5CCE7}"/>
    <cellStyle name="Comma 3 2 3 2 2 3 3 5" xfId="21399" xr:uid="{D195A944-5848-4E2D-B44D-FBA46787BFA8}"/>
    <cellStyle name="Comma 3 2 3 2 2 3 4" xfId="2987" xr:uid="{00000000-0005-0000-0000-0000E1280000}"/>
    <cellStyle name="Comma 3 2 3 2 2 3 4 2" xfId="7790" xr:uid="{00000000-0005-0000-0000-0000E2280000}"/>
    <cellStyle name="Comma 3 2 3 2 2 3 4 2 2" xfId="17397" xr:uid="{00000000-0005-0000-0000-0000E3280000}"/>
    <cellStyle name="Comma 3 2 3 2 2 3 4 2 2 2" xfId="36611" xr:uid="{72A41710-5906-4DB5-82B6-7F9FD92A69CE}"/>
    <cellStyle name="Comma 3 2 3 2 2 3 4 2 3" xfId="27004" xr:uid="{FAC631CA-8A2F-41F1-B578-81CE897C0605}"/>
    <cellStyle name="Comma 3 2 3 2 2 3 4 3" xfId="12594" xr:uid="{00000000-0005-0000-0000-0000E4280000}"/>
    <cellStyle name="Comma 3 2 3 2 2 3 4 3 2" xfId="31808" xr:uid="{D0501AEF-E676-46E6-BDFD-D3D7271969A9}"/>
    <cellStyle name="Comma 3 2 3 2 2 3 4 4" xfId="22201" xr:uid="{1E561566-E6E1-43E6-8EB3-5F0C70C43935}"/>
    <cellStyle name="Comma 3 2 3 2 2 3 5" xfId="5389" xr:uid="{00000000-0005-0000-0000-0000E5280000}"/>
    <cellStyle name="Comma 3 2 3 2 2 3 5 2" xfId="14996" xr:uid="{00000000-0005-0000-0000-0000E6280000}"/>
    <cellStyle name="Comma 3 2 3 2 2 3 5 2 2" xfId="34210" xr:uid="{73A355AA-A131-4BB0-BB2C-5CF5343FE817}"/>
    <cellStyle name="Comma 3 2 3 2 2 3 5 3" xfId="24603" xr:uid="{3C5E2F80-04B5-41C9-8A80-7E4D28518D89}"/>
    <cellStyle name="Comma 3 2 3 2 2 3 6" xfId="10192" xr:uid="{00000000-0005-0000-0000-0000E7280000}"/>
    <cellStyle name="Comma 3 2 3 2 2 3 6 2" xfId="29406" xr:uid="{47BB3E33-B7C4-4826-BE4F-E22E4760D6F7}"/>
    <cellStyle name="Comma 3 2 3 2 2 3 7" xfId="19799" xr:uid="{94DDDED9-FB9B-4C06-9731-F9CDD4C0405F}"/>
    <cellStyle name="Comma 3 2 3 2 2 4" xfId="781" xr:uid="{00000000-0005-0000-0000-0000E8280000}"/>
    <cellStyle name="Comma 3 2 3 2 2 4 2" xfId="1582" xr:uid="{00000000-0005-0000-0000-0000E9280000}"/>
    <cellStyle name="Comma 3 2 3 2 2 4 2 2" xfId="3987" xr:uid="{00000000-0005-0000-0000-0000EA280000}"/>
    <cellStyle name="Comma 3 2 3 2 2 4 2 2 2" xfId="8790" xr:uid="{00000000-0005-0000-0000-0000EB280000}"/>
    <cellStyle name="Comma 3 2 3 2 2 4 2 2 2 2" xfId="18397" xr:uid="{00000000-0005-0000-0000-0000EC280000}"/>
    <cellStyle name="Comma 3 2 3 2 2 4 2 2 2 2 2" xfId="37611" xr:uid="{9F80C1FC-0503-405D-ACA1-D13EF2C24081}"/>
    <cellStyle name="Comma 3 2 3 2 2 4 2 2 2 3" xfId="28004" xr:uid="{765D126C-4047-4E31-8834-DD930221544E}"/>
    <cellStyle name="Comma 3 2 3 2 2 4 2 2 3" xfId="13594" xr:uid="{00000000-0005-0000-0000-0000ED280000}"/>
    <cellStyle name="Comma 3 2 3 2 2 4 2 2 3 2" xfId="32808" xr:uid="{5394FF34-D895-4C75-A83F-CAC6DE64ECC2}"/>
    <cellStyle name="Comma 3 2 3 2 2 4 2 2 4" xfId="23201" xr:uid="{A11E9A91-8F06-4C23-ADE2-29A65536F9CD}"/>
    <cellStyle name="Comma 3 2 3 2 2 4 2 3" xfId="6389" xr:uid="{00000000-0005-0000-0000-0000EE280000}"/>
    <cellStyle name="Comma 3 2 3 2 2 4 2 3 2" xfId="15996" xr:uid="{00000000-0005-0000-0000-0000EF280000}"/>
    <cellStyle name="Comma 3 2 3 2 2 4 2 3 2 2" xfId="35210" xr:uid="{E8862156-2B62-4402-9DEE-2BC4AD7338E4}"/>
    <cellStyle name="Comma 3 2 3 2 2 4 2 3 3" xfId="25603" xr:uid="{3657DEB4-93C6-4B59-B898-E13282B09DFB}"/>
    <cellStyle name="Comma 3 2 3 2 2 4 2 4" xfId="11192" xr:uid="{00000000-0005-0000-0000-0000F0280000}"/>
    <cellStyle name="Comma 3 2 3 2 2 4 2 4 2" xfId="30406" xr:uid="{AA41048C-6555-46CD-A130-61376EC0EB59}"/>
    <cellStyle name="Comma 3 2 3 2 2 4 2 5" xfId="20799" xr:uid="{7DD65345-E8C9-47F1-A152-22E4A0E20165}"/>
    <cellStyle name="Comma 3 2 3 2 2 4 3" xfId="2382" xr:uid="{00000000-0005-0000-0000-0000F1280000}"/>
    <cellStyle name="Comma 3 2 3 2 2 4 3 2" xfId="4787" xr:uid="{00000000-0005-0000-0000-0000F2280000}"/>
    <cellStyle name="Comma 3 2 3 2 2 4 3 2 2" xfId="9590" xr:uid="{00000000-0005-0000-0000-0000F3280000}"/>
    <cellStyle name="Comma 3 2 3 2 2 4 3 2 2 2" xfId="19197" xr:uid="{00000000-0005-0000-0000-0000F4280000}"/>
    <cellStyle name="Comma 3 2 3 2 2 4 3 2 2 2 2" xfId="38411" xr:uid="{693B02B2-CB39-4F37-AF08-A2063112B470}"/>
    <cellStyle name="Comma 3 2 3 2 2 4 3 2 2 3" xfId="28804" xr:uid="{EEFB3285-BA0B-4069-84DA-8C3152193D1A}"/>
    <cellStyle name="Comma 3 2 3 2 2 4 3 2 3" xfId="14394" xr:uid="{00000000-0005-0000-0000-0000F5280000}"/>
    <cellStyle name="Comma 3 2 3 2 2 4 3 2 3 2" xfId="33608" xr:uid="{02EBC19E-2AAC-4609-A86F-306A7C16BA6F}"/>
    <cellStyle name="Comma 3 2 3 2 2 4 3 2 4" xfId="24001" xr:uid="{8C6B6FB4-0406-44B7-88EF-A129D4EA81C6}"/>
    <cellStyle name="Comma 3 2 3 2 2 4 3 3" xfId="7189" xr:uid="{00000000-0005-0000-0000-0000F6280000}"/>
    <cellStyle name="Comma 3 2 3 2 2 4 3 3 2" xfId="16796" xr:uid="{00000000-0005-0000-0000-0000F7280000}"/>
    <cellStyle name="Comma 3 2 3 2 2 4 3 3 2 2" xfId="36010" xr:uid="{46187E6B-2CDE-4F2D-864E-6FC47774757B}"/>
    <cellStyle name="Comma 3 2 3 2 2 4 3 3 3" xfId="26403" xr:uid="{2B4FD608-0BC1-4598-8FB2-8BBD03EBB6A0}"/>
    <cellStyle name="Comma 3 2 3 2 2 4 3 4" xfId="11992" xr:uid="{00000000-0005-0000-0000-0000F8280000}"/>
    <cellStyle name="Comma 3 2 3 2 2 4 3 4 2" xfId="31206" xr:uid="{406C2D56-65CB-45C9-B711-9AF9C22ECB70}"/>
    <cellStyle name="Comma 3 2 3 2 2 4 3 5" xfId="21599" xr:uid="{46C41318-7FDE-4270-B39C-625FB8E9E270}"/>
    <cellStyle name="Comma 3 2 3 2 2 4 4" xfId="3187" xr:uid="{00000000-0005-0000-0000-0000F9280000}"/>
    <cellStyle name="Comma 3 2 3 2 2 4 4 2" xfId="7990" xr:uid="{00000000-0005-0000-0000-0000FA280000}"/>
    <cellStyle name="Comma 3 2 3 2 2 4 4 2 2" xfId="17597" xr:uid="{00000000-0005-0000-0000-0000FB280000}"/>
    <cellStyle name="Comma 3 2 3 2 2 4 4 2 2 2" xfId="36811" xr:uid="{8B892C8C-2A30-4F0A-895E-1ADB9836CBCC}"/>
    <cellStyle name="Comma 3 2 3 2 2 4 4 2 3" xfId="27204" xr:uid="{2EDDEB37-2041-4C9B-AAA0-3937A16C0931}"/>
    <cellStyle name="Comma 3 2 3 2 2 4 4 3" xfId="12794" xr:uid="{00000000-0005-0000-0000-0000FC280000}"/>
    <cellStyle name="Comma 3 2 3 2 2 4 4 3 2" xfId="32008" xr:uid="{70EFBA4F-486E-456C-97BA-5343CC5A19A7}"/>
    <cellStyle name="Comma 3 2 3 2 2 4 4 4" xfId="22401" xr:uid="{4596B5B8-3762-4324-A89A-DFDFFC757E4C}"/>
    <cellStyle name="Comma 3 2 3 2 2 4 5" xfId="5589" xr:uid="{00000000-0005-0000-0000-0000FD280000}"/>
    <cellStyle name="Comma 3 2 3 2 2 4 5 2" xfId="15196" xr:uid="{00000000-0005-0000-0000-0000FE280000}"/>
    <cellStyle name="Comma 3 2 3 2 2 4 5 2 2" xfId="34410" xr:uid="{CF9A9CCF-1D06-4985-9FD0-B185301408EB}"/>
    <cellStyle name="Comma 3 2 3 2 2 4 5 3" xfId="24803" xr:uid="{7B06FBAD-4DFB-4119-A733-66D8364792FF}"/>
    <cellStyle name="Comma 3 2 3 2 2 4 6" xfId="10392" xr:uid="{00000000-0005-0000-0000-0000FF280000}"/>
    <cellStyle name="Comma 3 2 3 2 2 4 6 2" xfId="29606" xr:uid="{512334A3-74C8-4E73-B6FC-C3A05B03F8E0}"/>
    <cellStyle name="Comma 3 2 3 2 2 4 7" xfId="19999" xr:uid="{8FA42D7B-EE56-41B2-AC61-59A5574E59DC}"/>
    <cellStyle name="Comma 3 2 3 2 2 5" xfId="982" xr:uid="{00000000-0005-0000-0000-000000290000}"/>
    <cellStyle name="Comma 3 2 3 2 2 5 2" xfId="3387" xr:uid="{00000000-0005-0000-0000-000001290000}"/>
    <cellStyle name="Comma 3 2 3 2 2 5 2 2" xfId="8190" xr:uid="{00000000-0005-0000-0000-000002290000}"/>
    <cellStyle name="Comma 3 2 3 2 2 5 2 2 2" xfId="17797" xr:uid="{00000000-0005-0000-0000-000003290000}"/>
    <cellStyle name="Comma 3 2 3 2 2 5 2 2 2 2" xfId="37011" xr:uid="{7AF1F2E3-85C3-462A-B7DD-A819BCC76439}"/>
    <cellStyle name="Comma 3 2 3 2 2 5 2 2 3" xfId="27404" xr:uid="{C4E40E2D-0A68-4053-9E70-F2B205642655}"/>
    <cellStyle name="Comma 3 2 3 2 2 5 2 3" xfId="12994" xr:uid="{00000000-0005-0000-0000-000004290000}"/>
    <cellStyle name="Comma 3 2 3 2 2 5 2 3 2" xfId="32208" xr:uid="{0BEC110A-41FD-4F35-838B-11DE73C0FEC6}"/>
    <cellStyle name="Comma 3 2 3 2 2 5 2 4" xfId="22601" xr:uid="{7B7DD272-4809-49A1-85A8-422EC24F7DC5}"/>
    <cellStyle name="Comma 3 2 3 2 2 5 3" xfId="5789" xr:uid="{00000000-0005-0000-0000-000005290000}"/>
    <cellStyle name="Comma 3 2 3 2 2 5 3 2" xfId="15396" xr:uid="{00000000-0005-0000-0000-000006290000}"/>
    <cellStyle name="Comma 3 2 3 2 2 5 3 2 2" xfId="34610" xr:uid="{FF009CE1-DD99-433D-99B6-33070BC8F42D}"/>
    <cellStyle name="Comma 3 2 3 2 2 5 3 3" xfId="25003" xr:uid="{0F30EA04-C7E6-4F74-9622-ED6CD21D7742}"/>
    <cellStyle name="Comma 3 2 3 2 2 5 4" xfId="10592" xr:uid="{00000000-0005-0000-0000-000007290000}"/>
    <cellStyle name="Comma 3 2 3 2 2 5 4 2" xfId="29806" xr:uid="{B740D354-217B-42BC-889D-9A75456C63EB}"/>
    <cellStyle name="Comma 3 2 3 2 2 5 5" xfId="20199" xr:uid="{377DB411-97E2-4031-ABE6-1C59FC4C7963}"/>
    <cellStyle name="Comma 3 2 3 2 2 6" xfId="1782" xr:uid="{00000000-0005-0000-0000-000008290000}"/>
    <cellStyle name="Comma 3 2 3 2 2 6 2" xfId="4187" xr:uid="{00000000-0005-0000-0000-000009290000}"/>
    <cellStyle name="Comma 3 2 3 2 2 6 2 2" xfId="8990" xr:uid="{00000000-0005-0000-0000-00000A290000}"/>
    <cellStyle name="Comma 3 2 3 2 2 6 2 2 2" xfId="18597" xr:uid="{00000000-0005-0000-0000-00000B290000}"/>
    <cellStyle name="Comma 3 2 3 2 2 6 2 2 2 2" xfId="37811" xr:uid="{49700247-02C2-4FA0-84EF-27F7DF563DB1}"/>
    <cellStyle name="Comma 3 2 3 2 2 6 2 2 3" xfId="28204" xr:uid="{4FB21540-5E24-4D24-A215-2C86EF416524}"/>
    <cellStyle name="Comma 3 2 3 2 2 6 2 3" xfId="13794" xr:uid="{00000000-0005-0000-0000-00000C290000}"/>
    <cellStyle name="Comma 3 2 3 2 2 6 2 3 2" xfId="33008" xr:uid="{FEE30AAC-9E79-4543-87A2-4D0B279DDA60}"/>
    <cellStyle name="Comma 3 2 3 2 2 6 2 4" xfId="23401" xr:uid="{7FE6BD35-5223-4EDF-9F42-2B1C76B7A2D2}"/>
    <cellStyle name="Comma 3 2 3 2 2 6 3" xfId="6589" xr:uid="{00000000-0005-0000-0000-00000D290000}"/>
    <cellStyle name="Comma 3 2 3 2 2 6 3 2" xfId="16196" xr:uid="{00000000-0005-0000-0000-00000E290000}"/>
    <cellStyle name="Comma 3 2 3 2 2 6 3 2 2" xfId="35410" xr:uid="{B90D38C7-8ADC-4879-A0EF-167B2C56FCF5}"/>
    <cellStyle name="Comma 3 2 3 2 2 6 3 3" xfId="25803" xr:uid="{D52DADAE-39B9-4371-953D-5F6242DA9E27}"/>
    <cellStyle name="Comma 3 2 3 2 2 6 4" xfId="11392" xr:uid="{00000000-0005-0000-0000-00000F290000}"/>
    <cellStyle name="Comma 3 2 3 2 2 6 4 2" xfId="30606" xr:uid="{7027A7F3-A1AD-4BF2-90C7-0CFD409266E8}"/>
    <cellStyle name="Comma 3 2 3 2 2 6 5" xfId="20999" xr:uid="{226AD397-1B66-4B22-AC19-FB4AB5B490E7}"/>
    <cellStyle name="Comma 3 2 3 2 2 7" xfId="2587" xr:uid="{00000000-0005-0000-0000-000010290000}"/>
    <cellStyle name="Comma 3 2 3 2 2 7 2" xfId="7390" xr:uid="{00000000-0005-0000-0000-000011290000}"/>
    <cellStyle name="Comma 3 2 3 2 2 7 2 2" xfId="16997" xr:uid="{00000000-0005-0000-0000-000012290000}"/>
    <cellStyle name="Comma 3 2 3 2 2 7 2 2 2" xfId="36211" xr:uid="{17EF4867-3AB3-4043-8C93-94C6E5D6F01F}"/>
    <cellStyle name="Comma 3 2 3 2 2 7 2 3" xfId="26604" xr:uid="{713130FC-BC07-4012-94EF-4EE84BE606F5}"/>
    <cellStyle name="Comma 3 2 3 2 2 7 3" xfId="12194" xr:uid="{00000000-0005-0000-0000-000013290000}"/>
    <cellStyle name="Comma 3 2 3 2 2 7 3 2" xfId="31408" xr:uid="{A282D3DF-ABFF-462B-A987-9092005DBDCF}"/>
    <cellStyle name="Comma 3 2 3 2 2 7 4" xfId="21801" xr:uid="{3EDD6C58-5834-4E1A-8E4E-E457AF81FE7B}"/>
    <cellStyle name="Comma 3 2 3 2 2 8" xfId="4989" xr:uid="{00000000-0005-0000-0000-000014290000}"/>
    <cellStyle name="Comma 3 2 3 2 2 8 2" xfId="14596" xr:uid="{00000000-0005-0000-0000-000015290000}"/>
    <cellStyle name="Comma 3 2 3 2 2 8 2 2" xfId="33810" xr:uid="{AA549E43-EF9B-4A2C-AEDE-DBD283F04464}"/>
    <cellStyle name="Comma 3 2 3 2 2 8 3" xfId="24203" xr:uid="{3938A8E8-2C90-46AA-AA5E-C12F452C01D4}"/>
    <cellStyle name="Comma 3 2 3 2 2 9" xfId="9792" xr:uid="{00000000-0005-0000-0000-000016290000}"/>
    <cellStyle name="Comma 3 2 3 2 2 9 2" xfId="29006" xr:uid="{515B84D7-37E2-44D1-95ED-A68A1A895884}"/>
    <cellStyle name="Comma 3 2 3 2 3" xfId="281" xr:uid="{00000000-0005-0000-0000-000017290000}"/>
    <cellStyle name="Comma 3 2 3 2 3 2" xfId="1082" xr:uid="{00000000-0005-0000-0000-000018290000}"/>
    <cellStyle name="Comma 3 2 3 2 3 2 2" xfId="3487" xr:uid="{00000000-0005-0000-0000-000019290000}"/>
    <cellStyle name="Comma 3 2 3 2 3 2 2 2" xfId="8290" xr:uid="{00000000-0005-0000-0000-00001A290000}"/>
    <cellStyle name="Comma 3 2 3 2 3 2 2 2 2" xfId="17897" xr:uid="{00000000-0005-0000-0000-00001B290000}"/>
    <cellStyle name="Comma 3 2 3 2 3 2 2 2 2 2" xfId="37111" xr:uid="{C3FC780A-F191-4957-8A9C-B4B17BDACD7B}"/>
    <cellStyle name="Comma 3 2 3 2 3 2 2 2 3" xfId="27504" xr:uid="{0B9B572D-8BB2-4DBB-A9C5-D2DA6B774A85}"/>
    <cellStyle name="Comma 3 2 3 2 3 2 2 3" xfId="13094" xr:uid="{00000000-0005-0000-0000-00001C290000}"/>
    <cellStyle name="Comma 3 2 3 2 3 2 2 3 2" xfId="32308" xr:uid="{90156316-AF93-48E9-A61C-CC3194E89982}"/>
    <cellStyle name="Comma 3 2 3 2 3 2 2 4" xfId="22701" xr:uid="{A9921A29-9D87-416D-A65C-7A4DF8ECB73B}"/>
    <cellStyle name="Comma 3 2 3 2 3 2 3" xfId="5889" xr:uid="{00000000-0005-0000-0000-00001D290000}"/>
    <cellStyle name="Comma 3 2 3 2 3 2 3 2" xfId="15496" xr:uid="{00000000-0005-0000-0000-00001E290000}"/>
    <cellStyle name="Comma 3 2 3 2 3 2 3 2 2" xfId="34710" xr:uid="{993E9110-AE39-4868-8843-A34224E87A43}"/>
    <cellStyle name="Comma 3 2 3 2 3 2 3 3" xfId="25103" xr:uid="{3BC41A9B-6F76-40F6-9041-42C5EB37376B}"/>
    <cellStyle name="Comma 3 2 3 2 3 2 4" xfId="10692" xr:uid="{00000000-0005-0000-0000-00001F290000}"/>
    <cellStyle name="Comma 3 2 3 2 3 2 4 2" xfId="29906" xr:uid="{6F157FAD-25ED-4576-8266-FCBE57DE3234}"/>
    <cellStyle name="Comma 3 2 3 2 3 2 5" xfId="20299" xr:uid="{6CA429A4-A453-4C29-BE3E-76D1C8FDACB9}"/>
    <cellStyle name="Comma 3 2 3 2 3 3" xfId="1882" xr:uid="{00000000-0005-0000-0000-000020290000}"/>
    <cellStyle name="Comma 3 2 3 2 3 3 2" xfId="4287" xr:uid="{00000000-0005-0000-0000-000021290000}"/>
    <cellStyle name="Comma 3 2 3 2 3 3 2 2" xfId="9090" xr:uid="{00000000-0005-0000-0000-000022290000}"/>
    <cellStyle name="Comma 3 2 3 2 3 3 2 2 2" xfId="18697" xr:uid="{00000000-0005-0000-0000-000023290000}"/>
    <cellStyle name="Comma 3 2 3 2 3 3 2 2 2 2" xfId="37911" xr:uid="{6212281B-FCE2-4D95-93AA-45830FA5BC68}"/>
    <cellStyle name="Comma 3 2 3 2 3 3 2 2 3" xfId="28304" xr:uid="{89048924-FF25-4E5B-9DCC-7A83F4814213}"/>
    <cellStyle name="Comma 3 2 3 2 3 3 2 3" xfId="13894" xr:uid="{00000000-0005-0000-0000-000024290000}"/>
    <cellStyle name="Comma 3 2 3 2 3 3 2 3 2" xfId="33108" xr:uid="{D6BEF52A-70DD-468B-A98C-997B0B20D037}"/>
    <cellStyle name="Comma 3 2 3 2 3 3 2 4" xfId="23501" xr:uid="{E3C905F4-88D5-4E37-BE57-5B9F579E732F}"/>
    <cellStyle name="Comma 3 2 3 2 3 3 3" xfId="6689" xr:uid="{00000000-0005-0000-0000-000025290000}"/>
    <cellStyle name="Comma 3 2 3 2 3 3 3 2" xfId="16296" xr:uid="{00000000-0005-0000-0000-000026290000}"/>
    <cellStyle name="Comma 3 2 3 2 3 3 3 2 2" xfId="35510" xr:uid="{8EFB7889-C742-41B3-A08E-AF66F4AB332E}"/>
    <cellStyle name="Comma 3 2 3 2 3 3 3 3" xfId="25903" xr:uid="{228ED7D1-85B8-4862-B99A-00A52BC5F671}"/>
    <cellStyle name="Comma 3 2 3 2 3 3 4" xfId="11492" xr:uid="{00000000-0005-0000-0000-000027290000}"/>
    <cellStyle name="Comma 3 2 3 2 3 3 4 2" xfId="30706" xr:uid="{9303D382-C588-4F00-AA83-9A090C939FCA}"/>
    <cellStyle name="Comma 3 2 3 2 3 3 5" xfId="21099" xr:uid="{0C021CB2-3083-4616-BCD3-C6E28AE4553B}"/>
    <cellStyle name="Comma 3 2 3 2 3 4" xfId="2687" xr:uid="{00000000-0005-0000-0000-000028290000}"/>
    <cellStyle name="Comma 3 2 3 2 3 4 2" xfId="7490" xr:uid="{00000000-0005-0000-0000-000029290000}"/>
    <cellStyle name="Comma 3 2 3 2 3 4 2 2" xfId="17097" xr:uid="{00000000-0005-0000-0000-00002A290000}"/>
    <cellStyle name="Comma 3 2 3 2 3 4 2 2 2" xfId="36311" xr:uid="{2697A97C-54CD-4E00-9D15-969ACC17D80D}"/>
    <cellStyle name="Comma 3 2 3 2 3 4 2 3" xfId="26704" xr:uid="{2825E47E-C7FC-47B6-AB4F-EE84E3DCCF46}"/>
    <cellStyle name="Comma 3 2 3 2 3 4 3" xfId="12294" xr:uid="{00000000-0005-0000-0000-00002B290000}"/>
    <cellStyle name="Comma 3 2 3 2 3 4 3 2" xfId="31508" xr:uid="{DCE26A56-C45E-47C6-A953-72F981F5A78C}"/>
    <cellStyle name="Comma 3 2 3 2 3 4 4" xfId="21901" xr:uid="{9E101F6B-4A04-4C75-BBD2-1B57BB5F80CB}"/>
    <cellStyle name="Comma 3 2 3 2 3 5" xfId="5089" xr:uid="{00000000-0005-0000-0000-00002C290000}"/>
    <cellStyle name="Comma 3 2 3 2 3 5 2" xfId="14696" xr:uid="{00000000-0005-0000-0000-00002D290000}"/>
    <cellStyle name="Comma 3 2 3 2 3 5 2 2" xfId="33910" xr:uid="{0F0EBD25-E25F-44D1-8695-5E7F8A35CB47}"/>
    <cellStyle name="Comma 3 2 3 2 3 5 3" xfId="24303" xr:uid="{E83E8997-F0D8-4E7F-8B21-C78A773DBCA3}"/>
    <cellStyle name="Comma 3 2 3 2 3 6" xfId="9892" xr:uid="{00000000-0005-0000-0000-00002E290000}"/>
    <cellStyle name="Comma 3 2 3 2 3 6 2" xfId="29106" xr:uid="{B1AF9A22-4581-4CBD-8C2E-CADB1C616F07}"/>
    <cellStyle name="Comma 3 2 3 2 3 7" xfId="19499" xr:uid="{0D0BFCA8-99D7-4F82-8B31-28EA2A449448}"/>
    <cellStyle name="Comma 3 2 3 2 4" xfId="481" xr:uid="{00000000-0005-0000-0000-00002F290000}"/>
    <cellStyle name="Comma 3 2 3 2 4 2" xfId="1282" xr:uid="{00000000-0005-0000-0000-000030290000}"/>
    <cellStyle name="Comma 3 2 3 2 4 2 2" xfId="3687" xr:uid="{00000000-0005-0000-0000-000031290000}"/>
    <cellStyle name="Comma 3 2 3 2 4 2 2 2" xfId="8490" xr:uid="{00000000-0005-0000-0000-000032290000}"/>
    <cellStyle name="Comma 3 2 3 2 4 2 2 2 2" xfId="18097" xr:uid="{00000000-0005-0000-0000-000033290000}"/>
    <cellStyle name="Comma 3 2 3 2 4 2 2 2 2 2" xfId="37311" xr:uid="{C7BCEE77-2C1C-450E-9B3C-E249FC039453}"/>
    <cellStyle name="Comma 3 2 3 2 4 2 2 2 3" xfId="27704" xr:uid="{0945036C-629A-4719-9697-F45CC80109FB}"/>
    <cellStyle name="Comma 3 2 3 2 4 2 2 3" xfId="13294" xr:uid="{00000000-0005-0000-0000-000034290000}"/>
    <cellStyle name="Comma 3 2 3 2 4 2 2 3 2" xfId="32508" xr:uid="{19E09553-E03F-475F-A4BB-B961FAE0FE79}"/>
    <cellStyle name="Comma 3 2 3 2 4 2 2 4" xfId="22901" xr:uid="{DE5D00DE-B27C-4A47-B816-F170C0C50D2A}"/>
    <cellStyle name="Comma 3 2 3 2 4 2 3" xfId="6089" xr:uid="{00000000-0005-0000-0000-000035290000}"/>
    <cellStyle name="Comma 3 2 3 2 4 2 3 2" xfId="15696" xr:uid="{00000000-0005-0000-0000-000036290000}"/>
    <cellStyle name="Comma 3 2 3 2 4 2 3 2 2" xfId="34910" xr:uid="{3CB12F69-CD16-46B1-ACC5-036A070B04A3}"/>
    <cellStyle name="Comma 3 2 3 2 4 2 3 3" xfId="25303" xr:uid="{03195C71-1914-4CB7-A19D-95039EE7E1A5}"/>
    <cellStyle name="Comma 3 2 3 2 4 2 4" xfId="10892" xr:uid="{00000000-0005-0000-0000-000037290000}"/>
    <cellStyle name="Comma 3 2 3 2 4 2 4 2" xfId="30106" xr:uid="{A860C6AE-A5A1-4761-BE0F-7734B37A51F5}"/>
    <cellStyle name="Comma 3 2 3 2 4 2 5" xfId="20499" xr:uid="{368574CE-89B7-45FE-9B1F-87866F5D5859}"/>
    <cellStyle name="Comma 3 2 3 2 4 3" xfId="2082" xr:uid="{00000000-0005-0000-0000-000038290000}"/>
    <cellStyle name="Comma 3 2 3 2 4 3 2" xfId="4487" xr:uid="{00000000-0005-0000-0000-000039290000}"/>
    <cellStyle name="Comma 3 2 3 2 4 3 2 2" xfId="9290" xr:uid="{00000000-0005-0000-0000-00003A290000}"/>
    <cellStyle name="Comma 3 2 3 2 4 3 2 2 2" xfId="18897" xr:uid="{00000000-0005-0000-0000-00003B290000}"/>
    <cellStyle name="Comma 3 2 3 2 4 3 2 2 2 2" xfId="38111" xr:uid="{CBAA662D-585A-4491-B844-B5566679A3D8}"/>
    <cellStyle name="Comma 3 2 3 2 4 3 2 2 3" xfId="28504" xr:uid="{7A66E447-2AD1-432B-AFFB-3EC2F3352879}"/>
    <cellStyle name="Comma 3 2 3 2 4 3 2 3" xfId="14094" xr:uid="{00000000-0005-0000-0000-00003C290000}"/>
    <cellStyle name="Comma 3 2 3 2 4 3 2 3 2" xfId="33308" xr:uid="{DB4CECF1-A47F-4FD4-984E-03E101BF8538}"/>
    <cellStyle name="Comma 3 2 3 2 4 3 2 4" xfId="23701" xr:uid="{C9F3277E-D12C-4E87-96C8-6758AD338D0A}"/>
    <cellStyle name="Comma 3 2 3 2 4 3 3" xfId="6889" xr:uid="{00000000-0005-0000-0000-00003D290000}"/>
    <cellStyle name="Comma 3 2 3 2 4 3 3 2" xfId="16496" xr:uid="{00000000-0005-0000-0000-00003E290000}"/>
    <cellStyle name="Comma 3 2 3 2 4 3 3 2 2" xfId="35710" xr:uid="{C3E9170C-5647-4A65-9A98-7F8F7D7D3F45}"/>
    <cellStyle name="Comma 3 2 3 2 4 3 3 3" xfId="26103" xr:uid="{6A559100-E4BB-4565-BEF9-73ECD1C319B7}"/>
    <cellStyle name="Comma 3 2 3 2 4 3 4" xfId="11692" xr:uid="{00000000-0005-0000-0000-00003F290000}"/>
    <cellStyle name="Comma 3 2 3 2 4 3 4 2" xfId="30906" xr:uid="{5D70D388-2F70-4F36-B7E5-361D504E6E26}"/>
    <cellStyle name="Comma 3 2 3 2 4 3 5" xfId="21299" xr:uid="{8C20E843-C817-42AC-A1D2-29908E809D24}"/>
    <cellStyle name="Comma 3 2 3 2 4 4" xfId="2887" xr:uid="{00000000-0005-0000-0000-000040290000}"/>
    <cellStyle name="Comma 3 2 3 2 4 4 2" xfId="7690" xr:uid="{00000000-0005-0000-0000-000041290000}"/>
    <cellStyle name="Comma 3 2 3 2 4 4 2 2" xfId="17297" xr:uid="{00000000-0005-0000-0000-000042290000}"/>
    <cellStyle name="Comma 3 2 3 2 4 4 2 2 2" xfId="36511" xr:uid="{12D7B25C-4BEA-44E1-B740-D4319E8C2F45}"/>
    <cellStyle name="Comma 3 2 3 2 4 4 2 3" xfId="26904" xr:uid="{E14EF0FD-AD92-4679-8C97-7D880E7B9145}"/>
    <cellStyle name="Comma 3 2 3 2 4 4 3" xfId="12494" xr:uid="{00000000-0005-0000-0000-000043290000}"/>
    <cellStyle name="Comma 3 2 3 2 4 4 3 2" xfId="31708" xr:uid="{70B030E6-EDCB-40D2-AA43-9463B22962E2}"/>
    <cellStyle name="Comma 3 2 3 2 4 4 4" xfId="22101" xr:uid="{0F6BFA5D-AC4E-4608-B565-6804C3930CDD}"/>
    <cellStyle name="Comma 3 2 3 2 4 5" xfId="5289" xr:uid="{00000000-0005-0000-0000-000044290000}"/>
    <cellStyle name="Comma 3 2 3 2 4 5 2" xfId="14896" xr:uid="{00000000-0005-0000-0000-000045290000}"/>
    <cellStyle name="Comma 3 2 3 2 4 5 2 2" xfId="34110" xr:uid="{B74DBCE6-F52B-4C00-A421-F386F1BA53D3}"/>
    <cellStyle name="Comma 3 2 3 2 4 5 3" xfId="24503" xr:uid="{44586201-445E-4387-81D6-2246D22F0CBA}"/>
    <cellStyle name="Comma 3 2 3 2 4 6" xfId="10092" xr:uid="{00000000-0005-0000-0000-000046290000}"/>
    <cellStyle name="Comma 3 2 3 2 4 6 2" xfId="29306" xr:uid="{1B05152C-B4CD-4E8B-970D-ED35AC0A49D9}"/>
    <cellStyle name="Comma 3 2 3 2 4 7" xfId="19699" xr:uid="{CE56F8D9-9720-48AF-AB3A-C77844B14502}"/>
    <cellStyle name="Comma 3 2 3 2 5" xfId="681" xr:uid="{00000000-0005-0000-0000-000047290000}"/>
    <cellStyle name="Comma 3 2 3 2 5 2" xfId="1482" xr:uid="{00000000-0005-0000-0000-000048290000}"/>
    <cellStyle name="Comma 3 2 3 2 5 2 2" xfId="3887" xr:uid="{00000000-0005-0000-0000-000049290000}"/>
    <cellStyle name="Comma 3 2 3 2 5 2 2 2" xfId="8690" xr:uid="{00000000-0005-0000-0000-00004A290000}"/>
    <cellStyle name="Comma 3 2 3 2 5 2 2 2 2" xfId="18297" xr:uid="{00000000-0005-0000-0000-00004B290000}"/>
    <cellStyle name="Comma 3 2 3 2 5 2 2 2 2 2" xfId="37511" xr:uid="{2F6E697E-8A31-4CA5-9F2B-CCC67C279FC5}"/>
    <cellStyle name="Comma 3 2 3 2 5 2 2 2 3" xfId="27904" xr:uid="{315FA1D1-205C-496D-84F1-2B09AA6A197F}"/>
    <cellStyle name="Comma 3 2 3 2 5 2 2 3" xfId="13494" xr:uid="{00000000-0005-0000-0000-00004C290000}"/>
    <cellStyle name="Comma 3 2 3 2 5 2 2 3 2" xfId="32708" xr:uid="{568CE89B-B63F-4714-B9A5-C2757119940C}"/>
    <cellStyle name="Comma 3 2 3 2 5 2 2 4" xfId="23101" xr:uid="{2BE9C2B5-4E64-4A09-B485-DEBF09F23557}"/>
    <cellStyle name="Comma 3 2 3 2 5 2 3" xfId="6289" xr:uid="{00000000-0005-0000-0000-00004D290000}"/>
    <cellStyle name="Comma 3 2 3 2 5 2 3 2" xfId="15896" xr:uid="{00000000-0005-0000-0000-00004E290000}"/>
    <cellStyle name="Comma 3 2 3 2 5 2 3 2 2" xfId="35110" xr:uid="{AF0361F0-AC86-4EBA-8A40-721E508263DE}"/>
    <cellStyle name="Comma 3 2 3 2 5 2 3 3" xfId="25503" xr:uid="{A9E882DD-2B06-4EC7-989D-3C68D8C14628}"/>
    <cellStyle name="Comma 3 2 3 2 5 2 4" xfId="11092" xr:uid="{00000000-0005-0000-0000-00004F290000}"/>
    <cellStyle name="Comma 3 2 3 2 5 2 4 2" xfId="30306" xr:uid="{88A4A604-8191-4888-BB8A-895BC16C01A9}"/>
    <cellStyle name="Comma 3 2 3 2 5 2 5" xfId="20699" xr:uid="{13B55285-2702-4113-BBB3-477A50FDDC1F}"/>
    <cellStyle name="Comma 3 2 3 2 5 3" xfId="2282" xr:uid="{00000000-0005-0000-0000-000050290000}"/>
    <cellStyle name="Comma 3 2 3 2 5 3 2" xfId="4687" xr:uid="{00000000-0005-0000-0000-000051290000}"/>
    <cellStyle name="Comma 3 2 3 2 5 3 2 2" xfId="9490" xr:uid="{00000000-0005-0000-0000-000052290000}"/>
    <cellStyle name="Comma 3 2 3 2 5 3 2 2 2" xfId="19097" xr:uid="{00000000-0005-0000-0000-000053290000}"/>
    <cellStyle name="Comma 3 2 3 2 5 3 2 2 2 2" xfId="38311" xr:uid="{DF3743A6-8189-42FE-9EC4-2144C56AF63B}"/>
    <cellStyle name="Comma 3 2 3 2 5 3 2 2 3" xfId="28704" xr:uid="{1B711060-DDF0-400B-B6DE-110E8D8D9B24}"/>
    <cellStyle name="Comma 3 2 3 2 5 3 2 3" xfId="14294" xr:uid="{00000000-0005-0000-0000-000054290000}"/>
    <cellStyle name="Comma 3 2 3 2 5 3 2 3 2" xfId="33508" xr:uid="{AF42DF1D-3A73-452D-9E6E-EE3D05077F2F}"/>
    <cellStyle name="Comma 3 2 3 2 5 3 2 4" xfId="23901" xr:uid="{55F9F14C-5D36-4A56-AB1E-EFE19C49F2DA}"/>
    <cellStyle name="Comma 3 2 3 2 5 3 3" xfId="7089" xr:uid="{00000000-0005-0000-0000-000055290000}"/>
    <cellStyle name="Comma 3 2 3 2 5 3 3 2" xfId="16696" xr:uid="{00000000-0005-0000-0000-000056290000}"/>
    <cellStyle name="Comma 3 2 3 2 5 3 3 2 2" xfId="35910" xr:uid="{A57670BD-F93C-4253-A7BC-9BC2E1CF3C4B}"/>
    <cellStyle name="Comma 3 2 3 2 5 3 3 3" xfId="26303" xr:uid="{6F9A477A-DF51-48EF-B0F0-7C52606428D5}"/>
    <cellStyle name="Comma 3 2 3 2 5 3 4" xfId="11892" xr:uid="{00000000-0005-0000-0000-000057290000}"/>
    <cellStyle name="Comma 3 2 3 2 5 3 4 2" xfId="31106" xr:uid="{592E6852-AEBC-4D2D-A538-E4D65F089E30}"/>
    <cellStyle name="Comma 3 2 3 2 5 3 5" xfId="21499" xr:uid="{77E045BB-158C-47AA-A5DA-50EEA01D11E7}"/>
    <cellStyle name="Comma 3 2 3 2 5 4" xfId="3087" xr:uid="{00000000-0005-0000-0000-000058290000}"/>
    <cellStyle name="Comma 3 2 3 2 5 4 2" xfId="7890" xr:uid="{00000000-0005-0000-0000-000059290000}"/>
    <cellStyle name="Comma 3 2 3 2 5 4 2 2" xfId="17497" xr:uid="{00000000-0005-0000-0000-00005A290000}"/>
    <cellStyle name="Comma 3 2 3 2 5 4 2 2 2" xfId="36711" xr:uid="{7F5339AE-7574-45C0-A341-E883CF2FB69D}"/>
    <cellStyle name="Comma 3 2 3 2 5 4 2 3" xfId="27104" xr:uid="{7C3343CB-2585-46FA-99DC-5041ED76CDD4}"/>
    <cellStyle name="Comma 3 2 3 2 5 4 3" xfId="12694" xr:uid="{00000000-0005-0000-0000-00005B290000}"/>
    <cellStyle name="Comma 3 2 3 2 5 4 3 2" xfId="31908" xr:uid="{DDB2D82E-C88C-400F-A44A-2329BDBB3D26}"/>
    <cellStyle name="Comma 3 2 3 2 5 4 4" xfId="22301" xr:uid="{9CD7BEA4-DD5C-4A32-AD6A-A313EDFBA04D}"/>
    <cellStyle name="Comma 3 2 3 2 5 5" xfId="5489" xr:uid="{00000000-0005-0000-0000-00005C290000}"/>
    <cellStyle name="Comma 3 2 3 2 5 5 2" xfId="15096" xr:uid="{00000000-0005-0000-0000-00005D290000}"/>
    <cellStyle name="Comma 3 2 3 2 5 5 2 2" xfId="34310" xr:uid="{C2DAD624-5433-40DF-AC43-ED56B553BCE1}"/>
    <cellStyle name="Comma 3 2 3 2 5 5 3" xfId="24703" xr:uid="{31F2503A-5D2B-4085-BBF9-A02E3B5D4E8D}"/>
    <cellStyle name="Comma 3 2 3 2 5 6" xfId="10292" xr:uid="{00000000-0005-0000-0000-00005E290000}"/>
    <cellStyle name="Comma 3 2 3 2 5 6 2" xfId="29506" xr:uid="{9753494B-B022-4991-BDA1-C1497029058F}"/>
    <cellStyle name="Comma 3 2 3 2 5 7" xfId="19899" xr:uid="{79BC09F8-0F6C-4212-86F8-2FDCF9FD0E1E}"/>
    <cellStyle name="Comma 3 2 3 2 6" xfId="882" xr:uid="{00000000-0005-0000-0000-00005F290000}"/>
    <cellStyle name="Comma 3 2 3 2 6 2" xfId="3287" xr:uid="{00000000-0005-0000-0000-000060290000}"/>
    <cellStyle name="Comma 3 2 3 2 6 2 2" xfId="8090" xr:uid="{00000000-0005-0000-0000-000061290000}"/>
    <cellStyle name="Comma 3 2 3 2 6 2 2 2" xfId="17697" xr:uid="{00000000-0005-0000-0000-000062290000}"/>
    <cellStyle name="Comma 3 2 3 2 6 2 2 2 2" xfId="36911" xr:uid="{A9A46E05-4DBE-49EC-8D9F-F05264F44EAA}"/>
    <cellStyle name="Comma 3 2 3 2 6 2 2 3" xfId="27304" xr:uid="{3EB69384-BF9E-48FC-9218-93371DEEF2B5}"/>
    <cellStyle name="Comma 3 2 3 2 6 2 3" xfId="12894" xr:uid="{00000000-0005-0000-0000-000063290000}"/>
    <cellStyle name="Comma 3 2 3 2 6 2 3 2" xfId="32108" xr:uid="{A23499B2-08AE-4F0C-85E6-EB1D842EB174}"/>
    <cellStyle name="Comma 3 2 3 2 6 2 4" xfId="22501" xr:uid="{BA6B3E55-3693-42BF-97CF-E12A14C8388F}"/>
    <cellStyle name="Comma 3 2 3 2 6 3" xfId="5689" xr:uid="{00000000-0005-0000-0000-000064290000}"/>
    <cellStyle name="Comma 3 2 3 2 6 3 2" xfId="15296" xr:uid="{00000000-0005-0000-0000-000065290000}"/>
    <cellStyle name="Comma 3 2 3 2 6 3 2 2" xfId="34510" xr:uid="{A3EA49BB-FAA2-49EE-B8F5-0B81A8D55926}"/>
    <cellStyle name="Comma 3 2 3 2 6 3 3" xfId="24903" xr:uid="{C0C2354F-5755-4CE6-AB13-3A1491B7F5BA}"/>
    <cellStyle name="Comma 3 2 3 2 6 4" xfId="10492" xr:uid="{00000000-0005-0000-0000-000066290000}"/>
    <cellStyle name="Comma 3 2 3 2 6 4 2" xfId="29706" xr:uid="{BBC73B84-35E2-4642-ACAD-BD634D3DA534}"/>
    <cellStyle name="Comma 3 2 3 2 6 5" xfId="20099" xr:uid="{60D7E7DB-B781-4A1F-B03A-BFD49DA5636C}"/>
    <cellStyle name="Comma 3 2 3 2 7" xfId="1682" xr:uid="{00000000-0005-0000-0000-000067290000}"/>
    <cellStyle name="Comma 3 2 3 2 7 2" xfId="4087" xr:uid="{00000000-0005-0000-0000-000068290000}"/>
    <cellStyle name="Comma 3 2 3 2 7 2 2" xfId="8890" xr:uid="{00000000-0005-0000-0000-000069290000}"/>
    <cellStyle name="Comma 3 2 3 2 7 2 2 2" xfId="18497" xr:uid="{00000000-0005-0000-0000-00006A290000}"/>
    <cellStyle name="Comma 3 2 3 2 7 2 2 2 2" xfId="37711" xr:uid="{CAC29BC4-51BA-41CD-818B-F5A96B034A7C}"/>
    <cellStyle name="Comma 3 2 3 2 7 2 2 3" xfId="28104" xr:uid="{0FE1D1A4-A98E-4275-B13F-7C5621C611B8}"/>
    <cellStyle name="Comma 3 2 3 2 7 2 3" xfId="13694" xr:uid="{00000000-0005-0000-0000-00006B290000}"/>
    <cellStyle name="Comma 3 2 3 2 7 2 3 2" xfId="32908" xr:uid="{4DA57144-F573-49E7-81D1-B2D7E76BFAC1}"/>
    <cellStyle name="Comma 3 2 3 2 7 2 4" xfId="23301" xr:uid="{2D3C2169-8810-4979-BC4C-F3177CF6B38E}"/>
    <cellStyle name="Comma 3 2 3 2 7 3" xfId="6489" xr:uid="{00000000-0005-0000-0000-00006C290000}"/>
    <cellStyle name="Comma 3 2 3 2 7 3 2" xfId="16096" xr:uid="{00000000-0005-0000-0000-00006D290000}"/>
    <cellStyle name="Comma 3 2 3 2 7 3 2 2" xfId="35310" xr:uid="{C1407DFA-DF91-4A7C-9EB1-6AD09EAA3AE2}"/>
    <cellStyle name="Comma 3 2 3 2 7 3 3" xfId="25703" xr:uid="{75C3F1F4-A5B9-480A-ABB6-B412B25D60AA}"/>
    <cellStyle name="Comma 3 2 3 2 7 4" xfId="11292" xr:uid="{00000000-0005-0000-0000-00006E290000}"/>
    <cellStyle name="Comma 3 2 3 2 7 4 2" xfId="30506" xr:uid="{FC80A8CE-F77A-4A07-801D-9B104325A43F}"/>
    <cellStyle name="Comma 3 2 3 2 7 5" xfId="20899" xr:uid="{50529FC2-2591-4899-BCAD-0BF872016739}"/>
    <cellStyle name="Comma 3 2 3 2 8" xfId="2487" xr:uid="{00000000-0005-0000-0000-00006F290000}"/>
    <cellStyle name="Comma 3 2 3 2 8 2" xfId="7290" xr:uid="{00000000-0005-0000-0000-000070290000}"/>
    <cellStyle name="Comma 3 2 3 2 8 2 2" xfId="16897" xr:uid="{00000000-0005-0000-0000-000071290000}"/>
    <cellStyle name="Comma 3 2 3 2 8 2 2 2" xfId="36111" xr:uid="{85683C7C-5707-4794-A9BF-5826FC789CC6}"/>
    <cellStyle name="Comma 3 2 3 2 8 2 3" xfId="26504" xr:uid="{84BA1190-95A1-4F3F-A156-89078480593A}"/>
    <cellStyle name="Comma 3 2 3 2 8 3" xfId="12094" xr:uid="{00000000-0005-0000-0000-000072290000}"/>
    <cellStyle name="Comma 3 2 3 2 8 3 2" xfId="31308" xr:uid="{074ECD43-747E-4AB6-A600-3C9A81D6A0A4}"/>
    <cellStyle name="Comma 3 2 3 2 8 4" xfId="21701" xr:uid="{700FE03A-1BA6-4540-B5C3-1C375359E699}"/>
    <cellStyle name="Comma 3 2 3 2 9" xfId="4889" xr:uid="{00000000-0005-0000-0000-000073290000}"/>
    <cellStyle name="Comma 3 2 3 2 9 2" xfId="14496" xr:uid="{00000000-0005-0000-0000-000074290000}"/>
    <cellStyle name="Comma 3 2 3 2 9 2 2" xfId="33710" xr:uid="{136022B0-BDAB-44BA-B993-8599EABDE9BD}"/>
    <cellStyle name="Comma 3 2 3 2 9 3" xfId="24103" xr:uid="{1C025123-9063-4063-A53E-53B529813B81}"/>
    <cellStyle name="Comma 3 2 3 3" xfId="131" xr:uid="{00000000-0005-0000-0000-000075290000}"/>
    <cellStyle name="Comma 3 2 3 3 10" xfId="19349" xr:uid="{9778EF38-98A8-4542-9B83-FC71384D1217}"/>
    <cellStyle name="Comma 3 2 3 3 2" xfId="331" xr:uid="{00000000-0005-0000-0000-000076290000}"/>
    <cellStyle name="Comma 3 2 3 3 2 2" xfId="1132" xr:uid="{00000000-0005-0000-0000-000077290000}"/>
    <cellStyle name="Comma 3 2 3 3 2 2 2" xfId="3537" xr:uid="{00000000-0005-0000-0000-000078290000}"/>
    <cellStyle name="Comma 3 2 3 3 2 2 2 2" xfId="8340" xr:uid="{00000000-0005-0000-0000-000079290000}"/>
    <cellStyle name="Comma 3 2 3 3 2 2 2 2 2" xfId="17947" xr:uid="{00000000-0005-0000-0000-00007A290000}"/>
    <cellStyle name="Comma 3 2 3 3 2 2 2 2 2 2" xfId="37161" xr:uid="{83CDD09D-F727-41DB-9F65-0CCB791CD089}"/>
    <cellStyle name="Comma 3 2 3 3 2 2 2 2 3" xfId="27554" xr:uid="{907580C7-24F4-4971-AAFE-0100B162F63C}"/>
    <cellStyle name="Comma 3 2 3 3 2 2 2 3" xfId="13144" xr:uid="{00000000-0005-0000-0000-00007B290000}"/>
    <cellStyle name="Comma 3 2 3 3 2 2 2 3 2" xfId="32358" xr:uid="{CBAC9854-5B9F-48AA-870E-0021CF64B444}"/>
    <cellStyle name="Comma 3 2 3 3 2 2 2 4" xfId="22751" xr:uid="{E66EE9DB-96DB-4B73-8C04-C87323C518F4}"/>
    <cellStyle name="Comma 3 2 3 3 2 2 3" xfId="5939" xr:uid="{00000000-0005-0000-0000-00007C290000}"/>
    <cellStyle name="Comma 3 2 3 3 2 2 3 2" xfId="15546" xr:uid="{00000000-0005-0000-0000-00007D290000}"/>
    <cellStyle name="Comma 3 2 3 3 2 2 3 2 2" xfId="34760" xr:uid="{63F331A6-0657-4D9F-8DEB-804B54735B74}"/>
    <cellStyle name="Comma 3 2 3 3 2 2 3 3" xfId="25153" xr:uid="{151DCB17-F3D0-4F85-8862-2685F6BD6081}"/>
    <cellStyle name="Comma 3 2 3 3 2 2 4" xfId="10742" xr:uid="{00000000-0005-0000-0000-00007E290000}"/>
    <cellStyle name="Comma 3 2 3 3 2 2 4 2" xfId="29956" xr:uid="{2677063C-3B09-419F-A91F-65C2C6E4EE38}"/>
    <cellStyle name="Comma 3 2 3 3 2 2 5" xfId="20349" xr:uid="{02DA3D9F-A578-46DB-AAC1-F7AEFF855042}"/>
    <cellStyle name="Comma 3 2 3 3 2 3" xfId="1932" xr:uid="{00000000-0005-0000-0000-00007F290000}"/>
    <cellStyle name="Comma 3 2 3 3 2 3 2" xfId="4337" xr:uid="{00000000-0005-0000-0000-000080290000}"/>
    <cellStyle name="Comma 3 2 3 3 2 3 2 2" xfId="9140" xr:uid="{00000000-0005-0000-0000-000081290000}"/>
    <cellStyle name="Comma 3 2 3 3 2 3 2 2 2" xfId="18747" xr:uid="{00000000-0005-0000-0000-000082290000}"/>
    <cellStyle name="Comma 3 2 3 3 2 3 2 2 2 2" xfId="37961" xr:uid="{318F1C3A-B3C9-4922-BF3A-9C9109F13E70}"/>
    <cellStyle name="Comma 3 2 3 3 2 3 2 2 3" xfId="28354" xr:uid="{88DD848B-F34D-4620-967E-7381F7CF2171}"/>
    <cellStyle name="Comma 3 2 3 3 2 3 2 3" xfId="13944" xr:uid="{00000000-0005-0000-0000-000083290000}"/>
    <cellStyle name="Comma 3 2 3 3 2 3 2 3 2" xfId="33158" xr:uid="{60BDB31F-7B93-4F66-9BE7-F42D59D91A73}"/>
    <cellStyle name="Comma 3 2 3 3 2 3 2 4" xfId="23551" xr:uid="{5764E26A-2AFF-4740-B025-6320C12E4C22}"/>
    <cellStyle name="Comma 3 2 3 3 2 3 3" xfId="6739" xr:uid="{00000000-0005-0000-0000-000084290000}"/>
    <cellStyle name="Comma 3 2 3 3 2 3 3 2" xfId="16346" xr:uid="{00000000-0005-0000-0000-000085290000}"/>
    <cellStyle name="Comma 3 2 3 3 2 3 3 2 2" xfId="35560" xr:uid="{7CDDBDDB-9C70-4F94-89BD-2224450E6FEC}"/>
    <cellStyle name="Comma 3 2 3 3 2 3 3 3" xfId="25953" xr:uid="{CA8A600C-2848-4D75-AF81-8DAABB624126}"/>
    <cellStyle name="Comma 3 2 3 3 2 3 4" xfId="11542" xr:uid="{00000000-0005-0000-0000-000086290000}"/>
    <cellStyle name="Comma 3 2 3 3 2 3 4 2" xfId="30756" xr:uid="{1C9A6F27-D597-496D-90E2-68BC866826AC}"/>
    <cellStyle name="Comma 3 2 3 3 2 3 5" xfId="21149" xr:uid="{7B9982C3-A6DA-4A09-B655-6176452609E2}"/>
    <cellStyle name="Comma 3 2 3 3 2 4" xfId="2737" xr:uid="{00000000-0005-0000-0000-000087290000}"/>
    <cellStyle name="Comma 3 2 3 3 2 4 2" xfId="7540" xr:uid="{00000000-0005-0000-0000-000088290000}"/>
    <cellStyle name="Comma 3 2 3 3 2 4 2 2" xfId="17147" xr:uid="{00000000-0005-0000-0000-000089290000}"/>
    <cellStyle name="Comma 3 2 3 3 2 4 2 2 2" xfId="36361" xr:uid="{7E56B39F-63CB-4F91-81AF-21F5DA4368C7}"/>
    <cellStyle name="Comma 3 2 3 3 2 4 2 3" xfId="26754" xr:uid="{0256306A-C889-4C25-A2A0-E1FB3A3330BE}"/>
    <cellStyle name="Comma 3 2 3 3 2 4 3" xfId="12344" xr:uid="{00000000-0005-0000-0000-00008A290000}"/>
    <cellStyle name="Comma 3 2 3 3 2 4 3 2" xfId="31558" xr:uid="{74AB6B41-DB22-4DFA-B1CF-BFD29C4ED4CF}"/>
    <cellStyle name="Comma 3 2 3 3 2 4 4" xfId="21951" xr:uid="{DF15284B-C47A-430D-9682-C1323B138895}"/>
    <cellStyle name="Comma 3 2 3 3 2 5" xfId="5139" xr:uid="{00000000-0005-0000-0000-00008B290000}"/>
    <cellStyle name="Comma 3 2 3 3 2 5 2" xfId="14746" xr:uid="{00000000-0005-0000-0000-00008C290000}"/>
    <cellStyle name="Comma 3 2 3 3 2 5 2 2" xfId="33960" xr:uid="{6E162D77-41EA-43D4-B0D8-17822C8619FA}"/>
    <cellStyle name="Comma 3 2 3 3 2 5 3" xfId="24353" xr:uid="{4C466530-477D-4F57-812C-54C5D280EE43}"/>
    <cellStyle name="Comma 3 2 3 3 2 6" xfId="9942" xr:uid="{00000000-0005-0000-0000-00008D290000}"/>
    <cellStyle name="Comma 3 2 3 3 2 6 2" xfId="29156" xr:uid="{29731A5A-7934-43AE-91AF-64E0CEEC1FFA}"/>
    <cellStyle name="Comma 3 2 3 3 2 7" xfId="19549" xr:uid="{1505995F-4B4D-43FF-B346-D2A2FE389BE8}"/>
    <cellStyle name="Comma 3 2 3 3 3" xfId="531" xr:uid="{00000000-0005-0000-0000-00008E290000}"/>
    <cellStyle name="Comma 3 2 3 3 3 2" xfId="1332" xr:uid="{00000000-0005-0000-0000-00008F290000}"/>
    <cellStyle name="Comma 3 2 3 3 3 2 2" xfId="3737" xr:uid="{00000000-0005-0000-0000-000090290000}"/>
    <cellStyle name="Comma 3 2 3 3 3 2 2 2" xfId="8540" xr:uid="{00000000-0005-0000-0000-000091290000}"/>
    <cellStyle name="Comma 3 2 3 3 3 2 2 2 2" xfId="18147" xr:uid="{00000000-0005-0000-0000-000092290000}"/>
    <cellStyle name="Comma 3 2 3 3 3 2 2 2 2 2" xfId="37361" xr:uid="{4D417793-EB84-4EB7-88A0-959F6612D86C}"/>
    <cellStyle name="Comma 3 2 3 3 3 2 2 2 3" xfId="27754" xr:uid="{85BD0E78-71FA-4B9B-8502-C3546B7AC221}"/>
    <cellStyle name="Comma 3 2 3 3 3 2 2 3" xfId="13344" xr:uid="{00000000-0005-0000-0000-000093290000}"/>
    <cellStyle name="Comma 3 2 3 3 3 2 2 3 2" xfId="32558" xr:uid="{3F90D664-A4D3-422F-82CB-978A9B899778}"/>
    <cellStyle name="Comma 3 2 3 3 3 2 2 4" xfId="22951" xr:uid="{0B639CD6-2BEA-44F6-9BA9-C3F925E3D7AE}"/>
    <cellStyle name="Comma 3 2 3 3 3 2 3" xfId="6139" xr:uid="{00000000-0005-0000-0000-000094290000}"/>
    <cellStyle name="Comma 3 2 3 3 3 2 3 2" xfId="15746" xr:uid="{00000000-0005-0000-0000-000095290000}"/>
    <cellStyle name="Comma 3 2 3 3 3 2 3 2 2" xfId="34960" xr:uid="{02201BC7-1E49-4DED-8C6C-F3AAAD8D75EA}"/>
    <cellStyle name="Comma 3 2 3 3 3 2 3 3" xfId="25353" xr:uid="{8E87E7BE-8960-46FB-BC4C-79ACEE3D0D1A}"/>
    <cellStyle name="Comma 3 2 3 3 3 2 4" xfId="10942" xr:uid="{00000000-0005-0000-0000-000096290000}"/>
    <cellStyle name="Comma 3 2 3 3 3 2 4 2" xfId="30156" xr:uid="{0B17C89D-E2EF-4802-B206-8CCB64D3C394}"/>
    <cellStyle name="Comma 3 2 3 3 3 2 5" xfId="20549" xr:uid="{4606651B-3E35-4656-B07D-46A444A3C0CE}"/>
    <cellStyle name="Comma 3 2 3 3 3 3" xfId="2132" xr:uid="{00000000-0005-0000-0000-000097290000}"/>
    <cellStyle name="Comma 3 2 3 3 3 3 2" xfId="4537" xr:uid="{00000000-0005-0000-0000-000098290000}"/>
    <cellStyle name="Comma 3 2 3 3 3 3 2 2" xfId="9340" xr:uid="{00000000-0005-0000-0000-000099290000}"/>
    <cellStyle name="Comma 3 2 3 3 3 3 2 2 2" xfId="18947" xr:uid="{00000000-0005-0000-0000-00009A290000}"/>
    <cellStyle name="Comma 3 2 3 3 3 3 2 2 2 2" xfId="38161" xr:uid="{CFAD4F71-3D90-45AC-94BC-C71200ECED0C}"/>
    <cellStyle name="Comma 3 2 3 3 3 3 2 2 3" xfId="28554" xr:uid="{79FE2C8C-55BF-4490-9B4F-5CDE72E078B7}"/>
    <cellStyle name="Comma 3 2 3 3 3 3 2 3" xfId="14144" xr:uid="{00000000-0005-0000-0000-00009B290000}"/>
    <cellStyle name="Comma 3 2 3 3 3 3 2 3 2" xfId="33358" xr:uid="{B3637FFA-436D-4328-B997-9122DA5F0136}"/>
    <cellStyle name="Comma 3 2 3 3 3 3 2 4" xfId="23751" xr:uid="{195C96CE-57EA-471A-B279-476FB4660817}"/>
    <cellStyle name="Comma 3 2 3 3 3 3 3" xfId="6939" xr:uid="{00000000-0005-0000-0000-00009C290000}"/>
    <cellStyle name="Comma 3 2 3 3 3 3 3 2" xfId="16546" xr:uid="{00000000-0005-0000-0000-00009D290000}"/>
    <cellStyle name="Comma 3 2 3 3 3 3 3 2 2" xfId="35760" xr:uid="{2E8EED96-843D-4E33-957A-BF517FBF6145}"/>
    <cellStyle name="Comma 3 2 3 3 3 3 3 3" xfId="26153" xr:uid="{D42B80A5-8A27-4B72-807F-BA824EABF340}"/>
    <cellStyle name="Comma 3 2 3 3 3 3 4" xfId="11742" xr:uid="{00000000-0005-0000-0000-00009E290000}"/>
    <cellStyle name="Comma 3 2 3 3 3 3 4 2" xfId="30956" xr:uid="{5FC5DA9F-061E-4BDE-A041-8C20D5EEEC7C}"/>
    <cellStyle name="Comma 3 2 3 3 3 3 5" xfId="21349" xr:uid="{04DED500-81EA-4D27-8724-A2264DC01275}"/>
    <cellStyle name="Comma 3 2 3 3 3 4" xfId="2937" xr:uid="{00000000-0005-0000-0000-00009F290000}"/>
    <cellStyle name="Comma 3 2 3 3 3 4 2" xfId="7740" xr:uid="{00000000-0005-0000-0000-0000A0290000}"/>
    <cellStyle name="Comma 3 2 3 3 3 4 2 2" xfId="17347" xr:uid="{00000000-0005-0000-0000-0000A1290000}"/>
    <cellStyle name="Comma 3 2 3 3 3 4 2 2 2" xfId="36561" xr:uid="{7FCEFE0F-B0A4-486B-8437-F62ABC0A581B}"/>
    <cellStyle name="Comma 3 2 3 3 3 4 2 3" xfId="26954" xr:uid="{DE8A6966-382D-4977-92BB-6C728CB40FC4}"/>
    <cellStyle name="Comma 3 2 3 3 3 4 3" xfId="12544" xr:uid="{00000000-0005-0000-0000-0000A2290000}"/>
    <cellStyle name="Comma 3 2 3 3 3 4 3 2" xfId="31758" xr:uid="{4FF38912-83A9-4103-BD31-01484AE9B099}"/>
    <cellStyle name="Comma 3 2 3 3 3 4 4" xfId="22151" xr:uid="{8E0060BF-AE0B-4571-AA14-EA737F9E5CE2}"/>
    <cellStyle name="Comma 3 2 3 3 3 5" xfId="5339" xr:uid="{00000000-0005-0000-0000-0000A3290000}"/>
    <cellStyle name="Comma 3 2 3 3 3 5 2" xfId="14946" xr:uid="{00000000-0005-0000-0000-0000A4290000}"/>
    <cellStyle name="Comma 3 2 3 3 3 5 2 2" xfId="34160" xr:uid="{E4AB288C-2F0C-492D-80EE-55DE8A38255F}"/>
    <cellStyle name="Comma 3 2 3 3 3 5 3" xfId="24553" xr:uid="{DEF19BAD-54DE-4B19-BA50-295655403FF2}"/>
    <cellStyle name="Comma 3 2 3 3 3 6" xfId="10142" xr:uid="{00000000-0005-0000-0000-0000A5290000}"/>
    <cellStyle name="Comma 3 2 3 3 3 6 2" xfId="29356" xr:uid="{1F4BF21E-4976-4AAF-8C7D-99536F79C5F7}"/>
    <cellStyle name="Comma 3 2 3 3 3 7" xfId="19749" xr:uid="{54294A38-E078-480F-BCBC-190254986A03}"/>
    <cellStyle name="Comma 3 2 3 3 4" xfId="731" xr:uid="{00000000-0005-0000-0000-0000A6290000}"/>
    <cellStyle name="Comma 3 2 3 3 4 2" xfId="1532" xr:uid="{00000000-0005-0000-0000-0000A7290000}"/>
    <cellStyle name="Comma 3 2 3 3 4 2 2" xfId="3937" xr:uid="{00000000-0005-0000-0000-0000A8290000}"/>
    <cellStyle name="Comma 3 2 3 3 4 2 2 2" xfId="8740" xr:uid="{00000000-0005-0000-0000-0000A9290000}"/>
    <cellStyle name="Comma 3 2 3 3 4 2 2 2 2" xfId="18347" xr:uid="{00000000-0005-0000-0000-0000AA290000}"/>
    <cellStyle name="Comma 3 2 3 3 4 2 2 2 2 2" xfId="37561" xr:uid="{267D581D-435D-4AC3-92F4-CFAD1AED2D2E}"/>
    <cellStyle name="Comma 3 2 3 3 4 2 2 2 3" xfId="27954" xr:uid="{0EF1710B-BD33-4346-9EF3-7AADBF9EA615}"/>
    <cellStyle name="Comma 3 2 3 3 4 2 2 3" xfId="13544" xr:uid="{00000000-0005-0000-0000-0000AB290000}"/>
    <cellStyle name="Comma 3 2 3 3 4 2 2 3 2" xfId="32758" xr:uid="{B59C56CE-48A9-488E-8431-31D10A28F03F}"/>
    <cellStyle name="Comma 3 2 3 3 4 2 2 4" xfId="23151" xr:uid="{A9930BE4-36FD-4C30-A296-FC71056A13FD}"/>
    <cellStyle name="Comma 3 2 3 3 4 2 3" xfId="6339" xr:uid="{00000000-0005-0000-0000-0000AC290000}"/>
    <cellStyle name="Comma 3 2 3 3 4 2 3 2" xfId="15946" xr:uid="{00000000-0005-0000-0000-0000AD290000}"/>
    <cellStyle name="Comma 3 2 3 3 4 2 3 2 2" xfId="35160" xr:uid="{4A1ED877-583E-4961-9973-31805D610B09}"/>
    <cellStyle name="Comma 3 2 3 3 4 2 3 3" xfId="25553" xr:uid="{B46777A8-2649-4D5B-900A-3D7C3E79282C}"/>
    <cellStyle name="Comma 3 2 3 3 4 2 4" xfId="11142" xr:uid="{00000000-0005-0000-0000-0000AE290000}"/>
    <cellStyle name="Comma 3 2 3 3 4 2 4 2" xfId="30356" xr:uid="{E718F692-A543-46C0-A4A4-021D53EB9B03}"/>
    <cellStyle name="Comma 3 2 3 3 4 2 5" xfId="20749" xr:uid="{ED94F1CC-FB25-4504-945D-B24A6232ED4B}"/>
    <cellStyle name="Comma 3 2 3 3 4 3" xfId="2332" xr:uid="{00000000-0005-0000-0000-0000AF290000}"/>
    <cellStyle name="Comma 3 2 3 3 4 3 2" xfId="4737" xr:uid="{00000000-0005-0000-0000-0000B0290000}"/>
    <cellStyle name="Comma 3 2 3 3 4 3 2 2" xfId="9540" xr:uid="{00000000-0005-0000-0000-0000B1290000}"/>
    <cellStyle name="Comma 3 2 3 3 4 3 2 2 2" xfId="19147" xr:uid="{00000000-0005-0000-0000-0000B2290000}"/>
    <cellStyle name="Comma 3 2 3 3 4 3 2 2 2 2" xfId="38361" xr:uid="{AEF9EF0E-8907-4246-B2BD-8007BE00C77E}"/>
    <cellStyle name="Comma 3 2 3 3 4 3 2 2 3" xfId="28754" xr:uid="{CF2169A6-6692-4D91-872B-D35B96F7B418}"/>
    <cellStyle name="Comma 3 2 3 3 4 3 2 3" xfId="14344" xr:uid="{00000000-0005-0000-0000-0000B3290000}"/>
    <cellStyle name="Comma 3 2 3 3 4 3 2 3 2" xfId="33558" xr:uid="{23BFD0B1-DC6C-4057-BAAF-34B3653932E3}"/>
    <cellStyle name="Comma 3 2 3 3 4 3 2 4" xfId="23951" xr:uid="{882F2EC0-CBE4-4249-814D-D1E5C0D3E712}"/>
    <cellStyle name="Comma 3 2 3 3 4 3 3" xfId="7139" xr:uid="{00000000-0005-0000-0000-0000B4290000}"/>
    <cellStyle name="Comma 3 2 3 3 4 3 3 2" xfId="16746" xr:uid="{00000000-0005-0000-0000-0000B5290000}"/>
    <cellStyle name="Comma 3 2 3 3 4 3 3 2 2" xfId="35960" xr:uid="{1F2FFF70-F2A9-4C66-8A78-861D1F0C2A99}"/>
    <cellStyle name="Comma 3 2 3 3 4 3 3 3" xfId="26353" xr:uid="{1EE8D5C5-C6F8-4445-B0A3-AFF2935B9051}"/>
    <cellStyle name="Comma 3 2 3 3 4 3 4" xfId="11942" xr:uid="{00000000-0005-0000-0000-0000B6290000}"/>
    <cellStyle name="Comma 3 2 3 3 4 3 4 2" xfId="31156" xr:uid="{12074A28-5E2E-4AA0-BB61-988799317177}"/>
    <cellStyle name="Comma 3 2 3 3 4 3 5" xfId="21549" xr:uid="{509FA449-02EC-4B1E-A43A-9F38F7111CD2}"/>
    <cellStyle name="Comma 3 2 3 3 4 4" xfId="3137" xr:uid="{00000000-0005-0000-0000-0000B7290000}"/>
    <cellStyle name="Comma 3 2 3 3 4 4 2" xfId="7940" xr:uid="{00000000-0005-0000-0000-0000B8290000}"/>
    <cellStyle name="Comma 3 2 3 3 4 4 2 2" xfId="17547" xr:uid="{00000000-0005-0000-0000-0000B9290000}"/>
    <cellStyle name="Comma 3 2 3 3 4 4 2 2 2" xfId="36761" xr:uid="{6AC9CCEF-C906-457A-A8C1-E47D5DD97B47}"/>
    <cellStyle name="Comma 3 2 3 3 4 4 2 3" xfId="27154" xr:uid="{F31973C5-9FA3-4120-9043-509DA14B0D12}"/>
    <cellStyle name="Comma 3 2 3 3 4 4 3" xfId="12744" xr:uid="{00000000-0005-0000-0000-0000BA290000}"/>
    <cellStyle name="Comma 3 2 3 3 4 4 3 2" xfId="31958" xr:uid="{B0A11820-341B-4FD5-9769-337463B15DA9}"/>
    <cellStyle name="Comma 3 2 3 3 4 4 4" xfId="22351" xr:uid="{3E17CA45-BF33-4FC5-8DA3-6778F1D005AA}"/>
    <cellStyle name="Comma 3 2 3 3 4 5" xfId="5539" xr:uid="{00000000-0005-0000-0000-0000BB290000}"/>
    <cellStyle name="Comma 3 2 3 3 4 5 2" xfId="15146" xr:uid="{00000000-0005-0000-0000-0000BC290000}"/>
    <cellStyle name="Comma 3 2 3 3 4 5 2 2" xfId="34360" xr:uid="{B576ACA4-DE77-4B27-BE15-9510B1C7A50B}"/>
    <cellStyle name="Comma 3 2 3 3 4 5 3" xfId="24753" xr:uid="{B0209518-8269-403D-9AD4-A22D59892B97}"/>
    <cellStyle name="Comma 3 2 3 3 4 6" xfId="10342" xr:uid="{00000000-0005-0000-0000-0000BD290000}"/>
    <cellStyle name="Comma 3 2 3 3 4 6 2" xfId="29556" xr:uid="{9A803598-5EE1-4150-90B4-C19A35A9C019}"/>
    <cellStyle name="Comma 3 2 3 3 4 7" xfId="19949" xr:uid="{64E7C151-E148-4CAC-82D2-6606C9437239}"/>
    <cellStyle name="Comma 3 2 3 3 5" xfId="932" xr:uid="{00000000-0005-0000-0000-0000BE290000}"/>
    <cellStyle name="Comma 3 2 3 3 5 2" xfId="3337" xr:uid="{00000000-0005-0000-0000-0000BF290000}"/>
    <cellStyle name="Comma 3 2 3 3 5 2 2" xfId="8140" xr:uid="{00000000-0005-0000-0000-0000C0290000}"/>
    <cellStyle name="Comma 3 2 3 3 5 2 2 2" xfId="17747" xr:uid="{00000000-0005-0000-0000-0000C1290000}"/>
    <cellStyle name="Comma 3 2 3 3 5 2 2 2 2" xfId="36961" xr:uid="{8B429491-2C4B-467E-BCFB-35576A99F554}"/>
    <cellStyle name="Comma 3 2 3 3 5 2 2 3" xfId="27354" xr:uid="{713A2CE2-F852-47AC-982A-995247FFEE5F}"/>
    <cellStyle name="Comma 3 2 3 3 5 2 3" xfId="12944" xr:uid="{00000000-0005-0000-0000-0000C2290000}"/>
    <cellStyle name="Comma 3 2 3 3 5 2 3 2" xfId="32158" xr:uid="{C712D8A5-5897-4CD7-9FDF-C727729993FC}"/>
    <cellStyle name="Comma 3 2 3 3 5 2 4" xfId="22551" xr:uid="{B684EBDC-D698-41ED-B08E-90B8736F85D2}"/>
    <cellStyle name="Comma 3 2 3 3 5 3" xfId="5739" xr:uid="{00000000-0005-0000-0000-0000C3290000}"/>
    <cellStyle name="Comma 3 2 3 3 5 3 2" xfId="15346" xr:uid="{00000000-0005-0000-0000-0000C4290000}"/>
    <cellStyle name="Comma 3 2 3 3 5 3 2 2" xfId="34560" xr:uid="{BEF19886-1359-4C8E-AEE8-A782A4F2A90C}"/>
    <cellStyle name="Comma 3 2 3 3 5 3 3" xfId="24953" xr:uid="{CFA4EF69-F7FA-4CED-A6E2-21F26DA15BE7}"/>
    <cellStyle name="Comma 3 2 3 3 5 4" xfId="10542" xr:uid="{00000000-0005-0000-0000-0000C5290000}"/>
    <cellStyle name="Comma 3 2 3 3 5 4 2" xfId="29756" xr:uid="{48B27B34-ADCB-4675-8EBA-ED01D46C00F5}"/>
    <cellStyle name="Comma 3 2 3 3 5 5" xfId="20149" xr:uid="{61C6C889-64A9-427F-B962-6658509E8E28}"/>
    <cellStyle name="Comma 3 2 3 3 6" xfId="1732" xr:uid="{00000000-0005-0000-0000-0000C6290000}"/>
    <cellStyle name="Comma 3 2 3 3 6 2" xfId="4137" xr:uid="{00000000-0005-0000-0000-0000C7290000}"/>
    <cellStyle name="Comma 3 2 3 3 6 2 2" xfId="8940" xr:uid="{00000000-0005-0000-0000-0000C8290000}"/>
    <cellStyle name="Comma 3 2 3 3 6 2 2 2" xfId="18547" xr:uid="{00000000-0005-0000-0000-0000C9290000}"/>
    <cellStyle name="Comma 3 2 3 3 6 2 2 2 2" xfId="37761" xr:uid="{47E5A6E8-4FA8-45FB-8E86-4EC76CA39B48}"/>
    <cellStyle name="Comma 3 2 3 3 6 2 2 3" xfId="28154" xr:uid="{90CF80E6-F143-4804-890E-A058E1037019}"/>
    <cellStyle name="Comma 3 2 3 3 6 2 3" xfId="13744" xr:uid="{00000000-0005-0000-0000-0000CA290000}"/>
    <cellStyle name="Comma 3 2 3 3 6 2 3 2" xfId="32958" xr:uid="{793F0DBA-F0BC-48A1-9170-0767CFC2C9CF}"/>
    <cellStyle name="Comma 3 2 3 3 6 2 4" xfId="23351" xr:uid="{90FAB3AC-B87D-4EE9-9F4C-106E27812C14}"/>
    <cellStyle name="Comma 3 2 3 3 6 3" xfId="6539" xr:uid="{00000000-0005-0000-0000-0000CB290000}"/>
    <cellStyle name="Comma 3 2 3 3 6 3 2" xfId="16146" xr:uid="{00000000-0005-0000-0000-0000CC290000}"/>
    <cellStyle name="Comma 3 2 3 3 6 3 2 2" xfId="35360" xr:uid="{453B64B1-76B3-43F6-908D-177CF2032B06}"/>
    <cellStyle name="Comma 3 2 3 3 6 3 3" xfId="25753" xr:uid="{05201BBA-57DC-464A-9F44-1A9E275C1D4F}"/>
    <cellStyle name="Comma 3 2 3 3 6 4" xfId="11342" xr:uid="{00000000-0005-0000-0000-0000CD290000}"/>
    <cellStyle name="Comma 3 2 3 3 6 4 2" xfId="30556" xr:uid="{B0D9BAA4-AD02-43D2-8F8C-B3FD135C442C}"/>
    <cellStyle name="Comma 3 2 3 3 6 5" xfId="20949" xr:uid="{2CDDA6D8-4E37-42AC-9313-34D7E37A88C9}"/>
    <cellStyle name="Comma 3 2 3 3 7" xfId="2537" xr:uid="{00000000-0005-0000-0000-0000CE290000}"/>
    <cellStyle name="Comma 3 2 3 3 7 2" xfId="7340" xr:uid="{00000000-0005-0000-0000-0000CF290000}"/>
    <cellStyle name="Comma 3 2 3 3 7 2 2" xfId="16947" xr:uid="{00000000-0005-0000-0000-0000D0290000}"/>
    <cellStyle name="Comma 3 2 3 3 7 2 2 2" xfId="36161" xr:uid="{5DBCE3CF-05EB-40FB-8701-389B238240B1}"/>
    <cellStyle name="Comma 3 2 3 3 7 2 3" xfId="26554" xr:uid="{6B54CC13-D2C9-4BFD-BE92-34E56CEDC3A9}"/>
    <cellStyle name="Comma 3 2 3 3 7 3" xfId="12144" xr:uid="{00000000-0005-0000-0000-0000D1290000}"/>
    <cellStyle name="Comma 3 2 3 3 7 3 2" xfId="31358" xr:uid="{9CD2E681-F428-4BEB-A64A-749397183A06}"/>
    <cellStyle name="Comma 3 2 3 3 7 4" xfId="21751" xr:uid="{E473B1FC-AFD0-415A-91E4-DF4168F7EF80}"/>
    <cellStyle name="Comma 3 2 3 3 8" xfId="4939" xr:uid="{00000000-0005-0000-0000-0000D2290000}"/>
    <cellStyle name="Comma 3 2 3 3 8 2" xfId="14546" xr:uid="{00000000-0005-0000-0000-0000D3290000}"/>
    <cellStyle name="Comma 3 2 3 3 8 2 2" xfId="33760" xr:uid="{37016EEA-B0CE-4EFB-B0DE-553CCB329806}"/>
    <cellStyle name="Comma 3 2 3 3 8 3" xfId="24153" xr:uid="{AE3CA5AC-6C5A-416F-8EA6-87A8909FB188}"/>
    <cellStyle name="Comma 3 2 3 3 9" xfId="9742" xr:uid="{00000000-0005-0000-0000-0000D4290000}"/>
    <cellStyle name="Comma 3 2 3 3 9 2" xfId="28956" xr:uid="{11FCC2DF-A7D0-499A-BFE4-737297BADFA5}"/>
    <cellStyle name="Comma 3 2 3 4" xfId="231" xr:uid="{00000000-0005-0000-0000-0000D5290000}"/>
    <cellStyle name="Comma 3 2 3 4 2" xfId="1032" xr:uid="{00000000-0005-0000-0000-0000D6290000}"/>
    <cellStyle name="Comma 3 2 3 4 2 2" xfId="3437" xr:uid="{00000000-0005-0000-0000-0000D7290000}"/>
    <cellStyle name="Comma 3 2 3 4 2 2 2" xfId="8240" xr:uid="{00000000-0005-0000-0000-0000D8290000}"/>
    <cellStyle name="Comma 3 2 3 4 2 2 2 2" xfId="17847" xr:uid="{00000000-0005-0000-0000-0000D9290000}"/>
    <cellStyle name="Comma 3 2 3 4 2 2 2 2 2" xfId="37061" xr:uid="{488FCE56-CEBF-4949-BE39-1E9E2E62A807}"/>
    <cellStyle name="Comma 3 2 3 4 2 2 2 3" xfId="27454" xr:uid="{E6635894-8761-49C4-933C-2CAEECBE76FC}"/>
    <cellStyle name="Comma 3 2 3 4 2 2 3" xfId="13044" xr:uid="{00000000-0005-0000-0000-0000DA290000}"/>
    <cellStyle name="Comma 3 2 3 4 2 2 3 2" xfId="32258" xr:uid="{8E9D9BCC-DB60-4B8A-B933-D5CD13702F94}"/>
    <cellStyle name="Comma 3 2 3 4 2 2 4" xfId="22651" xr:uid="{AAA06967-5EFF-4A72-AA7B-35DD32EF3BE3}"/>
    <cellStyle name="Comma 3 2 3 4 2 3" xfId="5839" xr:uid="{00000000-0005-0000-0000-0000DB290000}"/>
    <cellStyle name="Comma 3 2 3 4 2 3 2" xfId="15446" xr:uid="{00000000-0005-0000-0000-0000DC290000}"/>
    <cellStyle name="Comma 3 2 3 4 2 3 2 2" xfId="34660" xr:uid="{67887EAF-7DA1-4D81-BD77-645E92488E83}"/>
    <cellStyle name="Comma 3 2 3 4 2 3 3" xfId="25053" xr:uid="{FC226373-4676-4507-9F4D-0EB711782271}"/>
    <cellStyle name="Comma 3 2 3 4 2 4" xfId="10642" xr:uid="{00000000-0005-0000-0000-0000DD290000}"/>
    <cellStyle name="Comma 3 2 3 4 2 4 2" xfId="29856" xr:uid="{FE07C097-0FC9-4F57-9C2C-086B50B9BE51}"/>
    <cellStyle name="Comma 3 2 3 4 2 5" xfId="20249" xr:uid="{45C6F0F7-F4AD-4831-9518-5B1A4E80EE9C}"/>
    <cellStyle name="Comma 3 2 3 4 3" xfId="1832" xr:uid="{00000000-0005-0000-0000-0000DE290000}"/>
    <cellStyle name="Comma 3 2 3 4 3 2" xfId="4237" xr:uid="{00000000-0005-0000-0000-0000DF290000}"/>
    <cellStyle name="Comma 3 2 3 4 3 2 2" xfId="9040" xr:uid="{00000000-0005-0000-0000-0000E0290000}"/>
    <cellStyle name="Comma 3 2 3 4 3 2 2 2" xfId="18647" xr:uid="{00000000-0005-0000-0000-0000E1290000}"/>
    <cellStyle name="Comma 3 2 3 4 3 2 2 2 2" xfId="37861" xr:uid="{CB0E01EE-79C2-4CC2-BA3C-3BBF8AE7EE31}"/>
    <cellStyle name="Comma 3 2 3 4 3 2 2 3" xfId="28254" xr:uid="{3CA0D2AB-DBA2-4D75-9F36-F53815FBD4C9}"/>
    <cellStyle name="Comma 3 2 3 4 3 2 3" xfId="13844" xr:uid="{00000000-0005-0000-0000-0000E2290000}"/>
    <cellStyle name="Comma 3 2 3 4 3 2 3 2" xfId="33058" xr:uid="{E290C487-1057-4D34-88AD-23CF8CE4699D}"/>
    <cellStyle name="Comma 3 2 3 4 3 2 4" xfId="23451" xr:uid="{C7515B6E-B0CE-46D7-B48D-5E9936B7E498}"/>
    <cellStyle name="Comma 3 2 3 4 3 3" xfId="6639" xr:uid="{00000000-0005-0000-0000-0000E3290000}"/>
    <cellStyle name="Comma 3 2 3 4 3 3 2" xfId="16246" xr:uid="{00000000-0005-0000-0000-0000E4290000}"/>
    <cellStyle name="Comma 3 2 3 4 3 3 2 2" xfId="35460" xr:uid="{AB21AD7A-4D5E-4460-9226-215C3ABA764F}"/>
    <cellStyle name="Comma 3 2 3 4 3 3 3" xfId="25853" xr:uid="{A4A868CB-1235-4D02-8659-453E6C0FCFF9}"/>
    <cellStyle name="Comma 3 2 3 4 3 4" xfId="11442" xr:uid="{00000000-0005-0000-0000-0000E5290000}"/>
    <cellStyle name="Comma 3 2 3 4 3 4 2" xfId="30656" xr:uid="{CB46FB4B-18D8-40CC-8199-259B71B9DACD}"/>
    <cellStyle name="Comma 3 2 3 4 3 5" xfId="21049" xr:uid="{A677E91D-6DF7-40FF-8F42-F8AB4E1A8D4B}"/>
    <cellStyle name="Comma 3 2 3 4 4" xfId="2637" xr:uid="{00000000-0005-0000-0000-0000E6290000}"/>
    <cellStyle name="Comma 3 2 3 4 4 2" xfId="7440" xr:uid="{00000000-0005-0000-0000-0000E7290000}"/>
    <cellStyle name="Comma 3 2 3 4 4 2 2" xfId="17047" xr:uid="{00000000-0005-0000-0000-0000E8290000}"/>
    <cellStyle name="Comma 3 2 3 4 4 2 2 2" xfId="36261" xr:uid="{CA47CBBE-D7DE-4CDF-819C-237BD61025E5}"/>
    <cellStyle name="Comma 3 2 3 4 4 2 3" xfId="26654" xr:uid="{AEC9F155-22D5-487C-9D6E-851D2F75FCAE}"/>
    <cellStyle name="Comma 3 2 3 4 4 3" xfId="12244" xr:uid="{00000000-0005-0000-0000-0000E9290000}"/>
    <cellStyle name="Comma 3 2 3 4 4 3 2" xfId="31458" xr:uid="{E4804055-956D-4F53-A22E-CF2E7F454F12}"/>
    <cellStyle name="Comma 3 2 3 4 4 4" xfId="21851" xr:uid="{0CC95248-BDC6-4BFD-980B-AA1C7C0A0081}"/>
    <cellStyle name="Comma 3 2 3 4 5" xfId="5039" xr:uid="{00000000-0005-0000-0000-0000EA290000}"/>
    <cellStyle name="Comma 3 2 3 4 5 2" xfId="14646" xr:uid="{00000000-0005-0000-0000-0000EB290000}"/>
    <cellStyle name="Comma 3 2 3 4 5 2 2" xfId="33860" xr:uid="{9D284173-F33B-487A-99EF-DD8221254CE4}"/>
    <cellStyle name="Comma 3 2 3 4 5 3" xfId="24253" xr:uid="{00454ED0-EBAD-4EDE-B45A-3B81788FDDB4}"/>
    <cellStyle name="Comma 3 2 3 4 6" xfId="9842" xr:uid="{00000000-0005-0000-0000-0000EC290000}"/>
    <cellStyle name="Comma 3 2 3 4 6 2" xfId="29056" xr:uid="{00927AE1-410F-4028-99F4-F41E465C9155}"/>
    <cellStyle name="Comma 3 2 3 4 7" xfId="19449" xr:uid="{BBE35622-D81F-4085-A931-5114F10A850F}"/>
    <cellStyle name="Comma 3 2 3 5" xfId="431" xr:uid="{00000000-0005-0000-0000-0000ED290000}"/>
    <cellStyle name="Comma 3 2 3 5 2" xfId="1232" xr:uid="{00000000-0005-0000-0000-0000EE290000}"/>
    <cellStyle name="Comma 3 2 3 5 2 2" xfId="3637" xr:uid="{00000000-0005-0000-0000-0000EF290000}"/>
    <cellStyle name="Comma 3 2 3 5 2 2 2" xfId="8440" xr:uid="{00000000-0005-0000-0000-0000F0290000}"/>
    <cellStyle name="Comma 3 2 3 5 2 2 2 2" xfId="18047" xr:uid="{00000000-0005-0000-0000-0000F1290000}"/>
    <cellStyle name="Comma 3 2 3 5 2 2 2 2 2" xfId="37261" xr:uid="{466220F0-1807-43F5-8C98-1F408D2FA2A3}"/>
    <cellStyle name="Comma 3 2 3 5 2 2 2 3" xfId="27654" xr:uid="{A77FBB0A-2AFB-4390-9F51-07D10C8FE592}"/>
    <cellStyle name="Comma 3 2 3 5 2 2 3" xfId="13244" xr:uid="{00000000-0005-0000-0000-0000F2290000}"/>
    <cellStyle name="Comma 3 2 3 5 2 2 3 2" xfId="32458" xr:uid="{7B83EF2E-A219-4A8F-959F-31EA57E22BFE}"/>
    <cellStyle name="Comma 3 2 3 5 2 2 4" xfId="22851" xr:uid="{20BA00D2-0216-4921-B31C-F2EBEA800816}"/>
    <cellStyle name="Comma 3 2 3 5 2 3" xfId="6039" xr:uid="{00000000-0005-0000-0000-0000F3290000}"/>
    <cellStyle name="Comma 3 2 3 5 2 3 2" xfId="15646" xr:uid="{00000000-0005-0000-0000-0000F4290000}"/>
    <cellStyle name="Comma 3 2 3 5 2 3 2 2" xfId="34860" xr:uid="{4E227072-A60B-4A10-90C5-CC30BD6FD9C5}"/>
    <cellStyle name="Comma 3 2 3 5 2 3 3" xfId="25253" xr:uid="{94BC2F1F-8386-426C-B783-07228C8611A8}"/>
    <cellStyle name="Comma 3 2 3 5 2 4" xfId="10842" xr:uid="{00000000-0005-0000-0000-0000F5290000}"/>
    <cellStyle name="Comma 3 2 3 5 2 4 2" xfId="30056" xr:uid="{2A486E66-CD6D-4C20-B7DF-DF6361896CCB}"/>
    <cellStyle name="Comma 3 2 3 5 2 5" xfId="20449" xr:uid="{F1F7BFD2-A263-4779-A5EA-2FD7D4A8DB5E}"/>
    <cellStyle name="Comma 3 2 3 5 3" xfId="2032" xr:uid="{00000000-0005-0000-0000-0000F6290000}"/>
    <cellStyle name="Comma 3 2 3 5 3 2" xfId="4437" xr:uid="{00000000-0005-0000-0000-0000F7290000}"/>
    <cellStyle name="Comma 3 2 3 5 3 2 2" xfId="9240" xr:uid="{00000000-0005-0000-0000-0000F8290000}"/>
    <cellStyle name="Comma 3 2 3 5 3 2 2 2" xfId="18847" xr:uid="{00000000-0005-0000-0000-0000F9290000}"/>
    <cellStyle name="Comma 3 2 3 5 3 2 2 2 2" xfId="38061" xr:uid="{20888503-6D85-4EDA-ABAF-341501238A99}"/>
    <cellStyle name="Comma 3 2 3 5 3 2 2 3" xfId="28454" xr:uid="{41E6BEFA-65AD-4696-96E0-71FE17944BE4}"/>
    <cellStyle name="Comma 3 2 3 5 3 2 3" xfId="14044" xr:uid="{00000000-0005-0000-0000-0000FA290000}"/>
    <cellStyle name="Comma 3 2 3 5 3 2 3 2" xfId="33258" xr:uid="{6BEAEACA-8F41-4500-94A3-C49F06B0441D}"/>
    <cellStyle name="Comma 3 2 3 5 3 2 4" xfId="23651" xr:uid="{99D44C96-8882-42C5-8E16-1CD5F719B494}"/>
    <cellStyle name="Comma 3 2 3 5 3 3" xfId="6839" xr:uid="{00000000-0005-0000-0000-0000FB290000}"/>
    <cellStyle name="Comma 3 2 3 5 3 3 2" xfId="16446" xr:uid="{00000000-0005-0000-0000-0000FC290000}"/>
    <cellStyle name="Comma 3 2 3 5 3 3 2 2" xfId="35660" xr:uid="{48DFBA44-D0FF-49C8-AD1D-CCC1400FE4A0}"/>
    <cellStyle name="Comma 3 2 3 5 3 3 3" xfId="26053" xr:uid="{E4D0173C-FF75-45D5-8440-70596F4DF844}"/>
    <cellStyle name="Comma 3 2 3 5 3 4" xfId="11642" xr:uid="{00000000-0005-0000-0000-0000FD290000}"/>
    <cellStyle name="Comma 3 2 3 5 3 4 2" xfId="30856" xr:uid="{0E598652-F0A8-449F-A76B-EA85AF8B2E53}"/>
    <cellStyle name="Comma 3 2 3 5 3 5" xfId="21249" xr:uid="{C60487DB-AE0B-4BD6-B17F-5DB36BF0EF18}"/>
    <cellStyle name="Comma 3 2 3 5 4" xfId="2837" xr:uid="{00000000-0005-0000-0000-0000FE290000}"/>
    <cellStyle name="Comma 3 2 3 5 4 2" xfId="7640" xr:uid="{00000000-0005-0000-0000-0000FF290000}"/>
    <cellStyle name="Comma 3 2 3 5 4 2 2" xfId="17247" xr:uid="{00000000-0005-0000-0000-0000002A0000}"/>
    <cellStyle name="Comma 3 2 3 5 4 2 2 2" xfId="36461" xr:uid="{5C3280F8-3021-433B-9C59-E7581CD148D1}"/>
    <cellStyle name="Comma 3 2 3 5 4 2 3" xfId="26854" xr:uid="{25A2FE5F-1FF7-4427-BC14-1C6C457442FE}"/>
    <cellStyle name="Comma 3 2 3 5 4 3" xfId="12444" xr:uid="{00000000-0005-0000-0000-0000012A0000}"/>
    <cellStyle name="Comma 3 2 3 5 4 3 2" xfId="31658" xr:uid="{A225963D-F5EE-4920-AB13-E821358F8420}"/>
    <cellStyle name="Comma 3 2 3 5 4 4" xfId="22051" xr:uid="{0E39796D-336C-4B5A-B5F3-E19CE5987CBC}"/>
    <cellStyle name="Comma 3 2 3 5 5" xfId="5239" xr:uid="{00000000-0005-0000-0000-0000022A0000}"/>
    <cellStyle name="Comma 3 2 3 5 5 2" xfId="14846" xr:uid="{00000000-0005-0000-0000-0000032A0000}"/>
    <cellStyle name="Comma 3 2 3 5 5 2 2" xfId="34060" xr:uid="{8FA06339-E462-4B42-B419-4EBACC4F99D6}"/>
    <cellStyle name="Comma 3 2 3 5 5 3" xfId="24453" xr:uid="{A97A9B05-77C4-4BBF-B105-05252C443406}"/>
    <cellStyle name="Comma 3 2 3 5 6" xfId="10042" xr:uid="{00000000-0005-0000-0000-0000042A0000}"/>
    <cellStyle name="Comma 3 2 3 5 6 2" xfId="29256" xr:uid="{220D985F-1598-48C3-9999-57D71B666F28}"/>
    <cellStyle name="Comma 3 2 3 5 7" xfId="19649" xr:uid="{DE464DBC-EF79-48CA-902C-57EC2B8F2D4C}"/>
    <cellStyle name="Comma 3 2 3 6" xfId="631" xr:uid="{00000000-0005-0000-0000-0000052A0000}"/>
    <cellStyle name="Comma 3 2 3 6 2" xfId="1432" xr:uid="{00000000-0005-0000-0000-0000062A0000}"/>
    <cellStyle name="Comma 3 2 3 6 2 2" xfId="3837" xr:uid="{00000000-0005-0000-0000-0000072A0000}"/>
    <cellStyle name="Comma 3 2 3 6 2 2 2" xfId="8640" xr:uid="{00000000-0005-0000-0000-0000082A0000}"/>
    <cellStyle name="Comma 3 2 3 6 2 2 2 2" xfId="18247" xr:uid="{00000000-0005-0000-0000-0000092A0000}"/>
    <cellStyle name="Comma 3 2 3 6 2 2 2 2 2" xfId="37461" xr:uid="{9B42DE41-D5EE-4F16-94A4-0E4367C0F026}"/>
    <cellStyle name="Comma 3 2 3 6 2 2 2 3" xfId="27854" xr:uid="{BD6CB1DB-DF28-45B5-A6A2-315EF7558AA8}"/>
    <cellStyle name="Comma 3 2 3 6 2 2 3" xfId="13444" xr:uid="{00000000-0005-0000-0000-00000A2A0000}"/>
    <cellStyle name="Comma 3 2 3 6 2 2 3 2" xfId="32658" xr:uid="{74210891-F30B-4475-AA8D-8545ED35E59C}"/>
    <cellStyle name="Comma 3 2 3 6 2 2 4" xfId="23051" xr:uid="{8725E073-FE0E-45B8-932E-93FFA1D3D596}"/>
    <cellStyle name="Comma 3 2 3 6 2 3" xfId="6239" xr:uid="{00000000-0005-0000-0000-00000B2A0000}"/>
    <cellStyle name="Comma 3 2 3 6 2 3 2" xfId="15846" xr:uid="{00000000-0005-0000-0000-00000C2A0000}"/>
    <cellStyle name="Comma 3 2 3 6 2 3 2 2" xfId="35060" xr:uid="{F9E211A2-254F-4F09-B1FA-C60BE73FCA88}"/>
    <cellStyle name="Comma 3 2 3 6 2 3 3" xfId="25453" xr:uid="{97EE53B3-4188-4FED-A7F1-78D32D2FD630}"/>
    <cellStyle name="Comma 3 2 3 6 2 4" xfId="11042" xr:uid="{00000000-0005-0000-0000-00000D2A0000}"/>
    <cellStyle name="Comma 3 2 3 6 2 4 2" xfId="30256" xr:uid="{13FFBFF1-E83C-43B2-947E-E1DF3A34688E}"/>
    <cellStyle name="Comma 3 2 3 6 2 5" xfId="20649" xr:uid="{50E2302C-53AE-4248-8F17-411C58F25DAB}"/>
    <cellStyle name="Comma 3 2 3 6 3" xfId="2232" xr:uid="{00000000-0005-0000-0000-00000E2A0000}"/>
    <cellStyle name="Comma 3 2 3 6 3 2" xfId="4637" xr:uid="{00000000-0005-0000-0000-00000F2A0000}"/>
    <cellStyle name="Comma 3 2 3 6 3 2 2" xfId="9440" xr:uid="{00000000-0005-0000-0000-0000102A0000}"/>
    <cellStyle name="Comma 3 2 3 6 3 2 2 2" xfId="19047" xr:uid="{00000000-0005-0000-0000-0000112A0000}"/>
    <cellStyle name="Comma 3 2 3 6 3 2 2 2 2" xfId="38261" xr:uid="{12BEA9D7-B1F4-49E6-9DEC-E847DD9776B6}"/>
    <cellStyle name="Comma 3 2 3 6 3 2 2 3" xfId="28654" xr:uid="{236017F3-C0C3-4E06-B9EA-F1BC88715AD5}"/>
    <cellStyle name="Comma 3 2 3 6 3 2 3" xfId="14244" xr:uid="{00000000-0005-0000-0000-0000122A0000}"/>
    <cellStyle name="Comma 3 2 3 6 3 2 3 2" xfId="33458" xr:uid="{8B6F231E-DF1D-434E-AF8C-7B295FC28DF3}"/>
    <cellStyle name="Comma 3 2 3 6 3 2 4" xfId="23851" xr:uid="{2B4C515C-52E9-474A-8448-95977BA0EB8A}"/>
    <cellStyle name="Comma 3 2 3 6 3 3" xfId="7039" xr:uid="{00000000-0005-0000-0000-0000132A0000}"/>
    <cellStyle name="Comma 3 2 3 6 3 3 2" xfId="16646" xr:uid="{00000000-0005-0000-0000-0000142A0000}"/>
    <cellStyle name="Comma 3 2 3 6 3 3 2 2" xfId="35860" xr:uid="{15FC4F76-BBE9-43B7-B0E4-80337AB8E6D1}"/>
    <cellStyle name="Comma 3 2 3 6 3 3 3" xfId="26253" xr:uid="{55731DA7-0785-42A3-8D57-68242A96823F}"/>
    <cellStyle name="Comma 3 2 3 6 3 4" xfId="11842" xr:uid="{00000000-0005-0000-0000-0000152A0000}"/>
    <cellStyle name="Comma 3 2 3 6 3 4 2" xfId="31056" xr:uid="{7FA1DE4C-40B3-4F10-BA2A-7CE4C1B3B4DF}"/>
    <cellStyle name="Comma 3 2 3 6 3 5" xfId="21449" xr:uid="{BBBF2A0C-3FCA-4C92-AF47-307A9B6A8EA6}"/>
    <cellStyle name="Comma 3 2 3 6 4" xfId="3037" xr:uid="{00000000-0005-0000-0000-0000162A0000}"/>
    <cellStyle name="Comma 3 2 3 6 4 2" xfId="7840" xr:uid="{00000000-0005-0000-0000-0000172A0000}"/>
    <cellStyle name="Comma 3 2 3 6 4 2 2" xfId="17447" xr:uid="{00000000-0005-0000-0000-0000182A0000}"/>
    <cellStyle name="Comma 3 2 3 6 4 2 2 2" xfId="36661" xr:uid="{D926A880-FB3B-4BAC-B75C-745E41362D8B}"/>
    <cellStyle name="Comma 3 2 3 6 4 2 3" xfId="27054" xr:uid="{3F093701-A476-46CF-BD07-A5CA71E9E2BB}"/>
    <cellStyle name="Comma 3 2 3 6 4 3" xfId="12644" xr:uid="{00000000-0005-0000-0000-0000192A0000}"/>
    <cellStyle name="Comma 3 2 3 6 4 3 2" xfId="31858" xr:uid="{78C4DA2E-027E-424C-9C64-B24A7F8D904E}"/>
    <cellStyle name="Comma 3 2 3 6 4 4" xfId="22251" xr:uid="{1E627692-AFFF-4993-BAC2-C6D9276CE98D}"/>
    <cellStyle name="Comma 3 2 3 6 5" xfId="5439" xr:uid="{00000000-0005-0000-0000-00001A2A0000}"/>
    <cellStyle name="Comma 3 2 3 6 5 2" xfId="15046" xr:uid="{00000000-0005-0000-0000-00001B2A0000}"/>
    <cellStyle name="Comma 3 2 3 6 5 2 2" xfId="34260" xr:uid="{BADF7ADE-D3D4-466B-9129-068D7076E98C}"/>
    <cellStyle name="Comma 3 2 3 6 5 3" xfId="24653" xr:uid="{05107FFB-6E2A-4B60-9E63-65EF3A550986}"/>
    <cellStyle name="Comma 3 2 3 6 6" xfId="10242" xr:uid="{00000000-0005-0000-0000-00001C2A0000}"/>
    <cellStyle name="Comma 3 2 3 6 6 2" xfId="29456" xr:uid="{0A6D39E6-2670-4DB6-ACF1-8B740C1EB761}"/>
    <cellStyle name="Comma 3 2 3 6 7" xfId="19849" xr:uid="{A9EB52B1-7374-4403-AF1C-0E08B26D9076}"/>
    <cellStyle name="Comma 3 2 3 7" xfId="832" xr:uid="{00000000-0005-0000-0000-00001D2A0000}"/>
    <cellStyle name="Comma 3 2 3 7 2" xfId="3237" xr:uid="{00000000-0005-0000-0000-00001E2A0000}"/>
    <cellStyle name="Comma 3 2 3 7 2 2" xfId="8040" xr:uid="{00000000-0005-0000-0000-00001F2A0000}"/>
    <cellStyle name="Comma 3 2 3 7 2 2 2" xfId="17647" xr:uid="{00000000-0005-0000-0000-0000202A0000}"/>
    <cellStyle name="Comma 3 2 3 7 2 2 2 2" xfId="36861" xr:uid="{4258C78D-1056-4E75-937C-14B4118BF528}"/>
    <cellStyle name="Comma 3 2 3 7 2 2 3" xfId="27254" xr:uid="{EA836E85-2BB5-42F8-9432-A20A292A1464}"/>
    <cellStyle name="Comma 3 2 3 7 2 3" xfId="12844" xr:uid="{00000000-0005-0000-0000-0000212A0000}"/>
    <cellStyle name="Comma 3 2 3 7 2 3 2" xfId="32058" xr:uid="{7B31B0B7-0A23-4CDB-B067-A0E6A235CFC2}"/>
    <cellStyle name="Comma 3 2 3 7 2 4" xfId="22451" xr:uid="{7F67000A-D9FB-44C6-B8F3-E8393EC141C0}"/>
    <cellStyle name="Comma 3 2 3 7 3" xfId="5639" xr:uid="{00000000-0005-0000-0000-0000222A0000}"/>
    <cellStyle name="Comma 3 2 3 7 3 2" xfId="15246" xr:uid="{00000000-0005-0000-0000-0000232A0000}"/>
    <cellStyle name="Comma 3 2 3 7 3 2 2" xfId="34460" xr:uid="{DC96D26F-D418-4F54-BAD0-96EB1F569BEF}"/>
    <cellStyle name="Comma 3 2 3 7 3 3" xfId="24853" xr:uid="{14E3D43D-DB28-4579-AAC3-B0BFFFE8EBB6}"/>
    <cellStyle name="Comma 3 2 3 7 4" xfId="10442" xr:uid="{00000000-0005-0000-0000-0000242A0000}"/>
    <cellStyle name="Comma 3 2 3 7 4 2" xfId="29656" xr:uid="{8A61969D-42FB-4875-A7A0-C9E1F567AA57}"/>
    <cellStyle name="Comma 3 2 3 7 5" xfId="20049" xr:uid="{BBB85BC1-1105-4A7F-9E05-16D66727D7DE}"/>
    <cellStyle name="Comma 3 2 3 8" xfId="1632" xr:uid="{00000000-0005-0000-0000-0000252A0000}"/>
    <cellStyle name="Comma 3 2 3 8 2" xfId="4037" xr:uid="{00000000-0005-0000-0000-0000262A0000}"/>
    <cellStyle name="Comma 3 2 3 8 2 2" xfId="8840" xr:uid="{00000000-0005-0000-0000-0000272A0000}"/>
    <cellStyle name="Comma 3 2 3 8 2 2 2" xfId="18447" xr:uid="{00000000-0005-0000-0000-0000282A0000}"/>
    <cellStyle name="Comma 3 2 3 8 2 2 2 2" xfId="37661" xr:uid="{CC8C7131-2C66-4383-A0A5-E4A0505683C6}"/>
    <cellStyle name="Comma 3 2 3 8 2 2 3" xfId="28054" xr:uid="{ECF789AC-9A97-4975-BD4B-8728341CD94A}"/>
    <cellStyle name="Comma 3 2 3 8 2 3" xfId="13644" xr:uid="{00000000-0005-0000-0000-0000292A0000}"/>
    <cellStyle name="Comma 3 2 3 8 2 3 2" xfId="32858" xr:uid="{67A541F2-318F-416D-B776-48967E976410}"/>
    <cellStyle name="Comma 3 2 3 8 2 4" xfId="23251" xr:uid="{BB4F7446-0D09-4B29-908E-DA6176049951}"/>
    <cellStyle name="Comma 3 2 3 8 3" xfId="6439" xr:uid="{00000000-0005-0000-0000-00002A2A0000}"/>
    <cellStyle name="Comma 3 2 3 8 3 2" xfId="16046" xr:uid="{00000000-0005-0000-0000-00002B2A0000}"/>
    <cellStyle name="Comma 3 2 3 8 3 2 2" xfId="35260" xr:uid="{EE691E48-AC74-496D-BB60-60A111EA3235}"/>
    <cellStyle name="Comma 3 2 3 8 3 3" xfId="25653" xr:uid="{EF5F3CE9-C19B-4646-999E-E5F46B33F440}"/>
    <cellStyle name="Comma 3 2 3 8 4" xfId="11242" xr:uid="{00000000-0005-0000-0000-00002C2A0000}"/>
    <cellStyle name="Comma 3 2 3 8 4 2" xfId="30456" xr:uid="{BEE6F4F5-E2A1-4A24-9803-33C5EAC79AB1}"/>
    <cellStyle name="Comma 3 2 3 8 5" xfId="20849" xr:uid="{E141672B-C062-4281-B409-AFC2844032AD}"/>
    <cellStyle name="Comma 3 2 3 9" xfId="2437" xr:uid="{00000000-0005-0000-0000-00002D2A0000}"/>
    <cellStyle name="Comma 3 2 3 9 2" xfId="7240" xr:uid="{00000000-0005-0000-0000-00002E2A0000}"/>
    <cellStyle name="Comma 3 2 3 9 2 2" xfId="16847" xr:uid="{00000000-0005-0000-0000-00002F2A0000}"/>
    <cellStyle name="Comma 3 2 3 9 2 2 2" xfId="36061" xr:uid="{21125815-45D3-4235-927A-09C282A7AABC}"/>
    <cellStyle name="Comma 3 2 3 9 2 3" xfId="26454" xr:uid="{8694D1F3-5C1F-483B-942B-CE5E4C6F846C}"/>
    <cellStyle name="Comma 3 2 3 9 3" xfId="12044" xr:uid="{00000000-0005-0000-0000-0000302A0000}"/>
    <cellStyle name="Comma 3 2 3 9 3 2" xfId="31258" xr:uid="{620A6FE3-CAAE-4470-A69A-A17EBA7E0DFB}"/>
    <cellStyle name="Comma 3 2 3 9 4" xfId="21651" xr:uid="{251AFEE9-3B59-452B-8A5D-EEE71EF70427}"/>
    <cellStyle name="Comma 3 2 4" xfId="40" xr:uid="{00000000-0005-0000-0000-0000312A0000}"/>
    <cellStyle name="Comma 3 2 4 10" xfId="4849" xr:uid="{00000000-0005-0000-0000-0000322A0000}"/>
    <cellStyle name="Comma 3 2 4 10 2" xfId="14456" xr:uid="{00000000-0005-0000-0000-0000332A0000}"/>
    <cellStyle name="Comma 3 2 4 10 2 2" xfId="33670" xr:uid="{CD42EBF8-3AA9-4559-A68A-64DFB9076CE1}"/>
    <cellStyle name="Comma 3 2 4 10 3" xfId="24063" xr:uid="{6E6C60B4-036A-44FF-BEF2-380E349EA5E7}"/>
    <cellStyle name="Comma 3 2 4 11" xfId="9652" xr:uid="{00000000-0005-0000-0000-0000342A0000}"/>
    <cellStyle name="Comma 3 2 4 11 2" xfId="28866" xr:uid="{E48BA09C-48B4-4FBA-A1D8-43501A31C524}"/>
    <cellStyle name="Comma 3 2 4 12" xfId="19259" xr:uid="{5367323A-A1E6-40A9-B54F-1CE4A65E3217}"/>
    <cellStyle name="Comma 3 2 4 2" xfId="91" xr:uid="{00000000-0005-0000-0000-0000352A0000}"/>
    <cellStyle name="Comma 3 2 4 2 10" xfId="9702" xr:uid="{00000000-0005-0000-0000-0000362A0000}"/>
    <cellStyle name="Comma 3 2 4 2 10 2" xfId="28916" xr:uid="{000CD42E-049F-4F17-BA76-59BA0AC97FF1}"/>
    <cellStyle name="Comma 3 2 4 2 11" xfId="19309" xr:uid="{0E5876D7-E9EF-47D1-81E5-7F94BBBFF700}"/>
    <cellStyle name="Comma 3 2 4 2 2" xfId="191" xr:uid="{00000000-0005-0000-0000-0000372A0000}"/>
    <cellStyle name="Comma 3 2 4 2 2 10" xfId="19409" xr:uid="{126692CA-265C-4A06-9956-D5003CC50A5A}"/>
    <cellStyle name="Comma 3 2 4 2 2 2" xfId="391" xr:uid="{00000000-0005-0000-0000-0000382A0000}"/>
    <cellStyle name="Comma 3 2 4 2 2 2 2" xfId="1192" xr:uid="{00000000-0005-0000-0000-0000392A0000}"/>
    <cellStyle name="Comma 3 2 4 2 2 2 2 2" xfId="3597" xr:uid="{00000000-0005-0000-0000-00003A2A0000}"/>
    <cellStyle name="Comma 3 2 4 2 2 2 2 2 2" xfId="8400" xr:uid="{00000000-0005-0000-0000-00003B2A0000}"/>
    <cellStyle name="Comma 3 2 4 2 2 2 2 2 2 2" xfId="18007" xr:uid="{00000000-0005-0000-0000-00003C2A0000}"/>
    <cellStyle name="Comma 3 2 4 2 2 2 2 2 2 2 2" xfId="37221" xr:uid="{C5AE160A-514E-4BE0-B508-B324ABDDA87B}"/>
    <cellStyle name="Comma 3 2 4 2 2 2 2 2 2 3" xfId="27614" xr:uid="{50BA4328-6228-43F4-8215-B1ACEFC87A33}"/>
    <cellStyle name="Comma 3 2 4 2 2 2 2 2 3" xfId="13204" xr:uid="{00000000-0005-0000-0000-00003D2A0000}"/>
    <cellStyle name="Comma 3 2 4 2 2 2 2 2 3 2" xfId="32418" xr:uid="{9470228F-5440-4B7E-8174-EC9D9694DB9B}"/>
    <cellStyle name="Comma 3 2 4 2 2 2 2 2 4" xfId="22811" xr:uid="{2F747D1B-B0C8-445E-9E20-90EC013C8860}"/>
    <cellStyle name="Comma 3 2 4 2 2 2 2 3" xfId="5999" xr:uid="{00000000-0005-0000-0000-00003E2A0000}"/>
    <cellStyle name="Comma 3 2 4 2 2 2 2 3 2" xfId="15606" xr:uid="{00000000-0005-0000-0000-00003F2A0000}"/>
    <cellStyle name="Comma 3 2 4 2 2 2 2 3 2 2" xfId="34820" xr:uid="{CDB796E4-E740-4C57-81FF-F669BA83C7C6}"/>
    <cellStyle name="Comma 3 2 4 2 2 2 2 3 3" xfId="25213" xr:uid="{0C6453D1-1022-4669-88F8-62DF8D84E561}"/>
    <cellStyle name="Comma 3 2 4 2 2 2 2 4" xfId="10802" xr:uid="{00000000-0005-0000-0000-0000402A0000}"/>
    <cellStyle name="Comma 3 2 4 2 2 2 2 4 2" xfId="30016" xr:uid="{FBC75E08-3A77-4AF1-9571-7242C086BE17}"/>
    <cellStyle name="Comma 3 2 4 2 2 2 2 5" xfId="20409" xr:uid="{494E8640-54F4-48BC-BB66-CB249D7E4E98}"/>
    <cellStyle name="Comma 3 2 4 2 2 2 3" xfId="1992" xr:uid="{00000000-0005-0000-0000-0000412A0000}"/>
    <cellStyle name="Comma 3 2 4 2 2 2 3 2" xfId="4397" xr:uid="{00000000-0005-0000-0000-0000422A0000}"/>
    <cellStyle name="Comma 3 2 4 2 2 2 3 2 2" xfId="9200" xr:uid="{00000000-0005-0000-0000-0000432A0000}"/>
    <cellStyle name="Comma 3 2 4 2 2 2 3 2 2 2" xfId="18807" xr:uid="{00000000-0005-0000-0000-0000442A0000}"/>
    <cellStyle name="Comma 3 2 4 2 2 2 3 2 2 2 2" xfId="38021" xr:uid="{9FD89677-413A-44F3-8FA9-AB28E8D3D446}"/>
    <cellStyle name="Comma 3 2 4 2 2 2 3 2 2 3" xfId="28414" xr:uid="{2CCC83E5-C9C4-4791-B867-C4DF5A396FD3}"/>
    <cellStyle name="Comma 3 2 4 2 2 2 3 2 3" xfId="14004" xr:uid="{00000000-0005-0000-0000-0000452A0000}"/>
    <cellStyle name="Comma 3 2 4 2 2 2 3 2 3 2" xfId="33218" xr:uid="{27622AA1-D927-42BA-A92A-443C65ACF4C9}"/>
    <cellStyle name="Comma 3 2 4 2 2 2 3 2 4" xfId="23611" xr:uid="{38DF7C0C-9544-43AA-9378-B1B574977832}"/>
    <cellStyle name="Comma 3 2 4 2 2 2 3 3" xfId="6799" xr:uid="{00000000-0005-0000-0000-0000462A0000}"/>
    <cellStyle name="Comma 3 2 4 2 2 2 3 3 2" xfId="16406" xr:uid="{00000000-0005-0000-0000-0000472A0000}"/>
    <cellStyle name="Comma 3 2 4 2 2 2 3 3 2 2" xfId="35620" xr:uid="{1FD53410-FF81-4A40-94CD-32EEDE915276}"/>
    <cellStyle name="Comma 3 2 4 2 2 2 3 3 3" xfId="26013" xr:uid="{48C8CD15-B99A-44D0-8DEA-4013EAC05371}"/>
    <cellStyle name="Comma 3 2 4 2 2 2 3 4" xfId="11602" xr:uid="{00000000-0005-0000-0000-0000482A0000}"/>
    <cellStyle name="Comma 3 2 4 2 2 2 3 4 2" xfId="30816" xr:uid="{25D4689A-5357-46B5-8085-26932AC86EC8}"/>
    <cellStyle name="Comma 3 2 4 2 2 2 3 5" xfId="21209" xr:uid="{E3B21660-1265-4104-BB30-4E00D140BED1}"/>
    <cellStyle name="Comma 3 2 4 2 2 2 4" xfId="2797" xr:uid="{00000000-0005-0000-0000-0000492A0000}"/>
    <cellStyle name="Comma 3 2 4 2 2 2 4 2" xfId="7600" xr:uid="{00000000-0005-0000-0000-00004A2A0000}"/>
    <cellStyle name="Comma 3 2 4 2 2 2 4 2 2" xfId="17207" xr:uid="{00000000-0005-0000-0000-00004B2A0000}"/>
    <cellStyle name="Comma 3 2 4 2 2 2 4 2 2 2" xfId="36421" xr:uid="{9802FED3-5721-44B6-8036-6FD612BCCEAD}"/>
    <cellStyle name="Comma 3 2 4 2 2 2 4 2 3" xfId="26814" xr:uid="{E51F0245-DCB0-4CAB-9CBD-BFE4AF3B0B67}"/>
    <cellStyle name="Comma 3 2 4 2 2 2 4 3" xfId="12404" xr:uid="{00000000-0005-0000-0000-00004C2A0000}"/>
    <cellStyle name="Comma 3 2 4 2 2 2 4 3 2" xfId="31618" xr:uid="{D6B4A98C-72E2-47ED-9783-FD3C33D22246}"/>
    <cellStyle name="Comma 3 2 4 2 2 2 4 4" xfId="22011" xr:uid="{90D45DA4-529B-4056-B788-1EC4BD43EDDB}"/>
    <cellStyle name="Comma 3 2 4 2 2 2 5" xfId="5199" xr:uid="{00000000-0005-0000-0000-00004D2A0000}"/>
    <cellStyle name="Comma 3 2 4 2 2 2 5 2" xfId="14806" xr:uid="{00000000-0005-0000-0000-00004E2A0000}"/>
    <cellStyle name="Comma 3 2 4 2 2 2 5 2 2" xfId="34020" xr:uid="{051EC22C-63D2-45B5-8869-F542A6F1F111}"/>
    <cellStyle name="Comma 3 2 4 2 2 2 5 3" xfId="24413" xr:uid="{A32B2624-0471-434B-9479-CD1A71ED78EC}"/>
    <cellStyle name="Comma 3 2 4 2 2 2 6" xfId="10002" xr:uid="{00000000-0005-0000-0000-00004F2A0000}"/>
    <cellStyle name="Comma 3 2 4 2 2 2 6 2" xfId="29216" xr:uid="{D57C17C7-C5AD-4A2F-BE39-329ED91088DF}"/>
    <cellStyle name="Comma 3 2 4 2 2 2 7" xfId="19609" xr:uid="{BCB8FE12-67C3-4205-9948-F5B390C35548}"/>
    <cellStyle name="Comma 3 2 4 2 2 3" xfId="591" xr:uid="{00000000-0005-0000-0000-0000502A0000}"/>
    <cellStyle name="Comma 3 2 4 2 2 3 2" xfId="1392" xr:uid="{00000000-0005-0000-0000-0000512A0000}"/>
    <cellStyle name="Comma 3 2 4 2 2 3 2 2" xfId="3797" xr:uid="{00000000-0005-0000-0000-0000522A0000}"/>
    <cellStyle name="Comma 3 2 4 2 2 3 2 2 2" xfId="8600" xr:uid="{00000000-0005-0000-0000-0000532A0000}"/>
    <cellStyle name="Comma 3 2 4 2 2 3 2 2 2 2" xfId="18207" xr:uid="{00000000-0005-0000-0000-0000542A0000}"/>
    <cellStyle name="Comma 3 2 4 2 2 3 2 2 2 2 2" xfId="37421" xr:uid="{4640CC2E-2CC0-441B-90F7-659E0BBA38F0}"/>
    <cellStyle name="Comma 3 2 4 2 2 3 2 2 2 3" xfId="27814" xr:uid="{811940AC-9CE5-492D-B83F-E7D1BDAACFB5}"/>
    <cellStyle name="Comma 3 2 4 2 2 3 2 2 3" xfId="13404" xr:uid="{00000000-0005-0000-0000-0000552A0000}"/>
    <cellStyle name="Comma 3 2 4 2 2 3 2 2 3 2" xfId="32618" xr:uid="{E96E4CCB-BF16-4DFB-BDE4-6630532B50D6}"/>
    <cellStyle name="Comma 3 2 4 2 2 3 2 2 4" xfId="23011" xr:uid="{53844084-9807-4AE7-A3EB-586B5074EC7E}"/>
    <cellStyle name="Comma 3 2 4 2 2 3 2 3" xfId="6199" xr:uid="{00000000-0005-0000-0000-0000562A0000}"/>
    <cellStyle name="Comma 3 2 4 2 2 3 2 3 2" xfId="15806" xr:uid="{00000000-0005-0000-0000-0000572A0000}"/>
    <cellStyle name="Comma 3 2 4 2 2 3 2 3 2 2" xfId="35020" xr:uid="{EB561067-0C7E-4E59-BDB2-B5E65E544C10}"/>
    <cellStyle name="Comma 3 2 4 2 2 3 2 3 3" xfId="25413" xr:uid="{22E1F8A4-B74C-438F-915E-4D77A9A7C433}"/>
    <cellStyle name="Comma 3 2 4 2 2 3 2 4" xfId="11002" xr:uid="{00000000-0005-0000-0000-0000582A0000}"/>
    <cellStyle name="Comma 3 2 4 2 2 3 2 4 2" xfId="30216" xr:uid="{8405B53E-7AD7-4426-8716-6DF68A0F4DEF}"/>
    <cellStyle name="Comma 3 2 4 2 2 3 2 5" xfId="20609" xr:uid="{1E44924D-D9D4-4559-B9D2-71B0F544206B}"/>
    <cellStyle name="Comma 3 2 4 2 2 3 3" xfId="2192" xr:uid="{00000000-0005-0000-0000-0000592A0000}"/>
    <cellStyle name="Comma 3 2 4 2 2 3 3 2" xfId="4597" xr:uid="{00000000-0005-0000-0000-00005A2A0000}"/>
    <cellStyle name="Comma 3 2 4 2 2 3 3 2 2" xfId="9400" xr:uid="{00000000-0005-0000-0000-00005B2A0000}"/>
    <cellStyle name="Comma 3 2 4 2 2 3 3 2 2 2" xfId="19007" xr:uid="{00000000-0005-0000-0000-00005C2A0000}"/>
    <cellStyle name="Comma 3 2 4 2 2 3 3 2 2 2 2" xfId="38221" xr:uid="{69742F89-7533-4FF5-9CBC-FB4CD0259E37}"/>
    <cellStyle name="Comma 3 2 4 2 2 3 3 2 2 3" xfId="28614" xr:uid="{54FCC0B9-9F5C-405F-8479-59B3930D770A}"/>
    <cellStyle name="Comma 3 2 4 2 2 3 3 2 3" xfId="14204" xr:uid="{00000000-0005-0000-0000-00005D2A0000}"/>
    <cellStyle name="Comma 3 2 4 2 2 3 3 2 3 2" xfId="33418" xr:uid="{C6EE6EBF-DC24-4165-BEA6-16A28FD7DFDD}"/>
    <cellStyle name="Comma 3 2 4 2 2 3 3 2 4" xfId="23811" xr:uid="{684344BD-E8E2-43A1-920B-5B3832460280}"/>
    <cellStyle name="Comma 3 2 4 2 2 3 3 3" xfId="6999" xr:uid="{00000000-0005-0000-0000-00005E2A0000}"/>
    <cellStyle name="Comma 3 2 4 2 2 3 3 3 2" xfId="16606" xr:uid="{00000000-0005-0000-0000-00005F2A0000}"/>
    <cellStyle name="Comma 3 2 4 2 2 3 3 3 2 2" xfId="35820" xr:uid="{3A1A8590-92D7-407D-A2E2-001B20C800D4}"/>
    <cellStyle name="Comma 3 2 4 2 2 3 3 3 3" xfId="26213" xr:uid="{4433F7CC-1C8B-48F6-B2C5-EA89E63A907B}"/>
    <cellStyle name="Comma 3 2 4 2 2 3 3 4" xfId="11802" xr:uid="{00000000-0005-0000-0000-0000602A0000}"/>
    <cellStyle name="Comma 3 2 4 2 2 3 3 4 2" xfId="31016" xr:uid="{2E30F748-2F41-43C5-9935-2FCAB5A09B6F}"/>
    <cellStyle name="Comma 3 2 4 2 2 3 3 5" xfId="21409" xr:uid="{5BABB6B5-62E9-46A1-A042-A00D9BAE3067}"/>
    <cellStyle name="Comma 3 2 4 2 2 3 4" xfId="2997" xr:uid="{00000000-0005-0000-0000-0000612A0000}"/>
    <cellStyle name="Comma 3 2 4 2 2 3 4 2" xfId="7800" xr:uid="{00000000-0005-0000-0000-0000622A0000}"/>
    <cellStyle name="Comma 3 2 4 2 2 3 4 2 2" xfId="17407" xr:uid="{00000000-0005-0000-0000-0000632A0000}"/>
    <cellStyle name="Comma 3 2 4 2 2 3 4 2 2 2" xfId="36621" xr:uid="{C0D3E7E4-A09C-4EDE-98EB-CDB42F8A4FFE}"/>
    <cellStyle name="Comma 3 2 4 2 2 3 4 2 3" xfId="27014" xr:uid="{8D3DDCE8-E6E7-4C79-9B25-2F47874B4884}"/>
    <cellStyle name="Comma 3 2 4 2 2 3 4 3" xfId="12604" xr:uid="{00000000-0005-0000-0000-0000642A0000}"/>
    <cellStyle name="Comma 3 2 4 2 2 3 4 3 2" xfId="31818" xr:uid="{6F9EDFD6-03D1-47A4-A1BC-5407C1A3402C}"/>
    <cellStyle name="Comma 3 2 4 2 2 3 4 4" xfId="22211" xr:uid="{CCD7454B-BAE3-47FE-842C-B507BD1C5BE2}"/>
    <cellStyle name="Comma 3 2 4 2 2 3 5" xfId="5399" xr:uid="{00000000-0005-0000-0000-0000652A0000}"/>
    <cellStyle name="Comma 3 2 4 2 2 3 5 2" xfId="15006" xr:uid="{00000000-0005-0000-0000-0000662A0000}"/>
    <cellStyle name="Comma 3 2 4 2 2 3 5 2 2" xfId="34220" xr:uid="{AED86533-D809-4620-A158-6517DEAC5920}"/>
    <cellStyle name="Comma 3 2 4 2 2 3 5 3" xfId="24613" xr:uid="{2A43E814-9DD8-4F03-8427-A0C148826A70}"/>
    <cellStyle name="Comma 3 2 4 2 2 3 6" xfId="10202" xr:uid="{00000000-0005-0000-0000-0000672A0000}"/>
    <cellStyle name="Comma 3 2 4 2 2 3 6 2" xfId="29416" xr:uid="{DDEA352B-9D23-4E75-81F0-46AFDC28243F}"/>
    <cellStyle name="Comma 3 2 4 2 2 3 7" xfId="19809" xr:uid="{02476196-48D1-47CC-85C1-05D8E96D777B}"/>
    <cellStyle name="Comma 3 2 4 2 2 4" xfId="791" xr:uid="{00000000-0005-0000-0000-0000682A0000}"/>
    <cellStyle name="Comma 3 2 4 2 2 4 2" xfId="1592" xr:uid="{00000000-0005-0000-0000-0000692A0000}"/>
    <cellStyle name="Comma 3 2 4 2 2 4 2 2" xfId="3997" xr:uid="{00000000-0005-0000-0000-00006A2A0000}"/>
    <cellStyle name="Comma 3 2 4 2 2 4 2 2 2" xfId="8800" xr:uid="{00000000-0005-0000-0000-00006B2A0000}"/>
    <cellStyle name="Comma 3 2 4 2 2 4 2 2 2 2" xfId="18407" xr:uid="{00000000-0005-0000-0000-00006C2A0000}"/>
    <cellStyle name="Comma 3 2 4 2 2 4 2 2 2 2 2" xfId="37621" xr:uid="{7E2D9FB5-A9BD-4F6F-9425-E654F9686DD9}"/>
    <cellStyle name="Comma 3 2 4 2 2 4 2 2 2 3" xfId="28014" xr:uid="{8FA3F71A-FBC4-4A9B-ADBE-5D03A5CFB038}"/>
    <cellStyle name="Comma 3 2 4 2 2 4 2 2 3" xfId="13604" xr:uid="{00000000-0005-0000-0000-00006D2A0000}"/>
    <cellStyle name="Comma 3 2 4 2 2 4 2 2 3 2" xfId="32818" xr:uid="{40D08F89-2F1E-44EC-9794-8CA72E49FC43}"/>
    <cellStyle name="Comma 3 2 4 2 2 4 2 2 4" xfId="23211" xr:uid="{F68CAD01-F260-427F-AEC0-0AF70A605958}"/>
    <cellStyle name="Comma 3 2 4 2 2 4 2 3" xfId="6399" xr:uid="{00000000-0005-0000-0000-00006E2A0000}"/>
    <cellStyle name="Comma 3 2 4 2 2 4 2 3 2" xfId="16006" xr:uid="{00000000-0005-0000-0000-00006F2A0000}"/>
    <cellStyle name="Comma 3 2 4 2 2 4 2 3 2 2" xfId="35220" xr:uid="{E8C89150-A682-48F5-AA2E-378BBDEDE5B6}"/>
    <cellStyle name="Comma 3 2 4 2 2 4 2 3 3" xfId="25613" xr:uid="{F04A576F-5BDC-4954-81E6-F37CCC243C02}"/>
    <cellStyle name="Comma 3 2 4 2 2 4 2 4" xfId="11202" xr:uid="{00000000-0005-0000-0000-0000702A0000}"/>
    <cellStyle name="Comma 3 2 4 2 2 4 2 4 2" xfId="30416" xr:uid="{BD4F29F2-AAC0-4223-8B34-5A27B8F763B6}"/>
    <cellStyle name="Comma 3 2 4 2 2 4 2 5" xfId="20809" xr:uid="{DE5D2266-2A17-4BBE-810B-4260A22B97F2}"/>
    <cellStyle name="Comma 3 2 4 2 2 4 3" xfId="2392" xr:uid="{00000000-0005-0000-0000-0000712A0000}"/>
    <cellStyle name="Comma 3 2 4 2 2 4 3 2" xfId="4797" xr:uid="{00000000-0005-0000-0000-0000722A0000}"/>
    <cellStyle name="Comma 3 2 4 2 2 4 3 2 2" xfId="9600" xr:uid="{00000000-0005-0000-0000-0000732A0000}"/>
    <cellStyle name="Comma 3 2 4 2 2 4 3 2 2 2" xfId="19207" xr:uid="{00000000-0005-0000-0000-0000742A0000}"/>
    <cellStyle name="Comma 3 2 4 2 2 4 3 2 2 2 2" xfId="38421" xr:uid="{EE50D418-B93B-4673-A61D-1A65D281FE85}"/>
    <cellStyle name="Comma 3 2 4 2 2 4 3 2 2 3" xfId="28814" xr:uid="{1F9A2853-2B09-4C47-9E8F-9F44B17C81E3}"/>
    <cellStyle name="Comma 3 2 4 2 2 4 3 2 3" xfId="14404" xr:uid="{00000000-0005-0000-0000-0000752A0000}"/>
    <cellStyle name="Comma 3 2 4 2 2 4 3 2 3 2" xfId="33618" xr:uid="{483C01BB-67F9-4546-8F57-4EEBBB62A3AC}"/>
    <cellStyle name="Comma 3 2 4 2 2 4 3 2 4" xfId="24011" xr:uid="{DD09237D-671E-418C-9194-E6642FCA7A4F}"/>
    <cellStyle name="Comma 3 2 4 2 2 4 3 3" xfId="7199" xr:uid="{00000000-0005-0000-0000-0000762A0000}"/>
    <cellStyle name="Comma 3 2 4 2 2 4 3 3 2" xfId="16806" xr:uid="{00000000-0005-0000-0000-0000772A0000}"/>
    <cellStyle name="Comma 3 2 4 2 2 4 3 3 2 2" xfId="36020" xr:uid="{F74FDED6-5EC8-435F-9650-0895DB372BAB}"/>
    <cellStyle name="Comma 3 2 4 2 2 4 3 3 3" xfId="26413" xr:uid="{463B125F-C961-4406-926D-5DB04016D318}"/>
    <cellStyle name="Comma 3 2 4 2 2 4 3 4" xfId="12002" xr:uid="{00000000-0005-0000-0000-0000782A0000}"/>
    <cellStyle name="Comma 3 2 4 2 2 4 3 4 2" xfId="31216" xr:uid="{C36CC5A2-A26F-496F-B6C6-123C2F4DF5EC}"/>
    <cellStyle name="Comma 3 2 4 2 2 4 3 5" xfId="21609" xr:uid="{30B03B76-ECC3-4390-A3A0-25EF7A76A157}"/>
    <cellStyle name="Comma 3 2 4 2 2 4 4" xfId="3197" xr:uid="{00000000-0005-0000-0000-0000792A0000}"/>
    <cellStyle name="Comma 3 2 4 2 2 4 4 2" xfId="8000" xr:uid="{00000000-0005-0000-0000-00007A2A0000}"/>
    <cellStyle name="Comma 3 2 4 2 2 4 4 2 2" xfId="17607" xr:uid="{00000000-0005-0000-0000-00007B2A0000}"/>
    <cellStyle name="Comma 3 2 4 2 2 4 4 2 2 2" xfId="36821" xr:uid="{7464F25E-EA6D-48A5-8EF1-6985982D548D}"/>
    <cellStyle name="Comma 3 2 4 2 2 4 4 2 3" xfId="27214" xr:uid="{273718A8-69B4-49FB-9579-A31CEEFBCD3A}"/>
    <cellStyle name="Comma 3 2 4 2 2 4 4 3" xfId="12804" xr:uid="{00000000-0005-0000-0000-00007C2A0000}"/>
    <cellStyle name="Comma 3 2 4 2 2 4 4 3 2" xfId="32018" xr:uid="{5A066F27-9E57-4C6F-9E4A-EF7330666698}"/>
    <cellStyle name="Comma 3 2 4 2 2 4 4 4" xfId="22411" xr:uid="{536C5F5A-8F0D-4D24-B64B-42502BC9C11C}"/>
    <cellStyle name="Comma 3 2 4 2 2 4 5" xfId="5599" xr:uid="{00000000-0005-0000-0000-00007D2A0000}"/>
    <cellStyle name="Comma 3 2 4 2 2 4 5 2" xfId="15206" xr:uid="{00000000-0005-0000-0000-00007E2A0000}"/>
    <cellStyle name="Comma 3 2 4 2 2 4 5 2 2" xfId="34420" xr:uid="{A036D4DC-7D6B-4F06-8A40-A224BC073DA3}"/>
    <cellStyle name="Comma 3 2 4 2 2 4 5 3" xfId="24813" xr:uid="{374A5031-5464-42D9-B7FA-E72E4FF51F14}"/>
    <cellStyle name="Comma 3 2 4 2 2 4 6" xfId="10402" xr:uid="{00000000-0005-0000-0000-00007F2A0000}"/>
    <cellStyle name="Comma 3 2 4 2 2 4 6 2" xfId="29616" xr:uid="{FE21474E-98E3-40D0-8D5A-FCFE6AF033BF}"/>
    <cellStyle name="Comma 3 2 4 2 2 4 7" xfId="20009" xr:uid="{A33BB56B-8D8A-4751-8E24-E1EFAC94AD86}"/>
    <cellStyle name="Comma 3 2 4 2 2 5" xfId="992" xr:uid="{00000000-0005-0000-0000-0000802A0000}"/>
    <cellStyle name="Comma 3 2 4 2 2 5 2" xfId="3397" xr:uid="{00000000-0005-0000-0000-0000812A0000}"/>
    <cellStyle name="Comma 3 2 4 2 2 5 2 2" xfId="8200" xr:uid="{00000000-0005-0000-0000-0000822A0000}"/>
    <cellStyle name="Comma 3 2 4 2 2 5 2 2 2" xfId="17807" xr:uid="{00000000-0005-0000-0000-0000832A0000}"/>
    <cellStyle name="Comma 3 2 4 2 2 5 2 2 2 2" xfId="37021" xr:uid="{64FA6608-B673-4A1F-AA31-11F284B9F475}"/>
    <cellStyle name="Comma 3 2 4 2 2 5 2 2 3" xfId="27414" xr:uid="{0135C544-4557-410F-8AB3-BFC497647794}"/>
    <cellStyle name="Comma 3 2 4 2 2 5 2 3" xfId="13004" xr:uid="{00000000-0005-0000-0000-0000842A0000}"/>
    <cellStyle name="Comma 3 2 4 2 2 5 2 3 2" xfId="32218" xr:uid="{B302A46F-9EA1-4508-86C7-DA950F91633C}"/>
    <cellStyle name="Comma 3 2 4 2 2 5 2 4" xfId="22611" xr:uid="{A310DDA7-7BDA-4D54-9FDC-DAD6E7DDEE52}"/>
    <cellStyle name="Comma 3 2 4 2 2 5 3" xfId="5799" xr:uid="{00000000-0005-0000-0000-0000852A0000}"/>
    <cellStyle name="Comma 3 2 4 2 2 5 3 2" xfId="15406" xr:uid="{00000000-0005-0000-0000-0000862A0000}"/>
    <cellStyle name="Comma 3 2 4 2 2 5 3 2 2" xfId="34620" xr:uid="{8D2E4AFA-4137-4929-BA36-5530BF03F4D8}"/>
    <cellStyle name="Comma 3 2 4 2 2 5 3 3" xfId="25013" xr:uid="{02F4B1CB-4384-40A6-A722-BC4DEB602820}"/>
    <cellStyle name="Comma 3 2 4 2 2 5 4" xfId="10602" xr:uid="{00000000-0005-0000-0000-0000872A0000}"/>
    <cellStyle name="Comma 3 2 4 2 2 5 4 2" xfId="29816" xr:uid="{25E85DBB-29F3-4CD8-882F-84D62BD5BAAD}"/>
    <cellStyle name="Comma 3 2 4 2 2 5 5" xfId="20209" xr:uid="{CC975442-61A3-4E74-A246-94B0D60C6C60}"/>
    <cellStyle name="Comma 3 2 4 2 2 6" xfId="1792" xr:uid="{00000000-0005-0000-0000-0000882A0000}"/>
    <cellStyle name="Comma 3 2 4 2 2 6 2" xfId="4197" xr:uid="{00000000-0005-0000-0000-0000892A0000}"/>
    <cellStyle name="Comma 3 2 4 2 2 6 2 2" xfId="9000" xr:uid="{00000000-0005-0000-0000-00008A2A0000}"/>
    <cellStyle name="Comma 3 2 4 2 2 6 2 2 2" xfId="18607" xr:uid="{00000000-0005-0000-0000-00008B2A0000}"/>
    <cellStyle name="Comma 3 2 4 2 2 6 2 2 2 2" xfId="37821" xr:uid="{6EE4C3B3-9106-4E0C-9372-0F7A9491FE0B}"/>
    <cellStyle name="Comma 3 2 4 2 2 6 2 2 3" xfId="28214" xr:uid="{3FDBD0F2-6A00-49ED-BBAF-141D46068059}"/>
    <cellStyle name="Comma 3 2 4 2 2 6 2 3" xfId="13804" xr:uid="{00000000-0005-0000-0000-00008C2A0000}"/>
    <cellStyle name="Comma 3 2 4 2 2 6 2 3 2" xfId="33018" xr:uid="{53BDFAA7-B357-4CA7-8B3B-55402DA4655C}"/>
    <cellStyle name="Comma 3 2 4 2 2 6 2 4" xfId="23411" xr:uid="{630A871B-5033-4BB1-981F-0D8E678A3835}"/>
    <cellStyle name="Comma 3 2 4 2 2 6 3" xfId="6599" xr:uid="{00000000-0005-0000-0000-00008D2A0000}"/>
    <cellStyle name="Comma 3 2 4 2 2 6 3 2" xfId="16206" xr:uid="{00000000-0005-0000-0000-00008E2A0000}"/>
    <cellStyle name="Comma 3 2 4 2 2 6 3 2 2" xfId="35420" xr:uid="{7E41ACC8-9DD8-4F24-8EA1-E7F48F1D41AB}"/>
    <cellStyle name="Comma 3 2 4 2 2 6 3 3" xfId="25813" xr:uid="{94A98379-BA2D-4657-88F1-2AF5BAD4D6D1}"/>
    <cellStyle name="Comma 3 2 4 2 2 6 4" xfId="11402" xr:uid="{00000000-0005-0000-0000-00008F2A0000}"/>
    <cellStyle name="Comma 3 2 4 2 2 6 4 2" xfId="30616" xr:uid="{07C9DDBB-7FE0-4221-B104-0ACBB9EAAF45}"/>
    <cellStyle name="Comma 3 2 4 2 2 6 5" xfId="21009" xr:uid="{1D0192FC-9C41-4FA8-AE85-009B3F5468BF}"/>
    <cellStyle name="Comma 3 2 4 2 2 7" xfId="2597" xr:uid="{00000000-0005-0000-0000-0000902A0000}"/>
    <cellStyle name="Comma 3 2 4 2 2 7 2" xfId="7400" xr:uid="{00000000-0005-0000-0000-0000912A0000}"/>
    <cellStyle name="Comma 3 2 4 2 2 7 2 2" xfId="17007" xr:uid="{00000000-0005-0000-0000-0000922A0000}"/>
    <cellStyle name="Comma 3 2 4 2 2 7 2 2 2" xfId="36221" xr:uid="{27BE6B1A-DF22-49DB-8E3D-B0EF843B6380}"/>
    <cellStyle name="Comma 3 2 4 2 2 7 2 3" xfId="26614" xr:uid="{01A78BDD-1DA2-4161-B95C-759F50271D9B}"/>
    <cellStyle name="Comma 3 2 4 2 2 7 3" xfId="12204" xr:uid="{00000000-0005-0000-0000-0000932A0000}"/>
    <cellStyle name="Comma 3 2 4 2 2 7 3 2" xfId="31418" xr:uid="{B8A6FD1F-D5F2-4ACE-BCCA-93A294FFF630}"/>
    <cellStyle name="Comma 3 2 4 2 2 7 4" xfId="21811" xr:uid="{04E148B4-831D-495A-B6F5-6A2EA2205CBA}"/>
    <cellStyle name="Comma 3 2 4 2 2 8" xfId="4999" xr:uid="{00000000-0005-0000-0000-0000942A0000}"/>
    <cellStyle name="Comma 3 2 4 2 2 8 2" xfId="14606" xr:uid="{00000000-0005-0000-0000-0000952A0000}"/>
    <cellStyle name="Comma 3 2 4 2 2 8 2 2" xfId="33820" xr:uid="{F0ACA746-CE5D-41B2-ACDD-8530D62A3328}"/>
    <cellStyle name="Comma 3 2 4 2 2 8 3" xfId="24213" xr:uid="{B0847D8F-2AF6-4905-B6F9-AF88BCAEEC96}"/>
    <cellStyle name="Comma 3 2 4 2 2 9" xfId="9802" xr:uid="{00000000-0005-0000-0000-0000962A0000}"/>
    <cellStyle name="Comma 3 2 4 2 2 9 2" xfId="29016" xr:uid="{DE1499AD-B08A-40C4-B1C6-60CE1ACE7664}"/>
    <cellStyle name="Comma 3 2 4 2 3" xfId="291" xr:uid="{00000000-0005-0000-0000-0000972A0000}"/>
    <cellStyle name="Comma 3 2 4 2 3 2" xfId="1092" xr:uid="{00000000-0005-0000-0000-0000982A0000}"/>
    <cellStyle name="Comma 3 2 4 2 3 2 2" xfId="3497" xr:uid="{00000000-0005-0000-0000-0000992A0000}"/>
    <cellStyle name="Comma 3 2 4 2 3 2 2 2" xfId="8300" xr:uid="{00000000-0005-0000-0000-00009A2A0000}"/>
    <cellStyle name="Comma 3 2 4 2 3 2 2 2 2" xfId="17907" xr:uid="{00000000-0005-0000-0000-00009B2A0000}"/>
    <cellStyle name="Comma 3 2 4 2 3 2 2 2 2 2" xfId="37121" xr:uid="{29D6D559-0560-4DBF-A2C4-CF95D47BF9C0}"/>
    <cellStyle name="Comma 3 2 4 2 3 2 2 2 3" xfId="27514" xr:uid="{9E7033C7-FCF3-499E-B67A-FC9817D098CF}"/>
    <cellStyle name="Comma 3 2 4 2 3 2 2 3" xfId="13104" xr:uid="{00000000-0005-0000-0000-00009C2A0000}"/>
    <cellStyle name="Comma 3 2 4 2 3 2 2 3 2" xfId="32318" xr:uid="{3770FF3F-D016-43D5-A5C9-6879C8FBA2CE}"/>
    <cellStyle name="Comma 3 2 4 2 3 2 2 4" xfId="22711" xr:uid="{FB794769-DE2C-400E-B835-AC03FE8D7139}"/>
    <cellStyle name="Comma 3 2 4 2 3 2 3" xfId="5899" xr:uid="{00000000-0005-0000-0000-00009D2A0000}"/>
    <cellStyle name="Comma 3 2 4 2 3 2 3 2" xfId="15506" xr:uid="{00000000-0005-0000-0000-00009E2A0000}"/>
    <cellStyle name="Comma 3 2 4 2 3 2 3 2 2" xfId="34720" xr:uid="{32BFBD47-A608-4899-AE36-FA5A1A8FFC11}"/>
    <cellStyle name="Comma 3 2 4 2 3 2 3 3" xfId="25113" xr:uid="{805209F7-E0EF-4FCF-B114-885390F78C7E}"/>
    <cellStyle name="Comma 3 2 4 2 3 2 4" xfId="10702" xr:uid="{00000000-0005-0000-0000-00009F2A0000}"/>
    <cellStyle name="Comma 3 2 4 2 3 2 4 2" xfId="29916" xr:uid="{B2D88A79-F6F1-45BE-9DC8-A0579FC329DB}"/>
    <cellStyle name="Comma 3 2 4 2 3 2 5" xfId="20309" xr:uid="{480E4753-5FDF-4BAE-BE1C-18C6874153ED}"/>
    <cellStyle name="Comma 3 2 4 2 3 3" xfId="1892" xr:uid="{00000000-0005-0000-0000-0000A02A0000}"/>
    <cellStyle name="Comma 3 2 4 2 3 3 2" xfId="4297" xr:uid="{00000000-0005-0000-0000-0000A12A0000}"/>
    <cellStyle name="Comma 3 2 4 2 3 3 2 2" xfId="9100" xr:uid="{00000000-0005-0000-0000-0000A22A0000}"/>
    <cellStyle name="Comma 3 2 4 2 3 3 2 2 2" xfId="18707" xr:uid="{00000000-0005-0000-0000-0000A32A0000}"/>
    <cellStyle name="Comma 3 2 4 2 3 3 2 2 2 2" xfId="37921" xr:uid="{4B666FB9-5205-42A2-A2FC-383FC1588FEE}"/>
    <cellStyle name="Comma 3 2 4 2 3 3 2 2 3" xfId="28314" xr:uid="{63684F19-5343-4041-B7B3-CD12FC45C901}"/>
    <cellStyle name="Comma 3 2 4 2 3 3 2 3" xfId="13904" xr:uid="{00000000-0005-0000-0000-0000A42A0000}"/>
    <cellStyle name="Comma 3 2 4 2 3 3 2 3 2" xfId="33118" xr:uid="{D49DF3AB-EFA3-49A0-B7B9-4E8B034B7867}"/>
    <cellStyle name="Comma 3 2 4 2 3 3 2 4" xfId="23511" xr:uid="{CAF5C5C8-25C5-4AF1-AC18-B1907439F5F6}"/>
    <cellStyle name="Comma 3 2 4 2 3 3 3" xfId="6699" xr:uid="{00000000-0005-0000-0000-0000A52A0000}"/>
    <cellStyle name="Comma 3 2 4 2 3 3 3 2" xfId="16306" xr:uid="{00000000-0005-0000-0000-0000A62A0000}"/>
    <cellStyle name="Comma 3 2 4 2 3 3 3 2 2" xfId="35520" xr:uid="{9F1BF0D1-0001-4A6B-9D2F-1F3B99A71458}"/>
    <cellStyle name="Comma 3 2 4 2 3 3 3 3" xfId="25913" xr:uid="{24BFC689-2685-402A-8270-F3C214583B9A}"/>
    <cellStyle name="Comma 3 2 4 2 3 3 4" xfId="11502" xr:uid="{00000000-0005-0000-0000-0000A72A0000}"/>
    <cellStyle name="Comma 3 2 4 2 3 3 4 2" xfId="30716" xr:uid="{8394D55F-9078-4E3E-B798-2E3463B1B528}"/>
    <cellStyle name="Comma 3 2 4 2 3 3 5" xfId="21109" xr:uid="{2E6B7471-78E7-4B48-9210-99BCFE134E40}"/>
    <cellStyle name="Comma 3 2 4 2 3 4" xfId="2697" xr:uid="{00000000-0005-0000-0000-0000A82A0000}"/>
    <cellStyle name="Comma 3 2 4 2 3 4 2" xfId="7500" xr:uid="{00000000-0005-0000-0000-0000A92A0000}"/>
    <cellStyle name="Comma 3 2 4 2 3 4 2 2" xfId="17107" xr:uid="{00000000-0005-0000-0000-0000AA2A0000}"/>
    <cellStyle name="Comma 3 2 4 2 3 4 2 2 2" xfId="36321" xr:uid="{D2911733-10AA-4B64-84B2-4F7010375158}"/>
    <cellStyle name="Comma 3 2 4 2 3 4 2 3" xfId="26714" xr:uid="{7923B39D-7741-4669-B701-0D7C79F5126F}"/>
    <cellStyle name="Comma 3 2 4 2 3 4 3" xfId="12304" xr:uid="{00000000-0005-0000-0000-0000AB2A0000}"/>
    <cellStyle name="Comma 3 2 4 2 3 4 3 2" xfId="31518" xr:uid="{095AB4DB-446C-4BC3-AE0F-C94965ACE709}"/>
    <cellStyle name="Comma 3 2 4 2 3 4 4" xfId="21911" xr:uid="{E4E9D7EF-A69B-4D66-8465-AC492BCC9A8B}"/>
    <cellStyle name="Comma 3 2 4 2 3 5" xfId="5099" xr:uid="{00000000-0005-0000-0000-0000AC2A0000}"/>
    <cellStyle name="Comma 3 2 4 2 3 5 2" xfId="14706" xr:uid="{00000000-0005-0000-0000-0000AD2A0000}"/>
    <cellStyle name="Comma 3 2 4 2 3 5 2 2" xfId="33920" xr:uid="{4C95AB67-7D2E-4F0B-808D-EB317DA7577C}"/>
    <cellStyle name="Comma 3 2 4 2 3 5 3" xfId="24313" xr:uid="{7D41021F-E520-4524-B8EE-A78E1432CBF1}"/>
    <cellStyle name="Comma 3 2 4 2 3 6" xfId="9902" xr:uid="{00000000-0005-0000-0000-0000AE2A0000}"/>
    <cellStyle name="Comma 3 2 4 2 3 6 2" xfId="29116" xr:uid="{A2161549-3C95-4E59-B742-7C290026F51C}"/>
    <cellStyle name="Comma 3 2 4 2 3 7" xfId="19509" xr:uid="{7875D85E-1EBA-46F7-82CE-A54C22888C62}"/>
    <cellStyle name="Comma 3 2 4 2 4" xfId="491" xr:uid="{00000000-0005-0000-0000-0000AF2A0000}"/>
    <cellStyle name="Comma 3 2 4 2 4 2" xfId="1292" xr:uid="{00000000-0005-0000-0000-0000B02A0000}"/>
    <cellStyle name="Comma 3 2 4 2 4 2 2" xfId="3697" xr:uid="{00000000-0005-0000-0000-0000B12A0000}"/>
    <cellStyle name="Comma 3 2 4 2 4 2 2 2" xfId="8500" xr:uid="{00000000-0005-0000-0000-0000B22A0000}"/>
    <cellStyle name="Comma 3 2 4 2 4 2 2 2 2" xfId="18107" xr:uid="{00000000-0005-0000-0000-0000B32A0000}"/>
    <cellStyle name="Comma 3 2 4 2 4 2 2 2 2 2" xfId="37321" xr:uid="{BF94BF9F-D546-45A4-8CFC-D8A9490D47DE}"/>
    <cellStyle name="Comma 3 2 4 2 4 2 2 2 3" xfId="27714" xr:uid="{E115983B-69E4-4E47-B979-6DCA44A74714}"/>
    <cellStyle name="Comma 3 2 4 2 4 2 2 3" xfId="13304" xr:uid="{00000000-0005-0000-0000-0000B42A0000}"/>
    <cellStyle name="Comma 3 2 4 2 4 2 2 3 2" xfId="32518" xr:uid="{F1690233-0303-4D30-86E8-008D21E83795}"/>
    <cellStyle name="Comma 3 2 4 2 4 2 2 4" xfId="22911" xr:uid="{B91C84D4-8506-496A-8F8E-0E8880953E63}"/>
    <cellStyle name="Comma 3 2 4 2 4 2 3" xfId="6099" xr:uid="{00000000-0005-0000-0000-0000B52A0000}"/>
    <cellStyle name="Comma 3 2 4 2 4 2 3 2" xfId="15706" xr:uid="{00000000-0005-0000-0000-0000B62A0000}"/>
    <cellStyle name="Comma 3 2 4 2 4 2 3 2 2" xfId="34920" xr:uid="{7C08B47E-2E3B-49EB-82FE-E1B0BE5BAF26}"/>
    <cellStyle name="Comma 3 2 4 2 4 2 3 3" xfId="25313" xr:uid="{FCDAA406-1339-40EE-9A28-D4495A5AF5EF}"/>
    <cellStyle name="Comma 3 2 4 2 4 2 4" xfId="10902" xr:uid="{00000000-0005-0000-0000-0000B72A0000}"/>
    <cellStyle name="Comma 3 2 4 2 4 2 4 2" xfId="30116" xr:uid="{2A64CFA1-2684-43DA-9C80-1B11D58B7A3F}"/>
    <cellStyle name="Comma 3 2 4 2 4 2 5" xfId="20509" xr:uid="{FA7C7D90-80BF-4685-B258-53265AFD06CE}"/>
    <cellStyle name="Comma 3 2 4 2 4 3" xfId="2092" xr:uid="{00000000-0005-0000-0000-0000B82A0000}"/>
    <cellStyle name="Comma 3 2 4 2 4 3 2" xfId="4497" xr:uid="{00000000-0005-0000-0000-0000B92A0000}"/>
    <cellStyle name="Comma 3 2 4 2 4 3 2 2" xfId="9300" xr:uid="{00000000-0005-0000-0000-0000BA2A0000}"/>
    <cellStyle name="Comma 3 2 4 2 4 3 2 2 2" xfId="18907" xr:uid="{00000000-0005-0000-0000-0000BB2A0000}"/>
    <cellStyle name="Comma 3 2 4 2 4 3 2 2 2 2" xfId="38121" xr:uid="{655DD908-7BAE-4863-914A-7DB2254656F9}"/>
    <cellStyle name="Comma 3 2 4 2 4 3 2 2 3" xfId="28514" xr:uid="{2DEDCFF0-4781-480D-90F7-6D7CAF574438}"/>
    <cellStyle name="Comma 3 2 4 2 4 3 2 3" xfId="14104" xr:uid="{00000000-0005-0000-0000-0000BC2A0000}"/>
    <cellStyle name="Comma 3 2 4 2 4 3 2 3 2" xfId="33318" xr:uid="{F8CAAE67-D8E1-4C7B-8B85-600C0999A620}"/>
    <cellStyle name="Comma 3 2 4 2 4 3 2 4" xfId="23711" xr:uid="{EF486822-2FE3-4080-A378-9A69E4DF9450}"/>
    <cellStyle name="Comma 3 2 4 2 4 3 3" xfId="6899" xr:uid="{00000000-0005-0000-0000-0000BD2A0000}"/>
    <cellStyle name="Comma 3 2 4 2 4 3 3 2" xfId="16506" xr:uid="{00000000-0005-0000-0000-0000BE2A0000}"/>
    <cellStyle name="Comma 3 2 4 2 4 3 3 2 2" xfId="35720" xr:uid="{FEB293FE-554E-40AB-AC02-DBFBBF776FE4}"/>
    <cellStyle name="Comma 3 2 4 2 4 3 3 3" xfId="26113" xr:uid="{409FBAD3-A612-46B1-9BF3-8E91DE4BF6F9}"/>
    <cellStyle name="Comma 3 2 4 2 4 3 4" xfId="11702" xr:uid="{00000000-0005-0000-0000-0000BF2A0000}"/>
    <cellStyle name="Comma 3 2 4 2 4 3 4 2" xfId="30916" xr:uid="{ECF659C6-FC61-4EAF-A0F7-2AF32B3CC0C8}"/>
    <cellStyle name="Comma 3 2 4 2 4 3 5" xfId="21309" xr:uid="{6FA1F5C4-0EE1-4C5E-9ADF-EB68E1D51D69}"/>
    <cellStyle name="Comma 3 2 4 2 4 4" xfId="2897" xr:uid="{00000000-0005-0000-0000-0000C02A0000}"/>
    <cellStyle name="Comma 3 2 4 2 4 4 2" xfId="7700" xr:uid="{00000000-0005-0000-0000-0000C12A0000}"/>
    <cellStyle name="Comma 3 2 4 2 4 4 2 2" xfId="17307" xr:uid="{00000000-0005-0000-0000-0000C22A0000}"/>
    <cellStyle name="Comma 3 2 4 2 4 4 2 2 2" xfId="36521" xr:uid="{91F1CB9C-4BD6-4949-B049-C3DAEE73F5B8}"/>
    <cellStyle name="Comma 3 2 4 2 4 4 2 3" xfId="26914" xr:uid="{2FAB0C2F-813F-4B4E-A095-059939D2A2ED}"/>
    <cellStyle name="Comma 3 2 4 2 4 4 3" xfId="12504" xr:uid="{00000000-0005-0000-0000-0000C32A0000}"/>
    <cellStyle name="Comma 3 2 4 2 4 4 3 2" xfId="31718" xr:uid="{0DF1C4F2-48FC-4B74-B174-0DF0AC0C60D3}"/>
    <cellStyle name="Comma 3 2 4 2 4 4 4" xfId="22111" xr:uid="{D25B3BED-361F-4EBB-85C3-B1BBE1FD6BDD}"/>
    <cellStyle name="Comma 3 2 4 2 4 5" xfId="5299" xr:uid="{00000000-0005-0000-0000-0000C42A0000}"/>
    <cellStyle name="Comma 3 2 4 2 4 5 2" xfId="14906" xr:uid="{00000000-0005-0000-0000-0000C52A0000}"/>
    <cellStyle name="Comma 3 2 4 2 4 5 2 2" xfId="34120" xr:uid="{97A022DC-32D0-4E54-8BBD-A2CAEDA4D275}"/>
    <cellStyle name="Comma 3 2 4 2 4 5 3" xfId="24513" xr:uid="{D4692CF6-4B93-44A5-B213-937B09431DA5}"/>
    <cellStyle name="Comma 3 2 4 2 4 6" xfId="10102" xr:uid="{00000000-0005-0000-0000-0000C62A0000}"/>
    <cellStyle name="Comma 3 2 4 2 4 6 2" xfId="29316" xr:uid="{BC7A5233-2CA0-4AC2-9855-3C4FC47199F6}"/>
    <cellStyle name="Comma 3 2 4 2 4 7" xfId="19709" xr:uid="{5F02C102-BDDE-48F9-A945-1124CD94A312}"/>
    <cellStyle name="Comma 3 2 4 2 5" xfId="691" xr:uid="{00000000-0005-0000-0000-0000C72A0000}"/>
    <cellStyle name="Comma 3 2 4 2 5 2" xfId="1492" xr:uid="{00000000-0005-0000-0000-0000C82A0000}"/>
    <cellStyle name="Comma 3 2 4 2 5 2 2" xfId="3897" xr:uid="{00000000-0005-0000-0000-0000C92A0000}"/>
    <cellStyle name="Comma 3 2 4 2 5 2 2 2" xfId="8700" xr:uid="{00000000-0005-0000-0000-0000CA2A0000}"/>
    <cellStyle name="Comma 3 2 4 2 5 2 2 2 2" xfId="18307" xr:uid="{00000000-0005-0000-0000-0000CB2A0000}"/>
    <cellStyle name="Comma 3 2 4 2 5 2 2 2 2 2" xfId="37521" xr:uid="{48A1C68C-5F5F-4B8E-8B64-7A747538FD1B}"/>
    <cellStyle name="Comma 3 2 4 2 5 2 2 2 3" xfId="27914" xr:uid="{D152BBD6-0E84-4492-93B8-F619D3CE021C}"/>
    <cellStyle name="Comma 3 2 4 2 5 2 2 3" xfId="13504" xr:uid="{00000000-0005-0000-0000-0000CC2A0000}"/>
    <cellStyle name="Comma 3 2 4 2 5 2 2 3 2" xfId="32718" xr:uid="{42EC7319-C3C5-47D2-AD8A-3F2B388C53EA}"/>
    <cellStyle name="Comma 3 2 4 2 5 2 2 4" xfId="23111" xr:uid="{B3A7D65E-B6A1-4BB9-AD66-85446CA23A92}"/>
    <cellStyle name="Comma 3 2 4 2 5 2 3" xfId="6299" xr:uid="{00000000-0005-0000-0000-0000CD2A0000}"/>
    <cellStyle name="Comma 3 2 4 2 5 2 3 2" xfId="15906" xr:uid="{00000000-0005-0000-0000-0000CE2A0000}"/>
    <cellStyle name="Comma 3 2 4 2 5 2 3 2 2" xfId="35120" xr:uid="{AC647D4B-2D34-4300-8CD9-E076F611926B}"/>
    <cellStyle name="Comma 3 2 4 2 5 2 3 3" xfId="25513" xr:uid="{A5C83FC5-FA37-4BF4-BC01-432C58B53C51}"/>
    <cellStyle name="Comma 3 2 4 2 5 2 4" xfId="11102" xr:uid="{00000000-0005-0000-0000-0000CF2A0000}"/>
    <cellStyle name="Comma 3 2 4 2 5 2 4 2" xfId="30316" xr:uid="{A4C921E5-ADC3-4006-B20A-4CBEDCED9DD0}"/>
    <cellStyle name="Comma 3 2 4 2 5 2 5" xfId="20709" xr:uid="{B264BC77-8526-4384-AD35-927FA4125F9B}"/>
    <cellStyle name="Comma 3 2 4 2 5 3" xfId="2292" xr:uid="{00000000-0005-0000-0000-0000D02A0000}"/>
    <cellStyle name="Comma 3 2 4 2 5 3 2" xfId="4697" xr:uid="{00000000-0005-0000-0000-0000D12A0000}"/>
    <cellStyle name="Comma 3 2 4 2 5 3 2 2" xfId="9500" xr:uid="{00000000-0005-0000-0000-0000D22A0000}"/>
    <cellStyle name="Comma 3 2 4 2 5 3 2 2 2" xfId="19107" xr:uid="{00000000-0005-0000-0000-0000D32A0000}"/>
    <cellStyle name="Comma 3 2 4 2 5 3 2 2 2 2" xfId="38321" xr:uid="{FFFE7C27-6FBB-4BF4-A785-9D41F0B302AE}"/>
    <cellStyle name="Comma 3 2 4 2 5 3 2 2 3" xfId="28714" xr:uid="{62F0ABEF-CB48-41E9-9829-C81F1B0BDEB6}"/>
    <cellStyle name="Comma 3 2 4 2 5 3 2 3" xfId="14304" xr:uid="{00000000-0005-0000-0000-0000D42A0000}"/>
    <cellStyle name="Comma 3 2 4 2 5 3 2 3 2" xfId="33518" xr:uid="{7D40E23A-7E88-4797-890E-F37327062A94}"/>
    <cellStyle name="Comma 3 2 4 2 5 3 2 4" xfId="23911" xr:uid="{95342F72-59CA-4C90-8452-E0498D5A0905}"/>
    <cellStyle name="Comma 3 2 4 2 5 3 3" xfId="7099" xr:uid="{00000000-0005-0000-0000-0000D52A0000}"/>
    <cellStyle name="Comma 3 2 4 2 5 3 3 2" xfId="16706" xr:uid="{00000000-0005-0000-0000-0000D62A0000}"/>
    <cellStyle name="Comma 3 2 4 2 5 3 3 2 2" xfId="35920" xr:uid="{6CD5A78D-5769-487C-AD69-5DBE24B05833}"/>
    <cellStyle name="Comma 3 2 4 2 5 3 3 3" xfId="26313" xr:uid="{B446C681-EFA6-4C58-A108-FCFCF495F942}"/>
    <cellStyle name="Comma 3 2 4 2 5 3 4" xfId="11902" xr:uid="{00000000-0005-0000-0000-0000D72A0000}"/>
    <cellStyle name="Comma 3 2 4 2 5 3 4 2" xfId="31116" xr:uid="{E65429A5-54B7-488E-98CD-CFE8F98CD5AA}"/>
    <cellStyle name="Comma 3 2 4 2 5 3 5" xfId="21509" xr:uid="{D5309060-7AF2-43EF-8BAA-BAF21A609FD3}"/>
    <cellStyle name="Comma 3 2 4 2 5 4" xfId="3097" xr:uid="{00000000-0005-0000-0000-0000D82A0000}"/>
    <cellStyle name="Comma 3 2 4 2 5 4 2" xfId="7900" xr:uid="{00000000-0005-0000-0000-0000D92A0000}"/>
    <cellStyle name="Comma 3 2 4 2 5 4 2 2" xfId="17507" xr:uid="{00000000-0005-0000-0000-0000DA2A0000}"/>
    <cellStyle name="Comma 3 2 4 2 5 4 2 2 2" xfId="36721" xr:uid="{EA5732CA-9DB6-47C4-BA5D-60C82E84B3BE}"/>
    <cellStyle name="Comma 3 2 4 2 5 4 2 3" xfId="27114" xr:uid="{C1E1194C-B036-4817-B6B0-3AAADEE9C39B}"/>
    <cellStyle name="Comma 3 2 4 2 5 4 3" xfId="12704" xr:uid="{00000000-0005-0000-0000-0000DB2A0000}"/>
    <cellStyle name="Comma 3 2 4 2 5 4 3 2" xfId="31918" xr:uid="{BA606F81-A5B2-4BF1-B965-16CCF9583969}"/>
    <cellStyle name="Comma 3 2 4 2 5 4 4" xfId="22311" xr:uid="{F5C4B663-4A0D-4744-85A1-C0774652A4DE}"/>
    <cellStyle name="Comma 3 2 4 2 5 5" xfId="5499" xr:uid="{00000000-0005-0000-0000-0000DC2A0000}"/>
    <cellStyle name="Comma 3 2 4 2 5 5 2" xfId="15106" xr:uid="{00000000-0005-0000-0000-0000DD2A0000}"/>
    <cellStyle name="Comma 3 2 4 2 5 5 2 2" xfId="34320" xr:uid="{72EABF5C-3021-4621-8CB7-EE54F01A59FF}"/>
    <cellStyle name="Comma 3 2 4 2 5 5 3" xfId="24713" xr:uid="{393C05A8-BD2B-4AF6-A4FF-87DF5DE9C8C6}"/>
    <cellStyle name="Comma 3 2 4 2 5 6" xfId="10302" xr:uid="{00000000-0005-0000-0000-0000DE2A0000}"/>
    <cellStyle name="Comma 3 2 4 2 5 6 2" xfId="29516" xr:uid="{89A4C4D3-0870-497F-BEB3-ACE0C8D11C9A}"/>
    <cellStyle name="Comma 3 2 4 2 5 7" xfId="19909" xr:uid="{61526219-D71A-4F7B-81AC-F28105836334}"/>
    <cellStyle name="Comma 3 2 4 2 6" xfId="892" xr:uid="{00000000-0005-0000-0000-0000DF2A0000}"/>
    <cellStyle name="Comma 3 2 4 2 6 2" xfId="3297" xr:uid="{00000000-0005-0000-0000-0000E02A0000}"/>
    <cellStyle name="Comma 3 2 4 2 6 2 2" xfId="8100" xr:uid="{00000000-0005-0000-0000-0000E12A0000}"/>
    <cellStyle name="Comma 3 2 4 2 6 2 2 2" xfId="17707" xr:uid="{00000000-0005-0000-0000-0000E22A0000}"/>
    <cellStyle name="Comma 3 2 4 2 6 2 2 2 2" xfId="36921" xr:uid="{E0C96CC6-1965-4ED4-9150-B9E44A79CDD6}"/>
    <cellStyle name="Comma 3 2 4 2 6 2 2 3" xfId="27314" xr:uid="{C73E21FB-48FF-4AFF-9E45-4A4DB6BD694B}"/>
    <cellStyle name="Comma 3 2 4 2 6 2 3" xfId="12904" xr:uid="{00000000-0005-0000-0000-0000E32A0000}"/>
    <cellStyle name="Comma 3 2 4 2 6 2 3 2" xfId="32118" xr:uid="{FCF4DB7C-F15C-4575-B3F3-F1765A5DC263}"/>
    <cellStyle name="Comma 3 2 4 2 6 2 4" xfId="22511" xr:uid="{8064001F-8C1D-4094-95B7-34245A509BB0}"/>
    <cellStyle name="Comma 3 2 4 2 6 3" xfId="5699" xr:uid="{00000000-0005-0000-0000-0000E42A0000}"/>
    <cellStyle name="Comma 3 2 4 2 6 3 2" xfId="15306" xr:uid="{00000000-0005-0000-0000-0000E52A0000}"/>
    <cellStyle name="Comma 3 2 4 2 6 3 2 2" xfId="34520" xr:uid="{ADBC81F8-B4A3-4D40-A8EF-3A9DB30DCFFC}"/>
    <cellStyle name="Comma 3 2 4 2 6 3 3" xfId="24913" xr:uid="{959F7C48-FC62-44C3-BBB4-02D3FA170841}"/>
    <cellStyle name="Comma 3 2 4 2 6 4" xfId="10502" xr:uid="{00000000-0005-0000-0000-0000E62A0000}"/>
    <cellStyle name="Comma 3 2 4 2 6 4 2" xfId="29716" xr:uid="{96611B36-A40E-4EF5-80B4-951F54637448}"/>
    <cellStyle name="Comma 3 2 4 2 6 5" xfId="20109" xr:uid="{6ABF1231-06F3-4615-BB4D-1C226729BAD1}"/>
    <cellStyle name="Comma 3 2 4 2 7" xfId="1692" xr:uid="{00000000-0005-0000-0000-0000E72A0000}"/>
    <cellStyle name="Comma 3 2 4 2 7 2" xfId="4097" xr:uid="{00000000-0005-0000-0000-0000E82A0000}"/>
    <cellStyle name="Comma 3 2 4 2 7 2 2" xfId="8900" xr:uid="{00000000-0005-0000-0000-0000E92A0000}"/>
    <cellStyle name="Comma 3 2 4 2 7 2 2 2" xfId="18507" xr:uid="{00000000-0005-0000-0000-0000EA2A0000}"/>
    <cellStyle name="Comma 3 2 4 2 7 2 2 2 2" xfId="37721" xr:uid="{D33C3EB3-F414-4009-A2D8-5A7A6857B449}"/>
    <cellStyle name="Comma 3 2 4 2 7 2 2 3" xfId="28114" xr:uid="{3C5D5BDB-4FFD-4F93-830B-AAFE22349605}"/>
    <cellStyle name="Comma 3 2 4 2 7 2 3" xfId="13704" xr:uid="{00000000-0005-0000-0000-0000EB2A0000}"/>
    <cellStyle name="Comma 3 2 4 2 7 2 3 2" xfId="32918" xr:uid="{21313BCE-DD4F-4478-9D7D-A6799C039954}"/>
    <cellStyle name="Comma 3 2 4 2 7 2 4" xfId="23311" xr:uid="{9BBD7331-C46C-41F8-B995-9FC5E77F63EB}"/>
    <cellStyle name="Comma 3 2 4 2 7 3" xfId="6499" xr:uid="{00000000-0005-0000-0000-0000EC2A0000}"/>
    <cellStyle name="Comma 3 2 4 2 7 3 2" xfId="16106" xr:uid="{00000000-0005-0000-0000-0000ED2A0000}"/>
    <cellStyle name="Comma 3 2 4 2 7 3 2 2" xfId="35320" xr:uid="{D1782A60-7E7E-46ED-B88C-2EB80A89CF1E}"/>
    <cellStyle name="Comma 3 2 4 2 7 3 3" xfId="25713" xr:uid="{6CE8CB4E-CAC2-452B-8A2E-5B100449606F}"/>
    <cellStyle name="Comma 3 2 4 2 7 4" xfId="11302" xr:uid="{00000000-0005-0000-0000-0000EE2A0000}"/>
    <cellStyle name="Comma 3 2 4 2 7 4 2" xfId="30516" xr:uid="{4558C181-3E97-4A58-9C3E-BEC610DF3254}"/>
    <cellStyle name="Comma 3 2 4 2 7 5" xfId="20909" xr:uid="{7EAB1C79-6809-4811-BA6C-451D410F3F4A}"/>
    <cellStyle name="Comma 3 2 4 2 8" xfId="2497" xr:uid="{00000000-0005-0000-0000-0000EF2A0000}"/>
    <cellStyle name="Comma 3 2 4 2 8 2" xfId="7300" xr:uid="{00000000-0005-0000-0000-0000F02A0000}"/>
    <cellStyle name="Comma 3 2 4 2 8 2 2" xfId="16907" xr:uid="{00000000-0005-0000-0000-0000F12A0000}"/>
    <cellStyle name="Comma 3 2 4 2 8 2 2 2" xfId="36121" xr:uid="{3B35F3EE-7121-4936-8F82-38903C5D4E10}"/>
    <cellStyle name="Comma 3 2 4 2 8 2 3" xfId="26514" xr:uid="{9DE724B4-9F59-42CA-912C-B38A0B441103}"/>
    <cellStyle name="Comma 3 2 4 2 8 3" xfId="12104" xr:uid="{00000000-0005-0000-0000-0000F22A0000}"/>
    <cellStyle name="Comma 3 2 4 2 8 3 2" xfId="31318" xr:uid="{371EAB40-12AB-47E2-80C1-1B08289F1558}"/>
    <cellStyle name="Comma 3 2 4 2 8 4" xfId="21711" xr:uid="{0764FA69-46D6-43D4-BD01-59CE5D7E06DF}"/>
    <cellStyle name="Comma 3 2 4 2 9" xfId="4899" xr:uid="{00000000-0005-0000-0000-0000F32A0000}"/>
    <cellStyle name="Comma 3 2 4 2 9 2" xfId="14506" xr:uid="{00000000-0005-0000-0000-0000F42A0000}"/>
    <cellStyle name="Comma 3 2 4 2 9 2 2" xfId="33720" xr:uid="{376E4439-B9FD-42F8-9D07-09D99961CCF1}"/>
    <cellStyle name="Comma 3 2 4 2 9 3" xfId="24113" xr:uid="{702392F8-C8B7-445C-8BDB-988649D22E84}"/>
    <cellStyle name="Comma 3 2 4 3" xfId="141" xr:uid="{00000000-0005-0000-0000-0000F52A0000}"/>
    <cellStyle name="Comma 3 2 4 3 10" xfId="19359" xr:uid="{4BE6159B-B609-47BC-B8E3-EE6307D901BC}"/>
    <cellStyle name="Comma 3 2 4 3 2" xfId="341" xr:uid="{00000000-0005-0000-0000-0000F62A0000}"/>
    <cellStyle name="Comma 3 2 4 3 2 2" xfId="1142" xr:uid="{00000000-0005-0000-0000-0000F72A0000}"/>
    <cellStyle name="Comma 3 2 4 3 2 2 2" xfId="3547" xr:uid="{00000000-0005-0000-0000-0000F82A0000}"/>
    <cellStyle name="Comma 3 2 4 3 2 2 2 2" xfId="8350" xr:uid="{00000000-0005-0000-0000-0000F92A0000}"/>
    <cellStyle name="Comma 3 2 4 3 2 2 2 2 2" xfId="17957" xr:uid="{00000000-0005-0000-0000-0000FA2A0000}"/>
    <cellStyle name="Comma 3 2 4 3 2 2 2 2 2 2" xfId="37171" xr:uid="{A0FCCB92-1041-4A34-A08A-31F50D04BB4F}"/>
    <cellStyle name="Comma 3 2 4 3 2 2 2 2 3" xfId="27564" xr:uid="{630FEDCF-0231-43FC-8B87-71938917E4D0}"/>
    <cellStyle name="Comma 3 2 4 3 2 2 2 3" xfId="13154" xr:uid="{00000000-0005-0000-0000-0000FB2A0000}"/>
    <cellStyle name="Comma 3 2 4 3 2 2 2 3 2" xfId="32368" xr:uid="{43EFAC32-6CC1-4C4C-8A90-82414373FDEF}"/>
    <cellStyle name="Comma 3 2 4 3 2 2 2 4" xfId="22761" xr:uid="{26423968-944C-4C64-B4A3-6722B60559FB}"/>
    <cellStyle name="Comma 3 2 4 3 2 2 3" xfId="5949" xr:uid="{00000000-0005-0000-0000-0000FC2A0000}"/>
    <cellStyle name="Comma 3 2 4 3 2 2 3 2" xfId="15556" xr:uid="{00000000-0005-0000-0000-0000FD2A0000}"/>
    <cellStyle name="Comma 3 2 4 3 2 2 3 2 2" xfId="34770" xr:uid="{1F29A0A2-D84E-4749-A355-77ABC9D974EB}"/>
    <cellStyle name="Comma 3 2 4 3 2 2 3 3" xfId="25163" xr:uid="{8905DA2A-C620-4DAE-B690-DB4C607197B7}"/>
    <cellStyle name="Comma 3 2 4 3 2 2 4" xfId="10752" xr:uid="{00000000-0005-0000-0000-0000FE2A0000}"/>
    <cellStyle name="Comma 3 2 4 3 2 2 4 2" xfId="29966" xr:uid="{6340F917-79D5-4D56-B759-673E2B25802A}"/>
    <cellStyle name="Comma 3 2 4 3 2 2 5" xfId="20359" xr:uid="{277DD193-720D-4A9A-9088-1E6B47D621BB}"/>
    <cellStyle name="Comma 3 2 4 3 2 3" xfId="1942" xr:uid="{00000000-0005-0000-0000-0000FF2A0000}"/>
    <cellStyle name="Comma 3 2 4 3 2 3 2" xfId="4347" xr:uid="{00000000-0005-0000-0000-0000002B0000}"/>
    <cellStyle name="Comma 3 2 4 3 2 3 2 2" xfId="9150" xr:uid="{00000000-0005-0000-0000-0000012B0000}"/>
    <cellStyle name="Comma 3 2 4 3 2 3 2 2 2" xfId="18757" xr:uid="{00000000-0005-0000-0000-0000022B0000}"/>
    <cellStyle name="Comma 3 2 4 3 2 3 2 2 2 2" xfId="37971" xr:uid="{F4305534-2A09-4BC8-80F7-533164F8EA44}"/>
    <cellStyle name="Comma 3 2 4 3 2 3 2 2 3" xfId="28364" xr:uid="{E19A5762-8271-4993-A4C5-92FD7837D7B9}"/>
    <cellStyle name="Comma 3 2 4 3 2 3 2 3" xfId="13954" xr:uid="{00000000-0005-0000-0000-0000032B0000}"/>
    <cellStyle name="Comma 3 2 4 3 2 3 2 3 2" xfId="33168" xr:uid="{FD771AE6-CCE2-4184-81E4-B02536A48EE9}"/>
    <cellStyle name="Comma 3 2 4 3 2 3 2 4" xfId="23561" xr:uid="{64493EE9-0752-4707-99CF-700D120F3647}"/>
    <cellStyle name="Comma 3 2 4 3 2 3 3" xfId="6749" xr:uid="{00000000-0005-0000-0000-0000042B0000}"/>
    <cellStyle name="Comma 3 2 4 3 2 3 3 2" xfId="16356" xr:uid="{00000000-0005-0000-0000-0000052B0000}"/>
    <cellStyle name="Comma 3 2 4 3 2 3 3 2 2" xfId="35570" xr:uid="{CD5B9F28-A9BE-41F1-B8CD-775E546EB4D3}"/>
    <cellStyle name="Comma 3 2 4 3 2 3 3 3" xfId="25963" xr:uid="{51BA6988-4099-4639-A297-1979D1305DEC}"/>
    <cellStyle name="Comma 3 2 4 3 2 3 4" xfId="11552" xr:uid="{00000000-0005-0000-0000-0000062B0000}"/>
    <cellStyle name="Comma 3 2 4 3 2 3 4 2" xfId="30766" xr:uid="{7D1253EA-F56C-4A3D-B61E-4A17649CC300}"/>
    <cellStyle name="Comma 3 2 4 3 2 3 5" xfId="21159" xr:uid="{A386D8AB-9F69-477B-AA59-2B5413A28203}"/>
    <cellStyle name="Comma 3 2 4 3 2 4" xfId="2747" xr:uid="{00000000-0005-0000-0000-0000072B0000}"/>
    <cellStyle name="Comma 3 2 4 3 2 4 2" xfId="7550" xr:uid="{00000000-0005-0000-0000-0000082B0000}"/>
    <cellStyle name="Comma 3 2 4 3 2 4 2 2" xfId="17157" xr:uid="{00000000-0005-0000-0000-0000092B0000}"/>
    <cellStyle name="Comma 3 2 4 3 2 4 2 2 2" xfId="36371" xr:uid="{B612F2B5-721D-41D5-AB7C-29750C003D48}"/>
    <cellStyle name="Comma 3 2 4 3 2 4 2 3" xfId="26764" xr:uid="{ED08C4AA-B4A4-4D76-8E5F-79829B27E20F}"/>
    <cellStyle name="Comma 3 2 4 3 2 4 3" xfId="12354" xr:uid="{00000000-0005-0000-0000-00000A2B0000}"/>
    <cellStyle name="Comma 3 2 4 3 2 4 3 2" xfId="31568" xr:uid="{C274DF4E-7923-4946-BDA8-0AF080A910AF}"/>
    <cellStyle name="Comma 3 2 4 3 2 4 4" xfId="21961" xr:uid="{5A8CA80D-DECC-4825-AABE-6260F4F36F47}"/>
    <cellStyle name="Comma 3 2 4 3 2 5" xfId="5149" xr:uid="{00000000-0005-0000-0000-00000B2B0000}"/>
    <cellStyle name="Comma 3 2 4 3 2 5 2" xfId="14756" xr:uid="{00000000-0005-0000-0000-00000C2B0000}"/>
    <cellStyle name="Comma 3 2 4 3 2 5 2 2" xfId="33970" xr:uid="{24FA40EC-82D3-4260-8338-DDA907F6E64A}"/>
    <cellStyle name="Comma 3 2 4 3 2 5 3" xfId="24363" xr:uid="{141ED43C-1DE5-4FE8-AB03-541170823F4E}"/>
    <cellStyle name="Comma 3 2 4 3 2 6" xfId="9952" xr:uid="{00000000-0005-0000-0000-00000D2B0000}"/>
    <cellStyle name="Comma 3 2 4 3 2 6 2" xfId="29166" xr:uid="{2FED6A97-41DE-4A43-AA5E-9142B2A0B23F}"/>
    <cellStyle name="Comma 3 2 4 3 2 7" xfId="19559" xr:uid="{3F1B6CDF-87DB-4BF3-8E2C-20165420A495}"/>
    <cellStyle name="Comma 3 2 4 3 3" xfId="541" xr:uid="{00000000-0005-0000-0000-00000E2B0000}"/>
    <cellStyle name="Comma 3 2 4 3 3 2" xfId="1342" xr:uid="{00000000-0005-0000-0000-00000F2B0000}"/>
    <cellStyle name="Comma 3 2 4 3 3 2 2" xfId="3747" xr:uid="{00000000-0005-0000-0000-0000102B0000}"/>
    <cellStyle name="Comma 3 2 4 3 3 2 2 2" xfId="8550" xr:uid="{00000000-0005-0000-0000-0000112B0000}"/>
    <cellStyle name="Comma 3 2 4 3 3 2 2 2 2" xfId="18157" xr:uid="{00000000-0005-0000-0000-0000122B0000}"/>
    <cellStyle name="Comma 3 2 4 3 3 2 2 2 2 2" xfId="37371" xr:uid="{FE0F772A-42FD-40D3-9680-4CA4078DB673}"/>
    <cellStyle name="Comma 3 2 4 3 3 2 2 2 3" xfId="27764" xr:uid="{05050DDF-F070-4FE2-ABDD-38AB8B628AC3}"/>
    <cellStyle name="Comma 3 2 4 3 3 2 2 3" xfId="13354" xr:uid="{00000000-0005-0000-0000-0000132B0000}"/>
    <cellStyle name="Comma 3 2 4 3 3 2 2 3 2" xfId="32568" xr:uid="{DFAE7DC4-35DF-4286-A6C6-3818F452D11E}"/>
    <cellStyle name="Comma 3 2 4 3 3 2 2 4" xfId="22961" xr:uid="{C43F1832-2BA8-45D6-83B8-E22500A1781B}"/>
    <cellStyle name="Comma 3 2 4 3 3 2 3" xfId="6149" xr:uid="{00000000-0005-0000-0000-0000142B0000}"/>
    <cellStyle name="Comma 3 2 4 3 3 2 3 2" xfId="15756" xr:uid="{00000000-0005-0000-0000-0000152B0000}"/>
    <cellStyle name="Comma 3 2 4 3 3 2 3 2 2" xfId="34970" xr:uid="{F16061A5-A187-47D1-86C7-63C11ED7E10B}"/>
    <cellStyle name="Comma 3 2 4 3 3 2 3 3" xfId="25363" xr:uid="{A18B0834-E3CD-43E6-8601-ADA37F4B7C48}"/>
    <cellStyle name="Comma 3 2 4 3 3 2 4" xfId="10952" xr:uid="{00000000-0005-0000-0000-0000162B0000}"/>
    <cellStyle name="Comma 3 2 4 3 3 2 4 2" xfId="30166" xr:uid="{85C610D6-2903-442F-8B00-E48326EFCBAF}"/>
    <cellStyle name="Comma 3 2 4 3 3 2 5" xfId="20559" xr:uid="{28436753-F369-4400-BA3F-16912AE494F1}"/>
    <cellStyle name="Comma 3 2 4 3 3 3" xfId="2142" xr:uid="{00000000-0005-0000-0000-0000172B0000}"/>
    <cellStyle name="Comma 3 2 4 3 3 3 2" xfId="4547" xr:uid="{00000000-0005-0000-0000-0000182B0000}"/>
    <cellStyle name="Comma 3 2 4 3 3 3 2 2" xfId="9350" xr:uid="{00000000-0005-0000-0000-0000192B0000}"/>
    <cellStyle name="Comma 3 2 4 3 3 3 2 2 2" xfId="18957" xr:uid="{00000000-0005-0000-0000-00001A2B0000}"/>
    <cellStyle name="Comma 3 2 4 3 3 3 2 2 2 2" xfId="38171" xr:uid="{B2117430-AC2D-4C99-82CF-4DCC6AB5E0BA}"/>
    <cellStyle name="Comma 3 2 4 3 3 3 2 2 3" xfId="28564" xr:uid="{66324FE2-9B0C-4C17-9A97-4133C1D535EF}"/>
    <cellStyle name="Comma 3 2 4 3 3 3 2 3" xfId="14154" xr:uid="{00000000-0005-0000-0000-00001B2B0000}"/>
    <cellStyle name="Comma 3 2 4 3 3 3 2 3 2" xfId="33368" xr:uid="{4294A04E-20D5-4AEE-B43B-F1A36ECE0E7D}"/>
    <cellStyle name="Comma 3 2 4 3 3 3 2 4" xfId="23761" xr:uid="{0FABF99E-AAF6-4DDF-95E8-F23BD4DC9DC6}"/>
    <cellStyle name="Comma 3 2 4 3 3 3 3" xfId="6949" xr:uid="{00000000-0005-0000-0000-00001C2B0000}"/>
    <cellStyle name="Comma 3 2 4 3 3 3 3 2" xfId="16556" xr:uid="{00000000-0005-0000-0000-00001D2B0000}"/>
    <cellStyle name="Comma 3 2 4 3 3 3 3 2 2" xfId="35770" xr:uid="{CEC39157-BF9A-4900-AA9D-4F576BCAA9A7}"/>
    <cellStyle name="Comma 3 2 4 3 3 3 3 3" xfId="26163" xr:uid="{D509DA63-6299-4127-9CE6-3235D68745E7}"/>
    <cellStyle name="Comma 3 2 4 3 3 3 4" xfId="11752" xr:uid="{00000000-0005-0000-0000-00001E2B0000}"/>
    <cellStyle name="Comma 3 2 4 3 3 3 4 2" xfId="30966" xr:uid="{EBDF8C82-649A-4853-8AA3-29E3DF36568B}"/>
    <cellStyle name="Comma 3 2 4 3 3 3 5" xfId="21359" xr:uid="{8F13F2B1-5C24-44C7-AF17-F0465884D8A5}"/>
    <cellStyle name="Comma 3 2 4 3 3 4" xfId="2947" xr:uid="{00000000-0005-0000-0000-00001F2B0000}"/>
    <cellStyle name="Comma 3 2 4 3 3 4 2" xfId="7750" xr:uid="{00000000-0005-0000-0000-0000202B0000}"/>
    <cellStyle name="Comma 3 2 4 3 3 4 2 2" xfId="17357" xr:uid="{00000000-0005-0000-0000-0000212B0000}"/>
    <cellStyle name="Comma 3 2 4 3 3 4 2 2 2" xfId="36571" xr:uid="{8707D59B-DBD6-4FD7-B3B7-8158D641D751}"/>
    <cellStyle name="Comma 3 2 4 3 3 4 2 3" xfId="26964" xr:uid="{0565BD7C-91D8-403B-B565-8A0A45859E77}"/>
    <cellStyle name="Comma 3 2 4 3 3 4 3" xfId="12554" xr:uid="{00000000-0005-0000-0000-0000222B0000}"/>
    <cellStyle name="Comma 3 2 4 3 3 4 3 2" xfId="31768" xr:uid="{BDD55216-EAD6-4E22-8E96-2FAD79D3431B}"/>
    <cellStyle name="Comma 3 2 4 3 3 4 4" xfId="22161" xr:uid="{C4E2A2EF-5EC8-46C4-B060-7E722FFB68CC}"/>
    <cellStyle name="Comma 3 2 4 3 3 5" xfId="5349" xr:uid="{00000000-0005-0000-0000-0000232B0000}"/>
    <cellStyle name="Comma 3 2 4 3 3 5 2" xfId="14956" xr:uid="{00000000-0005-0000-0000-0000242B0000}"/>
    <cellStyle name="Comma 3 2 4 3 3 5 2 2" xfId="34170" xr:uid="{98166FBE-C3A9-43E8-8C88-6767C9A74F35}"/>
    <cellStyle name="Comma 3 2 4 3 3 5 3" xfId="24563" xr:uid="{F14CDB9B-1DD8-4D4D-AFD2-04D419566B99}"/>
    <cellStyle name="Comma 3 2 4 3 3 6" xfId="10152" xr:uid="{00000000-0005-0000-0000-0000252B0000}"/>
    <cellStyle name="Comma 3 2 4 3 3 6 2" xfId="29366" xr:uid="{1372322A-CBE6-4FAA-93B7-4A3B23BFE0D2}"/>
    <cellStyle name="Comma 3 2 4 3 3 7" xfId="19759" xr:uid="{516DE0C0-4E76-4896-906C-69A72835A429}"/>
    <cellStyle name="Comma 3 2 4 3 4" xfId="741" xr:uid="{00000000-0005-0000-0000-0000262B0000}"/>
    <cellStyle name="Comma 3 2 4 3 4 2" xfId="1542" xr:uid="{00000000-0005-0000-0000-0000272B0000}"/>
    <cellStyle name="Comma 3 2 4 3 4 2 2" xfId="3947" xr:uid="{00000000-0005-0000-0000-0000282B0000}"/>
    <cellStyle name="Comma 3 2 4 3 4 2 2 2" xfId="8750" xr:uid="{00000000-0005-0000-0000-0000292B0000}"/>
    <cellStyle name="Comma 3 2 4 3 4 2 2 2 2" xfId="18357" xr:uid="{00000000-0005-0000-0000-00002A2B0000}"/>
    <cellStyle name="Comma 3 2 4 3 4 2 2 2 2 2" xfId="37571" xr:uid="{21BD9DB9-83A1-4A8A-A146-B59D76A10489}"/>
    <cellStyle name="Comma 3 2 4 3 4 2 2 2 3" xfId="27964" xr:uid="{4005E6D8-21DB-4C39-B0CE-8B36BE00D0F9}"/>
    <cellStyle name="Comma 3 2 4 3 4 2 2 3" xfId="13554" xr:uid="{00000000-0005-0000-0000-00002B2B0000}"/>
    <cellStyle name="Comma 3 2 4 3 4 2 2 3 2" xfId="32768" xr:uid="{AE03972F-6046-4BDA-92A0-BEAE3D0E9026}"/>
    <cellStyle name="Comma 3 2 4 3 4 2 2 4" xfId="23161" xr:uid="{F1EAD3E7-3B46-4B0E-B186-A5C47AD02727}"/>
    <cellStyle name="Comma 3 2 4 3 4 2 3" xfId="6349" xr:uid="{00000000-0005-0000-0000-00002C2B0000}"/>
    <cellStyle name="Comma 3 2 4 3 4 2 3 2" xfId="15956" xr:uid="{00000000-0005-0000-0000-00002D2B0000}"/>
    <cellStyle name="Comma 3 2 4 3 4 2 3 2 2" xfId="35170" xr:uid="{21DFC5E2-F31B-471D-9D10-35CE7E99482E}"/>
    <cellStyle name="Comma 3 2 4 3 4 2 3 3" xfId="25563" xr:uid="{14B311E9-2BF8-4611-9988-6E0D6DB38C36}"/>
    <cellStyle name="Comma 3 2 4 3 4 2 4" xfId="11152" xr:uid="{00000000-0005-0000-0000-00002E2B0000}"/>
    <cellStyle name="Comma 3 2 4 3 4 2 4 2" xfId="30366" xr:uid="{CF8995CE-AF5A-485E-9606-9C96C92DF71F}"/>
    <cellStyle name="Comma 3 2 4 3 4 2 5" xfId="20759" xr:uid="{91C3FBBA-9859-4CB5-AFB9-E2C6666D9ED0}"/>
    <cellStyle name="Comma 3 2 4 3 4 3" xfId="2342" xr:uid="{00000000-0005-0000-0000-00002F2B0000}"/>
    <cellStyle name="Comma 3 2 4 3 4 3 2" xfId="4747" xr:uid="{00000000-0005-0000-0000-0000302B0000}"/>
    <cellStyle name="Comma 3 2 4 3 4 3 2 2" xfId="9550" xr:uid="{00000000-0005-0000-0000-0000312B0000}"/>
    <cellStyle name="Comma 3 2 4 3 4 3 2 2 2" xfId="19157" xr:uid="{00000000-0005-0000-0000-0000322B0000}"/>
    <cellStyle name="Comma 3 2 4 3 4 3 2 2 2 2" xfId="38371" xr:uid="{ACEABA6B-B284-4B0F-9F7E-F3C27ADF0A5A}"/>
    <cellStyle name="Comma 3 2 4 3 4 3 2 2 3" xfId="28764" xr:uid="{2F023C33-B1A3-4818-BC24-0EE3C710362F}"/>
    <cellStyle name="Comma 3 2 4 3 4 3 2 3" xfId="14354" xr:uid="{00000000-0005-0000-0000-0000332B0000}"/>
    <cellStyle name="Comma 3 2 4 3 4 3 2 3 2" xfId="33568" xr:uid="{70D2DC12-4C64-44D4-8888-E8CEF75C77AE}"/>
    <cellStyle name="Comma 3 2 4 3 4 3 2 4" xfId="23961" xr:uid="{194AEDF8-7D9E-489E-AE56-D0B149F09F8D}"/>
    <cellStyle name="Comma 3 2 4 3 4 3 3" xfId="7149" xr:uid="{00000000-0005-0000-0000-0000342B0000}"/>
    <cellStyle name="Comma 3 2 4 3 4 3 3 2" xfId="16756" xr:uid="{00000000-0005-0000-0000-0000352B0000}"/>
    <cellStyle name="Comma 3 2 4 3 4 3 3 2 2" xfId="35970" xr:uid="{D3A2C0C9-DE28-4F83-8CC5-251593FF2A5F}"/>
    <cellStyle name="Comma 3 2 4 3 4 3 3 3" xfId="26363" xr:uid="{A7745016-9990-4B2B-9F94-0EBE9AECDD59}"/>
    <cellStyle name="Comma 3 2 4 3 4 3 4" xfId="11952" xr:uid="{00000000-0005-0000-0000-0000362B0000}"/>
    <cellStyle name="Comma 3 2 4 3 4 3 4 2" xfId="31166" xr:uid="{C9CC347D-23F0-49E9-87D0-BA5766FF7652}"/>
    <cellStyle name="Comma 3 2 4 3 4 3 5" xfId="21559" xr:uid="{6E50FF90-A688-4B48-B795-0577EA94872B}"/>
    <cellStyle name="Comma 3 2 4 3 4 4" xfId="3147" xr:uid="{00000000-0005-0000-0000-0000372B0000}"/>
    <cellStyle name="Comma 3 2 4 3 4 4 2" xfId="7950" xr:uid="{00000000-0005-0000-0000-0000382B0000}"/>
    <cellStyle name="Comma 3 2 4 3 4 4 2 2" xfId="17557" xr:uid="{00000000-0005-0000-0000-0000392B0000}"/>
    <cellStyle name="Comma 3 2 4 3 4 4 2 2 2" xfId="36771" xr:uid="{BBA36AAB-89B6-4877-A959-5238C4FEB3B7}"/>
    <cellStyle name="Comma 3 2 4 3 4 4 2 3" xfId="27164" xr:uid="{6A86F0B9-7A11-43F0-996D-FDB0733C1709}"/>
    <cellStyle name="Comma 3 2 4 3 4 4 3" xfId="12754" xr:uid="{00000000-0005-0000-0000-00003A2B0000}"/>
    <cellStyle name="Comma 3 2 4 3 4 4 3 2" xfId="31968" xr:uid="{926E787A-1B3D-486B-B56C-DF701E55A333}"/>
    <cellStyle name="Comma 3 2 4 3 4 4 4" xfId="22361" xr:uid="{E5EE568D-3CE3-41DA-BEEC-B94611631CF3}"/>
    <cellStyle name="Comma 3 2 4 3 4 5" xfId="5549" xr:uid="{00000000-0005-0000-0000-00003B2B0000}"/>
    <cellStyle name="Comma 3 2 4 3 4 5 2" xfId="15156" xr:uid="{00000000-0005-0000-0000-00003C2B0000}"/>
    <cellStyle name="Comma 3 2 4 3 4 5 2 2" xfId="34370" xr:uid="{73D6B5CC-7B05-4E21-91A1-CD9B5E255FF9}"/>
    <cellStyle name="Comma 3 2 4 3 4 5 3" xfId="24763" xr:uid="{D7EFEEEF-13EA-4F83-ACD6-7D4BCE5ADD3F}"/>
    <cellStyle name="Comma 3 2 4 3 4 6" xfId="10352" xr:uid="{00000000-0005-0000-0000-00003D2B0000}"/>
    <cellStyle name="Comma 3 2 4 3 4 6 2" xfId="29566" xr:uid="{B8A31272-8C35-4D26-B59D-43140ADDD8A9}"/>
    <cellStyle name="Comma 3 2 4 3 4 7" xfId="19959" xr:uid="{FD6A45F9-CAAE-455B-87E1-61FCBC651184}"/>
    <cellStyle name="Comma 3 2 4 3 5" xfId="942" xr:uid="{00000000-0005-0000-0000-00003E2B0000}"/>
    <cellStyle name="Comma 3 2 4 3 5 2" xfId="3347" xr:uid="{00000000-0005-0000-0000-00003F2B0000}"/>
    <cellStyle name="Comma 3 2 4 3 5 2 2" xfId="8150" xr:uid="{00000000-0005-0000-0000-0000402B0000}"/>
    <cellStyle name="Comma 3 2 4 3 5 2 2 2" xfId="17757" xr:uid="{00000000-0005-0000-0000-0000412B0000}"/>
    <cellStyle name="Comma 3 2 4 3 5 2 2 2 2" xfId="36971" xr:uid="{DF85196F-2A7C-4334-AF08-13D1A4E9F8A6}"/>
    <cellStyle name="Comma 3 2 4 3 5 2 2 3" xfId="27364" xr:uid="{D651CBE4-9DD6-4FF0-903D-9FFDE5C4810C}"/>
    <cellStyle name="Comma 3 2 4 3 5 2 3" xfId="12954" xr:uid="{00000000-0005-0000-0000-0000422B0000}"/>
    <cellStyle name="Comma 3 2 4 3 5 2 3 2" xfId="32168" xr:uid="{593C6A5B-F04A-4D91-9BC3-E5D671130EAC}"/>
    <cellStyle name="Comma 3 2 4 3 5 2 4" xfId="22561" xr:uid="{8EFB16ED-ABEC-45BF-85C3-42DACC913EAB}"/>
    <cellStyle name="Comma 3 2 4 3 5 3" xfId="5749" xr:uid="{00000000-0005-0000-0000-0000432B0000}"/>
    <cellStyle name="Comma 3 2 4 3 5 3 2" xfId="15356" xr:uid="{00000000-0005-0000-0000-0000442B0000}"/>
    <cellStyle name="Comma 3 2 4 3 5 3 2 2" xfId="34570" xr:uid="{0FBF55FF-0819-4E9C-B154-1C25D1FC37E4}"/>
    <cellStyle name="Comma 3 2 4 3 5 3 3" xfId="24963" xr:uid="{40D45AF9-DAF6-4CD4-B6AE-8350ED93470C}"/>
    <cellStyle name="Comma 3 2 4 3 5 4" xfId="10552" xr:uid="{00000000-0005-0000-0000-0000452B0000}"/>
    <cellStyle name="Comma 3 2 4 3 5 4 2" xfId="29766" xr:uid="{8BE7D93A-F89B-4E34-9436-2FA2D1EC56C6}"/>
    <cellStyle name="Comma 3 2 4 3 5 5" xfId="20159" xr:uid="{CECB3BF9-AD56-48D5-85D9-DC515AEA1A29}"/>
    <cellStyle name="Comma 3 2 4 3 6" xfId="1742" xr:uid="{00000000-0005-0000-0000-0000462B0000}"/>
    <cellStyle name="Comma 3 2 4 3 6 2" xfId="4147" xr:uid="{00000000-0005-0000-0000-0000472B0000}"/>
    <cellStyle name="Comma 3 2 4 3 6 2 2" xfId="8950" xr:uid="{00000000-0005-0000-0000-0000482B0000}"/>
    <cellStyle name="Comma 3 2 4 3 6 2 2 2" xfId="18557" xr:uid="{00000000-0005-0000-0000-0000492B0000}"/>
    <cellStyle name="Comma 3 2 4 3 6 2 2 2 2" xfId="37771" xr:uid="{F1733EE6-00D1-40B4-B345-995EF065C409}"/>
    <cellStyle name="Comma 3 2 4 3 6 2 2 3" xfId="28164" xr:uid="{528AD057-88E8-4458-A4AD-A9DFF6258A85}"/>
    <cellStyle name="Comma 3 2 4 3 6 2 3" xfId="13754" xr:uid="{00000000-0005-0000-0000-00004A2B0000}"/>
    <cellStyle name="Comma 3 2 4 3 6 2 3 2" xfId="32968" xr:uid="{503D29D0-08C0-4399-86A3-0288499F903B}"/>
    <cellStyle name="Comma 3 2 4 3 6 2 4" xfId="23361" xr:uid="{D60736EC-3FE2-433C-8E01-4A52C6FE6868}"/>
    <cellStyle name="Comma 3 2 4 3 6 3" xfId="6549" xr:uid="{00000000-0005-0000-0000-00004B2B0000}"/>
    <cellStyle name="Comma 3 2 4 3 6 3 2" xfId="16156" xr:uid="{00000000-0005-0000-0000-00004C2B0000}"/>
    <cellStyle name="Comma 3 2 4 3 6 3 2 2" xfId="35370" xr:uid="{64EDF818-C72B-4021-BAF4-6B09E48B654E}"/>
    <cellStyle name="Comma 3 2 4 3 6 3 3" xfId="25763" xr:uid="{8B3BA3A7-3556-43E3-8F99-35C8FFD76937}"/>
    <cellStyle name="Comma 3 2 4 3 6 4" xfId="11352" xr:uid="{00000000-0005-0000-0000-00004D2B0000}"/>
    <cellStyle name="Comma 3 2 4 3 6 4 2" xfId="30566" xr:uid="{5D94B513-D2D9-454B-8C48-00EAAF6A9D02}"/>
    <cellStyle name="Comma 3 2 4 3 6 5" xfId="20959" xr:uid="{E0FFF32A-DB20-48C1-9037-82660267C207}"/>
    <cellStyle name="Comma 3 2 4 3 7" xfId="2547" xr:uid="{00000000-0005-0000-0000-00004E2B0000}"/>
    <cellStyle name="Comma 3 2 4 3 7 2" xfId="7350" xr:uid="{00000000-0005-0000-0000-00004F2B0000}"/>
    <cellStyle name="Comma 3 2 4 3 7 2 2" xfId="16957" xr:uid="{00000000-0005-0000-0000-0000502B0000}"/>
    <cellStyle name="Comma 3 2 4 3 7 2 2 2" xfId="36171" xr:uid="{BF8F27F8-B077-4617-8B1B-FFB2AE8B036C}"/>
    <cellStyle name="Comma 3 2 4 3 7 2 3" xfId="26564" xr:uid="{34ACA161-18F3-44FF-830A-1932BFCCD28E}"/>
    <cellStyle name="Comma 3 2 4 3 7 3" xfId="12154" xr:uid="{00000000-0005-0000-0000-0000512B0000}"/>
    <cellStyle name="Comma 3 2 4 3 7 3 2" xfId="31368" xr:uid="{AA4E8E8A-B61F-47D9-AA11-1CDC51C61C30}"/>
    <cellStyle name="Comma 3 2 4 3 7 4" xfId="21761" xr:uid="{347950EE-06B1-472F-8BF4-0D69BDEC47EF}"/>
    <cellStyle name="Comma 3 2 4 3 8" xfId="4949" xr:uid="{00000000-0005-0000-0000-0000522B0000}"/>
    <cellStyle name="Comma 3 2 4 3 8 2" xfId="14556" xr:uid="{00000000-0005-0000-0000-0000532B0000}"/>
    <cellStyle name="Comma 3 2 4 3 8 2 2" xfId="33770" xr:uid="{E7CF1626-D146-4DAA-8457-83F122DFEC58}"/>
    <cellStyle name="Comma 3 2 4 3 8 3" xfId="24163" xr:uid="{6CB76267-45DC-44BF-9351-1764CA5E2753}"/>
    <cellStyle name="Comma 3 2 4 3 9" xfId="9752" xr:uid="{00000000-0005-0000-0000-0000542B0000}"/>
    <cellStyle name="Comma 3 2 4 3 9 2" xfId="28966" xr:uid="{4B32D314-94AD-4733-ADC3-BE4AD126B5D8}"/>
    <cellStyle name="Comma 3 2 4 4" xfId="241" xr:uid="{00000000-0005-0000-0000-0000552B0000}"/>
    <cellStyle name="Comma 3 2 4 4 2" xfId="1042" xr:uid="{00000000-0005-0000-0000-0000562B0000}"/>
    <cellStyle name="Comma 3 2 4 4 2 2" xfId="3447" xr:uid="{00000000-0005-0000-0000-0000572B0000}"/>
    <cellStyle name="Comma 3 2 4 4 2 2 2" xfId="8250" xr:uid="{00000000-0005-0000-0000-0000582B0000}"/>
    <cellStyle name="Comma 3 2 4 4 2 2 2 2" xfId="17857" xr:uid="{00000000-0005-0000-0000-0000592B0000}"/>
    <cellStyle name="Comma 3 2 4 4 2 2 2 2 2" xfId="37071" xr:uid="{06A391DB-EFD7-438A-A1DC-A858036FE89A}"/>
    <cellStyle name="Comma 3 2 4 4 2 2 2 3" xfId="27464" xr:uid="{83B68860-D490-4536-80AB-F87B103CE5ED}"/>
    <cellStyle name="Comma 3 2 4 4 2 2 3" xfId="13054" xr:uid="{00000000-0005-0000-0000-00005A2B0000}"/>
    <cellStyle name="Comma 3 2 4 4 2 2 3 2" xfId="32268" xr:uid="{E42A39D6-BBA4-480E-BC74-B59D233909D6}"/>
    <cellStyle name="Comma 3 2 4 4 2 2 4" xfId="22661" xr:uid="{A07C40FD-1611-4292-A95C-0A08821E7E20}"/>
    <cellStyle name="Comma 3 2 4 4 2 3" xfId="5849" xr:uid="{00000000-0005-0000-0000-00005B2B0000}"/>
    <cellStyle name="Comma 3 2 4 4 2 3 2" xfId="15456" xr:uid="{00000000-0005-0000-0000-00005C2B0000}"/>
    <cellStyle name="Comma 3 2 4 4 2 3 2 2" xfId="34670" xr:uid="{512F5E22-FC79-4E4E-BA73-000F30A56126}"/>
    <cellStyle name="Comma 3 2 4 4 2 3 3" xfId="25063" xr:uid="{824968B1-17EE-432C-B6C7-8DAA30F7DDD8}"/>
    <cellStyle name="Comma 3 2 4 4 2 4" xfId="10652" xr:uid="{00000000-0005-0000-0000-00005D2B0000}"/>
    <cellStyle name="Comma 3 2 4 4 2 4 2" xfId="29866" xr:uid="{CFB5F0D8-DF6C-4541-9909-C1C0EDE33440}"/>
    <cellStyle name="Comma 3 2 4 4 2 5" xfId="20259" xr:uid="{771506C6-8E98-4A85-910C-83605689460A}"/>
    <cellStyle name="Comma 3 2 4 4 3" xfId="1842" xr:uid="{00000000-0005-0000-0000-00005E2B0000}"/>
    <cellStyle name="Comma 3 2 4 4 3 2" xfId="4247" xr:uid="{00000000-0005-0000-0000-00005F2B0000}"/>
    <cellStyle name="Comma 3 2 4 4 3 2 2" xfId="9050" xr:uid="{00000000-0005-0000-0000-0000602B0000}"/>
    <cellStyle name="Comma 3 2 4 4 3 2 2 2" xfId="18657" xr:uid="{00000000-0005-0000-0000-0000612B0000}"/>
    <cellStyle name="Comma 3 2 4 4 3 2 2 2 2" xfId="37871" xr:uid="{8EE2DE1E-B122-4A8D-8474-D3CF13B1E329}"/>
    <cellStyle name="Comma 3 2 4 4 3 2 2 3" xfId="28264" xr:uid="{55F3385A-4058-424E-8C3A-A2D3236DE19C}"/>
    <cellStyle name="Comma 3 2 4 4 3 2 3" xfId="13854" xr:uid="{00000000-0005-0000-0000-0000622B0000}"/>
    <cellStyle name="Comma 3 2 4 4 3 2 3 2" xfId="33068" xr:uid="{DD0816E8-3DD3-4C99-AC09-F19172131A3E}"/>
    <cellStyle name="Comma 3 2 4 4 3 2 4" xfId="23461" xr:uid="{713ECD52-C537-4CA9-AC4F-5CAF85F8693C}"/>
    <cellStyle name="Comma 3 2 4 4 3 3" xfId="6649" xr:uid="{00000000-0005-0000-0000-0000632B0000}"/>
    <cellStyle name="Comma 3 2 4 4 3 3 2" xfId="16256" xr:uid="{00000000-0005-0000-0000-0000642B0000}"/>
    <cellStyle name="Comma 3 2 4 4 3 3 2 2" xfId="35470" xr:uid="{A05F1A73-65B9-4467-8B40-042EBE3F8EF3}"/>
    <cellStyle name="Comma 3 2 4 4 3 3 3" xfId="25863" xr:uid="{6BAA1914-9A47-4119-8DCB-581C0E606CCC}"/>
    <cellStyle name="Comma 3 2 4 4 3 4" xfId="11452" xr:uid="{00000000-0005-0000-0000-0000652B0000}"/>
    <cellStyle name="Comma 3 2 4 4 3 4 2" xfId="30666" xr:uid="{464BAE47-E58D-47A9-8042-04689A7B8040}"/>
    <cellStyle name="Comma 3 2 4 4 3 5" xfId="21059" xr:uid="{B44C823B-EB2C-4E40-8532-B21A95FD0D4F}"/>
    <cellStyle name="Comma 3 2 4 4 4" xfId="2647" xr:uid="{00000000-0005-0000-0000-0000662B0000}"/>
    <cellStyle name="Comma 3 2 4 4 4 2" xfId="7450" xr:uid="{00000000-0005-0000-0000-0000672B0000}"/>
    <cellStyle name="Comma 3 2 4 4 4 2 2" xfId="17057" xr:uid="{00000000-0005-0000-0000-0000682B0000}"/>
    <cellStyle name="Comma 3 2 4 4 4 2 2 2" xfId="36271" xr:uid="{A95B439B-1201-4D4E-B6B9-74682DF13497}"/>
    <cellStyle name="Comma 3 2 4 4 4 2 3" xfId="26664" xr:uid="{8500F7AD-30DD-4B9E-AB0D-403581EFBB26}"/>
    <cellStyle name="Comma 3 2 4 4 4 3" xfId="12254" xr:uid="{00000000-0005-0000-0000-0000692B0000}"/>
    <cellStyle name="Comma 3 2 4 4 4 3 2" xfId="31468" xr:uid="{3C69C6C3-1E23-4F27-A09A-D0B00BCEB4A3}"/>
    <cellStyle name="Comma 3 2 4 4 4 4" xfId="21861" xr:uid="{7156C2E7-899C-4D59-9DBC-941B79BBA908}"/>
    <cellStyle name="Comma 3 2 4 4 5" xfId="5049" xr:uid="{00000000-0005-0000-0000-00006A2B0000}"/>
    <cellStyle name="Comma 3 2 4 4 5 2" xfId="14656" xr:uid="{00000000-0005-0000-0000-00006B2B0000}"/>
    <cellStyle name="Comma 3 2 4 4 5 2 2" xfId="33870" xr:uid="{BDAB7A2D-DF17-4C3A-8DDB-1FA4A8A0F98D}"/>
    <cellStyle name="Comma 3 2 4 4 5 3" xfId="24263" xr:uid="{AB4DB82A-128B-4F84-97C4-238F8C20DC34}"/>
    <cellStyle name="Comma 3 2 4 4 6" xfId="9852" xr:uid="{00000000-0005-0000-0000-00006C2B0000}"/>
    <cellStyle name="Comma 3 2 4 4 6 2" xfId="29066" xr:uid="{E8E9CA71-D261-4245-B30E-1BB25AC9B46C}"/>
    <cellStyle name="Comma 3 2 4 4 7" xfId="19459" xr:uid="{3EF0A82F-2DFB-40DC-BA6A-7D157534CCA6}"/>
    <cellStyle name="Comma 3 2 4 5" xfId="441" xr:uid="{00000000-0005-0000-0000-00006D2B0000}"/>
    <cellStyle name="Comma 3 2 4 5 2" xfId="1242" xr:uid="{00000000-0005-0000-0000-00006E2B0000}"/>
    <cellStyle name="Comma 3 2 4 5 2 2" xfId="3647" xr:uid="{00000000-0005-0000-0000-00006F2B0000}"/>
    <cellStyle name="Comma 3 2 4 5 2 2 2" xfId="8450" xr:uid="{00000000-0005-0000-0000-0000702B0000}"/>
    <cellStyle name="Comma 3 2 4 5 2 2 2 2" xfId="18057" xr:uid="{00000000-0005-0000-0000-0000712B0000}"/>
    <cellStyle name="Comma 3 2 4 5 2 2 2 2 2" xfId="37271" xr:uid="{36B1084E-DFCF-44E0-A640-EC59285AC134}"/>
    <cellStyle name="Comma 3 2 4 5 2 2 2 3" xfId="27664" xr:uid="{FACE148C-96DF-47DB-9EC2-9F349F815152}"/>
    <cellStyle name="Comma 3 2 4 5 2 2 3" xfId="13254" xr:uid="{00000000-0005-0000-0000-0000722B0000}"/>
    <cellStyle name="Comma 3 2 4 5 2 2 3 2" xfId="32468" xr:uid="{0643E1C6-D7A9-49E3-9838-5658633DF858}"/>
    <cellStyle name="Comma 3 2 4 5 2 2 4" xfId="22861" xr:uid="{EE2A9630-5429-462A-A533-3A5D4E945435}"/>
    <cellStyle name="Comma 3 2 4 5 2 3" xfId="6049" xr:uid="{00000000-0005-0000-0000-0000732B0000}"/>
    <cellStyle name="Comma 3 2 4 5 2 3 2" xfId="15656" xr:uid="{00000000-0005-0000-0000-0000742B0000}"/>
    <cellStyle name="Comma 3 2 4 5 2 3 2 2" xfId="34870" xr:uid="{44ACFA56-C905-4C3F-AFA9-A0A1B592EC3D}"/>
    <cellStyle name="Comma 3 2 4 5 2 3 3" xfId="25263" xr:uid="{80B1C51D-2D5F-4E1A-9068-2C33706957E5}"/>
    <cellStyle name="Comma 3 2 4 5 2 4" xfId="10852" xr:uid="{00000000-0005-0000-0000-0000752B0000}"/>
    <cellStyle name="Comma 3 2 4 5 2 4 2" xfId="30066" xr:uid="{34EECFC8-6F0E-44A3-8ED5-28639D2BE145}"/>
    <cellStyle name="Comma 3 2 4 5 2 5" xfId="20459" xr:uid="{25D25362-87B5-43B8-8FB8-59E9B684F78C}"/>
    <cellStyle name="Comma 3 2 4 5 3" xfId="2042" xr:uid="{00000000-0005-0000-0000-0000762B0000}"/>
    <cellStyle name="Comma 3 2 4 5 3 2" xfId="4447" xr:uid="{00000000-0005-0000-0000-0000772B0000}"/>
    <cellStyle name="Comma 3 2 4 5 3 2 2" xfId="9250" xr:uid="{00000000-0005-0000-0000-0000782B0000}"/>
    <cellStyle name="Comma 3 2 4 5 3 2 2 2" xfId="18857" xr:uid="{00000000-0005-0000-0000-0000792B0000}"/>
    <cellStyle name="Comma 3 2 4 5 3 2 2 2 2" xfId="38071" xr:uid="{7F29AD99-FD70-4CEA-9CF6-25A911F5C5BF}"/>
    <cellStyle name="Comma 3 2 4 5 3 2 2 3" xfId="28464" xr:uid="{CDA2CCBC-1664-4BEC-9279-5ABCE3A5D7CC}"/>
    <cellStyle name="Comma 3 2 4 5 3 2 3" xfId="14054" xr:uid="{00000000-0005-0000-0000-00007A2B0000}"/>
    <cellStyle name="Comma 3 2 4 5 3 2 3 2" xfId="33268" xr:uid="{EC3220E3-F18E-4A4A-94B3-4AE9E6353542}"/>
    <cellStyle name="Comma 3 2 4 5 3 2 4" xfId="23661" xr:uid="{0C3D564F-6F7B-4D2F-8634-D289E6D28D65}"/>
    <cellStyle name="Comma 3 2 4 5 3 3" xfId="6849" xr:uid="{00000000-0005-0000-0000-00007B2B0000}"/>
    <cellStyle name="Comma 3 2 4 5 3 3 2" xfId="16456" xr:uid="{00000000-0005-0000-0000-00007C2B0000}"/>
    <cellStyle name="Comma 3 2 4 5 3 3 2 2" xfId="35670" xr:uid="{C08F5EB7-1C15-4ECD-B264-2AD933F0FE8E}"/>
    <cellStyle name="Comma 3 2 4 5 3 3 3" xfId="26063" xr:uid="{B9C90C86-0C91-4558-8E06-41454660CC3A}"/>
    <cellStyle name="Comma 3 2 4 5 3 4" xfId="11652" xr:uid="{00000000-0005-0000-0000-00007D2B0000}"/>
    <cellStyle name="Comma 3 2 4 5 3 4 2" xfId="30866" xr:uid="{4DFB41DF-A76C-4258-85A7-4DAD497C814A}"/>
    <cellStyle name="Comma 3 2 4 5 3 5" xfId="21259" xr:uid="{B8522C34-C00E-4440-A464-DDBD27567F48}"/>
    <cellStyle name="Comma 3 2 4 5 4" xfId="2847" xr:uid="{00000000-0005-0000-0000-00007E2B0000}"/>
    <cellStyle name="Comma 3 2 4 5 4 2" xfId="7650" xr:uid="{00000000-0005-0000-0000-00007F2B0000}"/>
    <cellStyle name="Comma 3 2 4 5 4 2 2" xfId="17257" xr:uid="{00000000-0005-0000-0000-0000802B0000}"/>
    <cellStyle name="Comma 3 2 4 5 4 2 2 2" xfId="36471" xr:uid="{75AF3066-1C9E-4F0E-A0D2-03A28C764161}"/>
    <cellStyle name="Comma 3 2 4 5 4 2 3" xfId="26864" xr:uid="{5E7B8A00-32CD-407C-869B-E694B740D7F8}"/>
    <cellStyle name="Comma 3 2 4 5 4 3" xfId="12454" xr:uid="{00000000-0005-0000-0000-0000812B0000}"/>
    <cellStyle name="Comma 3 2 4 5 4 3 2" xfId="31668" xr:uid="{D40DDF67-1493-47DF-9571-0BA9B3D3B06A}"/>
    <cellStyle name="Comma 3 2 4 5 4 4" xfId="22061" xr:uid="{A7817C9C-15B2-4EA4-ADCC-1062035912B2}"/>
    <cellStyle name="Comma 3 2 4 5 5" xfId="5249" xr:uid="{00000000-0005-0000-0000-0000822B0000}"/>
    <cellStyle name="Comma 3 2 4 5 5 2" xfId="14856" xr:uid="{00000000-0005-0000-0000-0000832B0000}"/>
    <cellStyle name="Comma 3 2 4 5 5 2 2" xfId="34070" xr:uid="{A00DF884-2A2F-41DB-ACF5-D30E3DD1BCFD}"/>
    <cellStyle name="Comma 3 2 4 5 5 3" xfId="24463" xr:uid="{C9AE3922-203F-4CA6-AC20-7BDC29462A56}"/>
    <cellStyle name="Comma 3 2 4 5 6" xfId="10052" xr:uid="{00000000-0005-0000-0000-0000842B0000}"/>
    <cellStyle name="Comma 3 2 4 5 6 2" xfId="29266" xr:uid="{94F2B5AE-EC23-4FDE-9FEE-403384CFA135}"/>
    <cellStyle name="Comma 3 2 4 5 7" xfId="19659" xr:uid="{195FCE55-0670-4EFF-8F35-D735798D57D5}"/>
    <cellStyle name="Comma 3 2 4 6" xfId="641" xr:uid="{00000000-0005-0000-0000-0000852B0000}"/>
    <cellStyle name="Comma 3 2 4 6 2" xfId="1442" xr:uid="{00000000-0005-0000-0000-0000862B0000}"/>
    <cellStyle name="Comma 3 2 4 6 2 2" xfId="3847" xr:uid="{00000000-0005-0000-0000-0000872B0000}"/>
    <cellStyle name="Comma 3 2 4 6 2 2 2" xfId="8650" xr:uid="{00000000-0005-0000-0000-0000882B0000}"/>
    <cellStyle name="Comma 3 2 4 6 2 2 2 2" xfId="18257" xr:uid="{00000000-0005-0000-0000-0000892B0000}"/>
    <cellStyle name="Comma 3 2 4 6 2 2 2 2 2" xfId="37471" xr:uid="{95D76918-C304-44B9-AB4C-9F06090260C2}"/>
    <cellStyle name="Comma 3 2 4 6 2 2 2 3" xfId="27864" xr:uid="{079A1678-49C4-430A-8DC9-5993746351B6}"/>
    <cellStyle name="Comma 3 2 4 6 2 2 3" xfId="13454" xr:uid="{00000000-0005-0000-0000-00008A2B0000}"/>
    <cellStyle name="Comma 3 2 4 6 2 2 3 2" xfId="32668" xr:uid="{CF0BD639-E7D1-4634-9A3C-10ED66C099E2}"/>
    <cellStyle name="Comma 3 2 4 6 2 2 4" xfId="23061" xr:uid="{F8A64D30-9D7C-487B-AE79-859CCDED60AC}"/>
    <cellStyle name="Comma 3 2 4 6 2 3" xfId="6249" xr:uid="{00000000-0005-0000-0000-00008B2B0000}"/>
    <cellStyle name="Comma 3 2 4 6 2 3 2" xfId="15856" xr:uid="{00000000-0005-0000-0000-00008C2B0000}"/>
    <cellStyle name="Comma 3 2 4 6 2 3 2 2" xfId="35070" xr:uid="{6C5DE156-D02B-4F11-8065-384E622371E1}"/>
    <cellStyle name="Comma 3 2 4 6 2 3 3" xfId="25463" xr:uid="{EE3A7731-D13D-45F9-93DF-C0E3AEA18D60}"/>
    <cellStyle name="Comma 3 2 4 6 2 4" xfId="11052" xr:uid="{00000000-0005-0000-0000-00008D2B0000}"/>
    <cellStyle name="Comma 3 2 4 6 2 4 2" xfId="30266" xr:uid="{388B256E-DD82-4B59-A349-79FE12F488F4}"/>
    <cellStyle name="Comma 3 2 4 6 2 5" xfId="20659" xr:uid="{2B58143C-E568-4832-A5F6-905636002C00}"/>
    <cellStyle name="Comma 3 2 4 6 3" xfId="2242" xr:uid="{00000000-0005-0000-0000-00008E2B0000}"/>
    <cellStyle name="Comma 3 2 4 6 3 2" xfId="4647" xr:uid="{00000000-0005-0000-0000-00008F2B0000}"/>
    <cellStyle name="Comma 3 2 4 6 3 2 2" xfId="9450" xr:uid="{00000000-0005-0000-0000-0000902B0000}"/>
    <cellStyle name="Comma 3 2 4 6 3 2 2 2" xfId="19057" xr:uid="{00000000-0005-0000-0000-0000912B0000}"/>
    <cellStyle name="Comma 3 2 4 6 3 2 2 2 2" xfId="38271" xr:uid="{EA4B652E-84A0-48FA-913C-3208512B73E1}"/>
    <cellStyle name="Comma 3 2 4 6 3 2 2 3" xfId="28664" xr:uid="{ABF5948F-3EF9-4026-9BFD-7C48FACCBBCE}"/>
    <cellStyle name="Comma 3 2 4 6 3 2 3" xfId="14254" xr:uid="{00000000-0005-0000-0000-0000922B0000}"/>
    <cellStyle name="Comma 3 2 4 6 3 2 3 2" xfId="33468" xr:uid="{BB8EA666-F315-4E4E-90E6-DDD2E92C1A12}"/>
    <cellStyle name="Comma 3 2 4 6 3 2 4" xfId="23861" xr:uid="{91BE06AA-5A2F-4852-88ED-09C6F17F95D1}"/>
    <cellStyle name="Comma 3 2 4 6 3 3" xfId="7049" xr:uid="{00000000-0005-0000-0000-0000932B0000}"/>
    <cellStyle name="Comma 3 2 4 6 3 3 2" xfId="16656" xr:uid="{00000000-0005-0000-0000-0000942B0000}"/>
    <cellStyle name="Comma 3 2 4 6 3 3 2 2" xfId="35870" xr:uid="{137E0575-8F0A-4ABE-B3CA-878DF31258E8}"/>
    <cellStyle name="Comma 3 2 4 6 3 3 3" xfId="26263" xr:uid="{7E4CA597-B5F1-43D9-8D4B-97AFFF60A1D3}"/>
    <cellStyle name="Comma 3 2 4 6 3 4" xfId="11852" xr:uid="{00000000-0005-0000-0000-0000952B0000}"/>
    <cellStyle name="Comma 3 2 4 6 3 4 2" xfId="31066" xr:uid="{A0AAFD8A-F041-48BE-AD60-D9231E05EB26}"/>
    <cellStyle name="Comma 3 2 4 6 3 5" xfId="21459" xr:uid="{E99024A8-9CAB-49AD-963D-4DD938F1DD96}"/>
    <cellStyle name="Comma 3 2 4 6 4" xfId="3047" xr:uid="{00000000-0005-0000-0000-0000962B0000}"/>
    <cellStyle name="Comma 3 2 4 6 4 2" xfId="7850" xr:uid="{00000000-0005-0000-0000-0000972B0000}"/>
    <cellStyle name="Comma 3 2 4 6 4 2 2" xfId="17457" xr:uid="{00000000-0005-0000-0000-0000982B0000}"/>
    <cellStyle name="Comma 3 2 4 6 4 2 2 2" xfId="36671" xr:uid="{4FEE537F-661C-46BB-9FB9-330935F010F6}"/>
    <cellStyle name="Comma 3 2 4 6 4 2 3" xfId="27064" xr:uid="{31E5BAF4-71AA-456B-A302-507667644D03}"/>
    <cellStyle name="Comma 3 2 4 6 4 3" xfId="12654" xr:uid="{00000000-0005-0000-0000-0000992B0000}"/>
    <cellStyle name="Comma 3 2 4 6 4 3 2" xfId="31868" xr:uid="{4B593F18-0FEC-48F0-8ED0-9AF7B6EAC377}"/>
    <cellStyle name="Comma 3 2 4 6 4 4" xfId="22261" xr:uid="{6B7AA323-7D6B-4EF4-A3E3-B6D72BD014E2}"/>
    <cellStyle name="Comma 3 2 4 6 5" xfId="5449" xr:uid="{00000000-0005-0000-0000-00009A2B0000}"/>
    <cellStyle name="Comma 3 2 4 6 5 2" xfId="15056" xr:uid="{00000000-0005-0000-0000-00009B2B0000}"/>
    <cellStyle name="Comma 3 2 4 6 5 2 2" xfId="34270" xr:uid="{37033B95-ECE3-48EA-A8A7-FAD879E14CED}"/>
    <cellStyle name="Comma 3 2 4 6 5 3" xfId="24663" xr:uid="{2DCFCDC4-8754-4576-92F2-ED1D8E5C5E73}"/>
    <cellStyle name="Comma 3 2 4 6 6" xfId="10252" xr:uid="{00000000-0005-0000-0000-00009C2B0000}"/>
    <cellStyle name="Comma 3 2 4 6 6 2" xfId="29466" xr:uid="{37176EED-C054-43F5-9D8D-E61E8B945D54}"/>
    <cellStyle name="Comma 3 2 4 6 7" xfId="19859" xr:uid="{39ED0A1C-84B1-443E-B38A-AF0577E24A20}"/>
    <cellStyle name="Comma 3 2 4 7" xfId="842" xr:uid="{00000000-0005-0000-0000-00009D2B0000}"/>
    <cellStyle name="Comma 3 2 4 7 2" xfId="3247" xr:uid="{00000000-0005-0000-0000-00009E2B0000}"/>
    <cellStyle name="Comma 3 2 4 7 2 2" xfId="8050" xr:uid="{00000000-0005-0000-0000-00009F2B0000}"/>
    <cellStyle name="Comma 3 2 4 7 2 2 2" xfId="17657" xr:uid="{00000000-0005-0000-0000-0000A02B0000}"/>
    <cellStyle name="Comma 3 2 4 7 2 2 2 2" xfId="36871" xr:uid="{211FDD6F-9A11-4C1B-8CE6-07EC0C079F9E}"/>
    <cellStyle name="Comma 3 2 4 7 2 2 3" xfId="27264" xr:uid="{A0AB783F-4C56-42D0-A2A0-D00E472E9156}"/>
    <cellStyle name="Comma 3 2 4 7 2 3" xfId="12854" xr:uid="{00000000-0005-0000-0000-0000A12B0000}"/>
    <cellStyle name="Comma 3 2 4 7 2 3 2" xfId="32068" xr:uid="{E1F0B8B4-A8A9-4EA9-8989-DE7C9D0AD4EE}"/>
    <cellStyle name="Comma 3 2 4 7 2 4" xfId="22461" xr:uid="{29EF5C0E-116E-4C95-978E-9AF3ECD3A0FB}"/>
    <cellStyle name="Comma 3 2 4 7 3" xfId="5649" xr:uid="{00000000-0005-0000-0000-0000A22B0000}"/>
    <cellStyle name="Comma 3 2 4 7 3 2" xfId="15256" xr:uid="{00000000-0005-0000-0000-0000A32B0000}"/>
    <cellStyle name="Comma 3 2 4 7 3 2 2" xfId="34470" xr:uid="{7AF60BD9-FE0F-4AD9-806D-1009BBCEF986}"/>
    <cellStyle name="Comma 3 2 4 7 3 3" xfId="24863" xr:uid="{F4DC79C3-B913-45A3-8CC8-E7D559C1ADA8}"/>
    <cellStyle name="Comma 3 2 4 7 4" xfId="10452" xr:uid="{00000000-0005-0000-0000-0000A42B0000}"/>
    <cellStyle name="Comma 3 2 4 7 4 2" xfId="29666" xr:uid="{7DEAD427-260D-4C95-B86E-DD10037DC328}"/>
    <cellStyle name="Comma 3 2 4 7 5" xfId="20059" xr:uid="{0E9370FB-9D1A-4D64-A994-7F8175297AFE}"/>
    <cellStyle name="Comma 3 2 4 8" xfId="1642" xr:uid="{00000000-0005-0000-0000-0000A52B0000}"/>
    <cellStyle name="Comma 3 2 4 8 2" xfId="4047" xr:uid="{00000000-0005-0000-0000-0000A62B0000}"/>
    <cellStyle name="Comma 3 2 4 8 2 2" xfId="8850" xr:uid="{00000000-0005-0000-0000-0000A72B0000}"/>
    <cellStyle name="Comma 3 2 4 8 2 2 2" xfId="18457" xr:uid="{00000000-0005-0000-0000-0000A82B0000}"/>
    <cellStyle name="Comma 3 2 4 8 2 2 2 2" xfId="37671" xr:uid="{B876D993-1B95-4CC4-8FD0-BFEDC7364A3B}"/>
    <cellStyle name="Comma 3 2 4 8 2 2 3" xfId="28064" xr:uid="{F4F44928-E11D-4E33-A161-3C1455113973}"/>
    <cellStyle name="Comma 3 2 4 8 2 3" xfId="13654" xr:uid="{00000000-0005-0000-0000-0000A92B0000}"/>
    <cellStyle name="Comma 3 2 4 8 2 3 2" xfId="32868" xr:uid="{2D1B331E-6051-428D-8E71-B8110272729F}"/>
    <cellStyle name="Comma 3 2 4 8 2 4" xfId="23261" xr:uid="{9963479D-561E-424F-8300-33CF452C9F93}"/>
    <cellStyle name="Comma 3 2 4 8 3" xfId="6449" xr:uid="{00000000-0005-0000-0000-0000AA2B0000}"/>
    <cellStyle name="Comma 3 2 4 8 3 2" xfId="16056" xr:uid="{00000000-0005-0000-0000-0000AB2B0000}"/>
    <cellStyle name="Comma 3 2 4 8 3 2 2" xfId="35270" xr:uid="{AE86C7B3-00D0-4890-89C6-D967EDA9F24D}"/>
    <cellStyle name="Comma 3 2 4 8 3 3" xfId="25663" xr:uid="{E4D252F5-A435-40DB-8D01-C518D7C69B5E}"/>
    <cellStyle name="Comma 3 2 4 8 4" xfId="11252" xr:uid="{00000000-0005-0000-0000-0000AC2B0000}"/>
    <cellStyle name="Comma 3 2 4 8 4 2" xfId="30466" xr:uid="{8D556512-845F-43FA-82CD-6365C0826C79}"/>
    <cellStyle name="Comma 3 2 4 8 5" xfId="20859" xr:uid="{864ADBCC-0DBF-42E9-A4B3-43C26F6EB385}"/>
    <cellStyle name="Comma 3 2 4 9" xfId="2447" xr:uid="{00000000-0005-0000-0000-0000AD2B0000}"/>
    <cellStyle name="Comma 3 2 4 9 2" xfId="7250" xr:uid="{00000000-0005-0000-0000-0000AE2B0000}"/>
    <cellStyle name="Comma 3 2 4 9 2 2" xfId="16857" xr:uid="{00000000-0005-0000-0000-0000AF2B0000}"/>
    <cellStyle name="Comma 3 2 4 9 2 2 2" xfId="36071" xr:uid="{DD51010F-1D90-4749-A2C3-0F1FE745A9F3}"/>
    <cellStyle name="Comma 3 2 4 9 2 3" xfId="26464" xr:uid="{D6C65444-F671-47E4-8317-342BFC2444D9}"/>
    <cellStyle name="Comma 3 2 4 9 3" xfId="12054" xr:uid="{00000000-0005-0000-0000-0000B02B0000}"/>
    <cellStyle name="Comma 3 2 4 9 3 2" xfId="31268" xr:uid="{CC24A90D-D00D-4EE5-98CE-180C2E04E97C}"/>
    <cellStyle name="Comma 3 2 4 9 4" xfId="21661" xr:uid="{F1447511-DD0F-467E-9F86-29B41749C1BC}"/>
    <cellStyle name="Comma 3 2 5" xfId="50" xr:uid="{00000000-0005-0000-0000-0000B12B0000}"/>
    <cellStyle name="Comma 3 2 5 10" xfId="4859" xr:uid="{00000000-0005-0000-0000-0000B22B0000}"/>
    <cellStyle name="Comma 3 2 5 10 2" xfId="14466" xr:uid="{00000000-0005-0000-0000-0000B32B0000}"/>
    <cellStyle name="Comma 3 2 5 10 2 2" xfId="33680" xr:uid="{53F4E700-7CDB-49C2-A95A-4E7D11374F98}"/>
    <cellStyle name="Comma 3 2 5 10 3" xfId="24073" xr:uid="{B0D432F2-9B95-428B-9E4C-EB7EE59FBF24}"/>
    <cellStyle name="Comma 3 2 5 11" xfId="9662" xr:uid="{00000000-0005-0000-0000-0000B42B0000}"/>
    <cellStyle name="Comma 3 2 5 11 2" xfId="28876" xr:uid="{0AE68AA9-F904-49A0-BB70-85BF6970DA33}"/>
    <cellStyle name="Comma 3 2 5 12" xfId="19269" xr:uid="{C254D296-4E91-46D3-A96D-8E44CE37A3D2}"/>
    <cellStyle name="Comma 3 2 5 2" xfId="101" xr:uid="{00000000-0005-0000-0000-0000B52B0000}"/>
    <cellStyle name="Comma 3 2 5 2 10" xfId="9712" xr:uid="{00000000-0005-0000-0000-0000B62B0000}"/>
    <cellStyle name="Comma 3 2 5 2 10 2" xfId="28926" xr:uid="{B9890AA4-B852-45EF-99F6-35DBD3EA19B4}"/>
    <cellStyle name="Comma 3 2 5 2 11" xfId="19319" xr:uid="{84B81C7E-B5D3-4988-B9BB-A3EFCEBD3737}"/>
    <cellStyle name="Comma 3 2 5 2 2" xfId="201" xr:uid="{00000000-0005-0000-0000-0000B72B0000}"/>
    <cellStyle name="Comma 3 2 5 2 2 10" xfId="19419" xr:uid="{3C1695F0-803E-4DBD-891C-E4D8D0DC8D94}"/>
    <cellStyle name="Comma 3 2 5 2 2 2" xfId="401" xr:uid="{00000000-0005-0000-0000-0000B82B0000}"/>
    <cellStyle name="Comma 3 2 5 2 2 2 2" xfId="1202" xr:uid="{00000000-0005-0000-0000-0000B92B0000}"/>
    <cellStyle name="Comma 3 2 5 2 2 2 2 2" xfId="3607" xr:uid="{00000000-0005-0000-0000-0000BA2B0000}"/>
    <cellStyle name="Comma 3 2 5 2 2 2 2 2 2" xfId="8410" xr:uid="{00000000-0005-0000-0000-0000BB2B0000}"/>
    <cellStyle name="Comma 3 2 5 2 2 2 2 2 2 2" xfId="18017" xr:uid="{00000000-0005-0000-0000-0000BC2B0000}"/>
    <cellStyle name="Comma 3 2 5 2 2 2 2 2 2 2 2" xfId="37231" xr:uid="{6F9172A6-0807-4CE1-9D50-52C209B07B55}"/>
    <cellStyle name="Comma 3 2 5 2 2 2 2 2 2 3" xfId="27624" xr:uid="{65465B5F-8E4E-4908-B387-23BFCCDE7088}"/>
    <cellStyle name="Comma 3 2 5 2 2 2 2 2 3" xfId="13214" xr:uid="{00000000-0005-0000-0000-0000BD2B0000}"/>
    <cellStyle name="Comma 3 2 5 2 2 2 2 2 3 2" xfId="32428" xr:uid="{D20FDE20-7BC3-4DF5-A226-2B78A49B7CF5}"/>
    <cellStyle name="Comma 3 2 5 2 2 2 2 2 4" xfId="22821" xr:uid="{1848AFED-6920-4AD0-8BF5-B41DEE93832D}"/>
    <cellStyle name="Comma 3 2 5 2 2 2 2 3" xfId="6009" xr:uid="{00000000-0005-0000-0000-0000BE2B0000}"/>
    <cellStyle name="Comma 3 2 5 2 2 2 2 3 2" xfId="15616" xr:uid="{00000000-0005-0000-0000-0000BF2B0000}"/>
    <cellStyle name="Comma 3 2 5 2 2 2 2 3 2 2" xfId="34830" xr:uid="{0694AFBE-7F3D-4F33-B9A3-35189D9F938E}"/>
    <cellStyle name="Comma 3 2 5 2 2 2 2 3 3" xfId="25223" xr:uid="{181E0438-38EE-4486-B5C0-4A6F350FD53C}"/>
    <cellStyle name="Comma 3 2 5 2 2 2 2 4" xfId="10812" xr:uid="{00000000-0005-0000-0000-0000C02B0000}"/>
    <cellStyle name="Comma 3 2 5 2 2 2 2 4 2" xfId="30026" xr:uid="{A633F299-55EE-43F9-9818-54A6CCDC00E9}"/>
    <cellStyle name="Comma 3 2 5 2 2 2 2 5" xfId="20419" xr:uid="{D39D46EB-977C-44C5-A7C1-782E8563D6C4}"/>
    <cellStyle name="Comma 3 2 5 2 2 2 3" xfId="2002" xr:uid="{00000000-0005-0000-0000-0000C12B0000}"/>
    <cellStyle name="Comma 3 2 5 2 2 2 3 2" xfId="4407" xr:uid="{00000000-0005-0000-0000-0000C22B0000}"/>
    <cellStyle name="Comma 3 2 5 2 2 2 3 2 2" xfId="9210" xr:uid="{00000000-0005-0000-0000-0000C32B0000}"/>
    <cellStyle name="Comma 3 2 5 2 2 2 3 2 2 2" xfId="18817" xr:uid="{00000000-0005-0000-0000-0000C42B0000}"/>
    <cellStyle name="Comma 3 2 5 2 2 2 3 2 2 2 2" xfId="38031" xr:uid="{0C5C7192-C125-4313-AB94-4D3EE06ED958}"/>
    <cellStyle name="Comma 3 2 5 2 2 2 3 2 2 3" xfId="28424" xr:uid="{D947F412-2B5A-45B6-B52C-DB5147764FFC}"/>
    <cellStyle name="Comma 3 2 5 2 2 2 3 2 3" xfId="14014" xr:uid="{00000000-0005-0000-0000-0000C52B0000}"/>
    <cellStyle name="Comma 3 2 5 2 2 2 3 2 3 2" xfId="33228" xr:uid="{65E42F93-2D8A-45D9-9A67-699B1C55AB57}"/>
    <cellStyle name="Comma 3 2 5 2 2 2 3 2 4" xfId="23621" xr:uid="{8FC584A8-58BD-4DBE-A4D7-79E2F1AAEA81}"/>
    <cellStyle name="Comma 3 2 5 2 2 2 3 3" xfId="6809" xr:uid="{00000000-0005-0000-0000-0000C62B0000}"/>
    <cellStyle name="Comma 3 2 5 2 2 2 3 3 2" xfId="16416" xr:uid="{00000000-0005-0000-0000-0000C72B0000}"/>
    <cellStyle name="Comma 3 2 5 2 2 2 3 3 2 2" xfId="35630" xr:uid="{C3CF0F24-EAF7-4D4A-9DB4-AAD7C9129EE1}"/>
    <cellStyle name="Comma 3 2 5 2 2 2 3 3 3" xfId="26023" xr:uid="{595D69C4-8FB8-43F1-82CE-8A9C3D3A1DCA}"/>
    <cellStyle name="Comma 3 2 5 2 2 2 3 4" xfId="11612" xr:uid="{00000000-0005-0000-0000-0000C82B0000}"/>
    <cellStyle name="Comma 3 2 5 2 2 2 3 4 2" xfId="30826" xr:uid="{FDD8D8C9-EE64-4E27-8ABA-EDCE4F5A84AF}"/>
    <cellStyle name="Comma 3 2 5 2 2 2 3 5" xfId="21219" xr:uid="{A451264B-4C7B-4457-9F4D-7155B5A02E2C}"/>
    <cellStyle name="Comma 3 2 5 2 2 2 4" xfId="2807" xr:uid="{00000000-0005-0000-0000-0000C92B0000}"/>
    <cellStyle name="Comma 3 2 5 2 2 2 4 2" xfId="7610" xr:uid="{00000000-0005-0000-0000-0000CA2B0000}"/>
    <cellStyle name="Comma 3 2 5 2 2 2 4 2 2" xfId="17217" xr:uid="{00000000-0005-0000-0000-0000CB2B0000}"/>
    <cellStyle name="Comma 3 2 5 2 2 2 4 2 2 2" xfId="36431" xr:uid="{4DE6B367-7A84-4C7B-BEDE-473DA3A312E4}"/>
    <cellStyle name="Comma 3 2 5 2 2 2 4 2 3" xfId="26824" xr:uid="{5AD05E19-80D9-4CD4-971F-84CA4CF6AF81}"/>
    <cellStyle name="Comma 3 2 5 2 2 2 4 3" xfId="12414" xr:uid="{00000000-0005-0000-0000-0000CC2B0000}"/>
    <cellStyle name="Comma 3 2 5 2 2 2 4 3 2" xfId="31628" xr:uid="{44E0622D-2B2F-4921-8465-0EA8093B89BD}"/>
    <cellStyle name="Comma 3 2 5 2 2 2 4 4" xfId="22021" xr:uid="{9BC2AF18-6687-45CA-A360-83AC81BA3A25}"/>
    <cellStyle name="Comma 3 2 5 2 2 2 5" xfId="5209" xr:uid="{00000000-0005-0000-0000-0000CD2B0000}"/>
    <cellStyle name="Comma 3 2 5 2 2 2 5 2" xfId="14816" xr:uid="{00000000-0005-0000-0000-0000CE2B0000}"/>
    <cellStyle name="Comma 3 2 5 2 2 2 5 2 2" xfId="34030" xr:uid="{E1839AD1-EF0A-4B55-83CE-B332A42C22AE}"/>
    <cellStyle name="Comma 3 2 5 2 2 2 5 3" xfId="24423" xr:uid="{9F459894-7363-40A0-A834-8AED21F2CA55}"/>
    <cellStyle name="Comma 3 2 5 2 2 2 6" xfId="10012" xr:uid="{00000000-0005-0000-0000-0000CF2B0000}"/>
    <cellStyle name="Comma 3 2 5 2 2 2 6 2" xfId="29226" xr:uid="{157C81D5-5A5E-4AD3-B013-53ED830197B7}"/>
    <cellStyle name="Comma 3 2 5 2 2 2 7" xfId="19619" xr:uid="{247D49FE-9D5D-45DC-90C2-A5AFF8163249}"/>
    <cellStyle name="Comma 3 2 5 2 2 3" xfId="601" xr:uid="{00000000-0005-0000-0000-0000D02B0000}"/>
    <cellStyle name="Comma 3 2 5 2 2 3 2" xfId="1402" xr:uid="{00000000-0005-0000-0000-0000D12B0000}"/>
    <cellStyle name="Comma 3 2 5 2 2 3 2 2" xfId="3807" xr:uid="{00000000-0005-0000-0000-0000D22B0000}"/>
    <cellStyle name="Comma 3 2 5 2 2 3 2 2 2" xfId="8610" xr:uid="{00000000-0005-0000-0000-0000D32B0000}"/>
    <cellStyle name="Comma 3 2 5 2 2 3 2 2 2 2" xfId="18217" xr:uid="{00000000-0005-0000-0000-0000D42B0000}"/>
    <cellStyle name="Comma 3 2 5 2 2 3 2 2 2 2 2" xfId="37431" xr:uid="{E7ECDF1F-E3EC-472F-9BC6-61943778A86B}"/>
    <cellStyle name="Comma 3 2 5 2 2 3 2 2 2 3" xfId="27824" xr:uid="{E1EE824A-201A-4281-92FA-4F9F554CF807}"/>
    <cellStyle name="Comma 3 2 5 2 2 3 2 2 3" xfId="13414" xr:uid="{00000000-0005-0000-0000-0000D52B0000}"/>
    <cellStyle name="Comma 3 2 5 2 2 3 2 2 3 2" xfId="32628" xr:uid="{F3711D73-2ED2-40DD-81D3-D137F4CE34A1}"/>
    <cellStyle name="Comma 3 2 5 2 2 3 2 2 4" xfId="23021" xr:uid="{EEC81C66-57B8-4B88-9812-30AF43AE8D1C}"/>
    <cellStyle name="Comma 3 2 5 2 2 3 2 3" xfId="6209" xr:uid="{00000000-0005-0000-0000-0000D62B0000}"/>
    <cellStyle name="Comma 3 2 5 2 2 3 2 3 2" xfId="15816" xr:uid="{00000000-0005-0000-0000-0000D72B0000}"/>
    <cellStyle name="Comma 3 2 5 2 2 3 2 3 2 2" xfId="35030" xr:uid="{1CAE98E7-60D5-42BD-AE4A-C38C63FEDBE2}"/>
    <cellStyle name="Comma 3 2 5 2 2 3 2 3 3" xfId="25423" xr:uid="{70D7A266-95DD-41D4-9E2F-6C825781716B}"/>
    <cellStyle name="Comma 3 2 5 2 2 3 2 4" xfId="11012" xr:uid="{00000000-0005-0000-0000-0000D82B0000}"/>
    <cellStyle name="Comma 3 2 5 2 2 3 2 4 2" xfId="30226" xr:uid="{F3276C8A-4192-4E41-A611-AD2E7D17E0F3}"/>
    <cellStyle name="Comma 3 2 5 2 2 3 2 5" xfId="20619" xr:uid="{7BA4D5B0-055A-4F0F-842F-9857E5AD4B7F}"/>
    <cellStyle name="Comma 3 2 5 2 2 3 3" xfId="2202" xr:uid="{00000000-0005-0000-0000-0000D92B0000}"/>
    <cellStyle name="Comma 3 2 5 2 2 3 3 2" xfId="4607" xr:uid="{00000000-0005-0000-0000-0000DA2B0000}"/>
    <cellStyle name="Comma 3 2 5 2 2 3 3 2 2" xfId="9410" xr:uid="{00000000-0005-0000-0000-0000DB2B0000}"/>
    <cellStyle name="Comma 3 2 5 2 2 3 3 2 2 2" xfId="19017" xr:uid="{00000000-0005-0000-0000-0000DC2B0000}"/>
    <cellStyle name="Comma 3 2 5 2 2 3 3 2 2 2 2" xfId="38231" xr:uid="{D92B14A9-013E-4125-A316-6DF4ECBF71AC}"/>
    <cellStyle name="Comma 3 2 5 2 2 3 3 2 2 3" xfId="28624" xr:uid="{F3DDCFE1-D139-4F0F-BDD7-F664F57952FA}"/>
    <cellStyle name="Comma 3 2 5 2 2 3 3 2 3" xfId="14214" xr:uid="{00000000-0005-0000-0000-0000DD2B0000}"/>
    <cellStyle name="Comma 3 2 5 2 2 3 3 2 3 2" xfId="33428" xr:uid="{6BEAD182-1FB7-4054-8122-F39448F66BF9}"/>
    <cellStyle name="Comma 3 2 5 2 2 3 3 2 4" xfId="23821" xr:uid="{8CDC1318-9E11-4EC6-9223-F11E8C665684}"/>
    <cellStyle name="Comma 3 2 5 2 2 3 3 3" xfId="7009" xr:uid="{00000000-0005-0000-0000-0000DE2B0000}"/>
    <cellStyle name="Comma 3 2 5 2 2 3 3 3 2" xfId="16616" xr:uid="{00000000-0005-0000-0000-0000DF2B0000}"/>
    <cellStyle name="Comma 3 2 5 2 2 3 3 3 2 2" xfId="35830" xr:uid="{CE6768F2-67E7-4FAB-802B-4F7CFD7DE57B}"/>
    <cellStyle name="Comma 3 2 5 2 2 3 3 3 3" xfId="26223" xr:uid="{923D4F75-5A76-4FEC-B123-E9051DB91B61}"/>
    <cellStyle name="Comma 3 2 5 2 2 3 3 4" xfId="11812" xr:uid="{00000000-0005-0000-0000-0000E02B0000}"/>
    <cellStyle name="Comma 3 2 5 2 2 3 3 4 2" xfId="31026" xr:uid="{84F853D3-77D6-4BA2-A947-C0B20A5D714B}"/>
    <cellStyle name="Comma 3 2 5 2 2 3 3 5" xfId="21419" xr:uid="{4BF07B42-6A10-4BC4-B72B-F1057B4F35EE}"/>
    <cellStyle name="Comma 3 2 5 2 2 3 4" xfId="3007" xr:uid="{00000000-0005-0000-0000-0000E12B0000}"/>
    <cellStyle name="Comma 3 2 5 2 2 3 4 2" xfId="7810" xr:uid="{00000000-0005-0000-0000-0000E22B0000}"/>
    <cellStyle name="Comma 3 2 5 2 2 3 4 2 2" xfId="17417" xr:uid="{00000000-0005-0000-0000-0000E32B0000}"/>
    <cellStyle name="Comma 3 2 5 2 2 3 4 2 2 2" xfId="36631" xr:uid="{44997E07-E881-4515-978E-6C1D3800B2DA}"/>
    <cellStyle name="Comma 3 2 5 2 2 3 4 2 3" xfId="27024" xr:uid="{225E1DCC-85FE-4A3D-9F51-5F6B892FE281}"/>
    <cellStyle name="Comma 3 2 5 2 2 3 4 3" xfId="12614" xr:uid="{00000000-0005-0000-0000-0000E42B0000}"/>
    <cellStyle name="Comma 3 2 5 2 2 3 4 3 2" xfId="31828" xr:uid="{E39CEB17-810E-447F-9571-30FE3627225A}"/>
    <cellStyle name="Comma 3 2 5 2 2 3 4 4" xfId="22221" xr:uid="{ABBCE0B5-4DE8-410C-8EC9-1FD47C76792F}"/>
    <cellStyle name="Comma 3 2 5 2 2 3 5" xfId="5409" xr:uid="{00000000-0005-0000-0000-0000E52B0000}"/>
    <cellStyle name="Comma 3 2 5 2 2 3 5 2" xfId="15016" xr:uid="{00000000-0005-0000-0000-0000E62B0000}"/>
    <cellStyle name="Comma 3 2 5 2 2 3 5 2 2" xfId="34230" xr:uid="{C9C17CDF-A5B9-4742-8995-134A8337938A}"/>
    <cellStyle name="Comma 3 2 5 2 2 3 5 3" xfId="24623" xr:uid="{3B3079AA-749F-4C85-AF44-BC09A680E753}"/>
    <cellStyle name="Comma 3 2 5 2 2 3 6" xfId="10212" xr:uid="{00000000-0005-0000-0000-0000E72B0000}"/>
    <cellStyle name="Comma 3 2 5 2 2 3 6 2" xfId="29426" xr:uid="{6D9F4455-8317-496B-8B82-1FCAA2232F0D}"/>
    <cellStyle name="Comma 3 2 5 2 2 3 7" xfId="19819" xr:uid="{0BAA620F-9218-4DB0-8B64-98AD24788734}"/>
    <cellStyle name="Comma 3 2 5 2 2 4" xfId="801" xr:uid="{00000000-0005-0000-0000-0000E82B0000}"/>
    <cellStyle name="Comma 3 2 5 2 2 4 2" xfId="1602" xr:uid="{00000000-0005-0000-0000-0000E92B0000}"/>
    <cellStyle name="Comma 3 2 5 2 2 4 2 2" xfId="4007" xr:uid="{00000000-0005-0000-0000-0000EA2B0000}"/>
    <cellStyle name="Comma 3 2 5 2 2 4 2 2 2" xfId="8810" xr:uid="{00000000-0005-0000-0000-0000EB2B0000}"/>
    <cellStyle name="Comma 3 2 5 2 2 4 2 2 2 2" xfId="18417" xr:uid="{00000000-0005-0000-0000-0000EC2B0000}"/>
    <cellStyle name="Comma 3 2 5 2 2 4 2 2 2 2 2" xfId="37631" xr:uid="{C75E2282-E2CD-40FA-8DBA-D6438D84A857}"/>
    <cellStyle name="Comma 3 2 5 2 2 4 2 2 2 3" xfId="28024" xr:uid="{0C8E55E9-D638-4C12-91A7-EF45EF92E10F}"/>
    <cellStyle name="Comma 3 2 5 2 2 4 2 2 3" xfId="13614" xr:uid="{00000000-0005-0000-0000-0000ED2B0000}"/>
    <cellStyle name="Comma 3 2 5 2 2 4 2 2 3 2" xfId="32828" xr:uid="{38700DE0-6BA9-4A5A-AC8D-4FE4B9972591}"/>
    <cellStyle name="Comma 3 2 5 2 2 4 2 2 4" xfId="23221" xr:uid="{DBC920DE-3A2F-44FE-8F7C-D8BA69585090}"/>
    <cellStyle name="Comma 3 2 5 2 2 4 2 3" xfId="6409" xr:uid="{00000000-0005-0000-0000-0000EE2B0000}"/>
    <cellStyle name="Comma 3 2 5 2 2 4 2 3 2" xfId="16016" xr:uid="{00000000-0005-0000-0000-0000EF2B0000}"/>
    <cellStyle name="Comma 3 2 5 2 2 4 2 3 2 2" xfId="35230" xr:uid="{BE7FF6D5-6D28-4A7A-B1A4-62D01773B5EA}"/>
    <cellStyle name="Comma 3 2 5 2 2 4 2 3 3" xfId="25623" xr:uid="{22790EDC-769C-4E04-B1FD-53830562A1F8}"/>
    <cellStyle name="Comma 3 2 5 2 2 4 2 4" xfId="11212" xr:uid="{00000000-0005-0000-0000-0000F02B0000}"/>
    <cellStyle name="Comma 3 2 5 2 2 4 2 4 2" xfId="30426" xr:uid="{89094548-8811-40BA-80B0-8B3E0A0780D5}"/>
    <cellStyle name="Comma 3 2 5 2 2 4 2 5" xfId="20819" xr:uid="{D33E408B-26F1-4692-81CC-2A4EBAB143F3}"/>
    <cellStyle name="Comma 3 2 5 2 2 4 3" xfId="2402" xr:uid="{00000000-0005-0000-0000-0000F12B0000}"/>
    <cellStyle name="Comma 3 2 5 2 2 4 3 2" xfId="4807" xr:uid="{00000000-0005-0000-0000-0000F22B0000}"/>
    <cellStyle name="Comma 3 2 5 2 2 4 3 2 2" xfId="9610" xr:uid="{00000000-0005-0000-0000-0000F32B0000}"/>
    <cellStyle name="Comma 3 2 5 2 2 4 3 2 2 2" xfId="19217" xr:uid="{00000000-0005-0000-0000-0000F42B0000}"/>
    <cellStyle name="Comma 3 2 5 2 2 4 3 2 2 2 2" xfId="38431" xr:uid="{3D33F30A-8114-488A-AAD8-77AB6F1F1D67}"/>
    <cellStyle name="Comma 3 2 5 2 2 4 3 2 2 3" xfId="28824" xr:uid="{796B4A57-3687-4C62-AA08-AC64ACAC95E5}"/>
    <cellStyle name="Comma 3 2 5 2 2 4 3 2 3" xfId="14414" xr:uid="{00000000-0005-0000-0000-0000F52B0000}"/>
    <cellStyle name="Comma 3 2 5 2 2 4 3 2 3 2" xfId="33628" xr:uid="{321A637E-D780-4571-BD63-F421249F7C1C}"/>
    <cellStyle name="Comma 3 2 5 2 2 4 3 2 4" xfId="24021" xr:uid="{7794214B-696C-4C93-B801-D5C05A197E53}"/>
    <cellStyle name="Comma 3 2 5 2 2 4 3 3" xfId="7209" xr:uid="{00000000-0005-0000-0000-0000F62B0000}"/>
    <cellStyle name="Comma 3 2 5 2 2 4 3 3 2" xfId="16816" xr:uid="{00000000-0005-0000-0000-0000F72B0000}"/>
    <cellStyle name="Comma 3 2 5 2 2 4 3 3 2 2" xfId="36030" xr:uid="{261CA2AC-7261-4CE3-BE24-6D8E8E45CFB0}"/>
    <cellStyle name="Comma 3 2 5 2 2 4 3 3 3" xfId="26423" xr:uid="{EBAB9A6C-6C05-4A0D-BFEE-7E69F18BAEB3}"/>
    <cellStyle name="Comma 3 2 5 2 2 4 3 4" xfId="12012" xr:uid="{00000000-0005-0000-0000-0000F82B0000}"/>
    <cellStyle name="Comma 3 2 5 2 2 4 3 4 2" xfId="31226" xr:uid="{EEFCE981-D52C-47F1-8656-C395143ED79F}"/>
    <cellStyle name="Comma 3 2 5 2 2 4 3 5" xfId="21619" xr:uid="{2522F4F7-91F6-4440-B332-63AC267BE1B5}"/>
    <cellStyle name="Comma 3 2 5 2 2 4 4" xfId="3207" xr:uid="{00000000-0005-0000-0000-0000F92B0000}"/>
    <cellStyle name="Comma 3 2 5 2 2 4 4 2" xfId="8010" xr:uid="{00000000-0005-0000-0000-0000FA2B0000}"/>
    <cellStyle name="Comma 3 2 5 2 2 4 4 2 2" xfId="17617" xr:uid="{00000000-0005-0000-0000-0000FB2B0000}"/>
    <cellStyle name="Comma 3 2 5 2 2 4 4 2 2 2" xfId="36831" xr:uid="{4256EF06-1CE1-4467-8012-00742D878FB0}"/>
    <cellStyle name="Comma 3 2 5 2 2 4 4 2 3" xfId="27224" xr:uid="{A52FBF96-086B-412B-BF7D-79DA7222ECE4}"/>
    <cellStyle name="Comma 3 2 5 2 2 4 4 3" xfId="12814" xr:uid="{00000000-0005-0000-0000-0000FC2B0000}"/>
    <cellStyle name="Comma 3 2 5 2 2 4 4 3 2" xfId="32028" xr:uid="{27599617-573B-46AB-BCD5-05D3C3E0F010}"/>
    <cellStyle name="Comma 3 2 5 2 2 4 4 4" xfId="22421" xr:uid="{FA2AAF54-D283-4805-B591-B62C7448D473}"/>
    <cellStyle name="Comma 3 2 5 2 2 4 5" xfId="5609" xr:uid="{00000000-0005-0000-0000-0000FD2B0000}"/>
    <cellStyle name="Comma 3 2 5 2 2 4 5 2" xfId="15216" xr:uid="{00000000-0005-0000-0000-0000FE2B0000}"/>
    <cellStyle name="Comma 3 2 5 2 2 4 5 2 2" xfId="34430" xr:uid="{7FD76BD7-A0A1-447D-9914-7FE2BBF487B9}"/>
    <cellStyle name="Comma 3 2 5 2 2 4 5 3" xfId="24823" xr:uid="{B23FBEA7-841D-4E41-A28E-C37D00FDC807}"/>
    <cellStyle name="Comma 3 2 5 2 2 4 6" xfId="10412" xr:uid="{00000000-0005-0000-0000-0000FF2B0000}"/>
    <cellStyle name="Comma 3 2 5 2 2 4 6 2" xfId="29626" xr:uid="{6A776B10-9B14-4E39-90C6-E6022F17ADEF}"/>
    <cellStyle name="Comma 3 2 5 2 2 4 7" xfId="20019" xr:uid="{68404305-7BA6-4358-8F57-9AEBB5025CB2}"/>
    <cellStyle name="Comma 3 2 5 2 2 5" xfId="1002" xr:uid="{00000000-0005-0000-0000-0000002C0000}"/>
    <cellStyle name="Comma 3 2 5 2 2 5 2" xfId="3407" xr:uid="{00000000-0005-0000-0000-0000012C0000}"/>
    <cellStyle name="Comma 3 2 5 2 2 5 2 2" xfId="8210" xr:uid="{00000000-0005-0000-0000-0000022C0000}"/>
    <cellStyle name="Comma 3 2 5 2 2 5 2 2 2" xfId="17817" xr:uid="{00000000-0005-0000-0000-0000032C0000}"/>
    <cellStyle name="Comma 3 2 5 2 2 5 2 2 2 2" xfId="37031" xr:uid="{08F04297-E7DF-4D3E-9D14-73547F4E6529}"/>
    <cellStyle name="Comma 3 2 5 2 2 5 2 2 3" xfId="27424" xr:uid="{26A90FAC-BFBD-4605-83C5-20A1DEB9507D}"/>
    <cellStyle name="Comma 3 2 5 2 2 5 2 3" xfId="13014" xr:uid="{00000000-0005-0000-0000-0000042C0000}"/>
    <cellStyle name="Comma 3 2 5 2 2 5 2 3 2" xfId="32228" xr:uid="{B91B6398-F737-4ABC-BC6B-67CD2C85DFF1}"/>
    <cellStyle name="Comma 3 2 5 2 2 5 2 4" xfId="22621" xr:uid="{041CED70-0C0A-483E-9D5B-2EEB397A1660}"/>
    <cellStyle name="Comma 3 2 5 2 2 5 3" xfId="5809" xr:uid="{00000000-0005-0000-0000-0000052C0000}"/>
    <cellStyle name="Comma 3 2 5 2 2 5 3 2" xfId="15416" xr:uid="{00000000-0005-0000-0000-0000062C0000}"/>
    <cellStyle name="Comma 3 2 5 2 2 5 3 2 2" xfId="34630" xr:uid="{A926920A-F101-4AAF-8155-4E897F531224}"/>
    <cellStyle name="Comma 3 2 5 2 2 5 3 3" xfId="25023" xr:uid="{2F5927E3-53F1-4AA0-9F93-C0F34E428A62}"/>
    <cellStyle name="Comma 3 2 5 2 2 5 4" xfId="10612" xr:uid="{00000000-0005-0000-0000-0000072C0000}"/>
    <cellStyle name="Comma 3 2 5 2 2 5 4 2" xfId="29826" xr:uid="{691E6946-8D0C-40DE-8133-BD0BCE34E70E}"/>
    <cellStyle name="Comma 3 2 5 2 2 5 5" xfId="20219" xr:uid="{C66D6684-D277-4879-9DD9-B5C078E59E1B}"/>
    <cellStyle name="Comma 3 2 5 2 2 6" xfId="1802" xr:uid="{00000000-0005-0000-0000-0000082C0000}"/>
    <cellStyle name="Comma 3 2 5 2 2 6 2" xfId="4207" xr:uid="{00000000-0005-0000-0000-0000092C0000}"/>
    <cellStyle name="Comma 3 2 5 2 2 6 2 2" xfId="9010" xr:uid="{00000000-0005-0000-0000-00000A2C0000}"/>
    <cellStyle name="Comma 3 2 5 2 2 6 2 2 2" xfId="18617" xr:uid="{00000000-0005-0000-0000-00000B2C0000}"/>
    <cellStyle name="Comma 3 2 5 2 2 6 2 2 2 2" xfId="37831" xr:uid="{53985943-ECC0-4216-8EFA-F0E78E2134F3}"/>
    <cellStyle name="Comma 3 2 5 2 2 6 2 2 3" xfId="28224" xr:uid="{8A2742DE-201F-40F2-811B-2049DD327DA6}"/>
    <cellStyle name="Comma 3 2 5 2 2 6 2 3" xfId="13814" xr:uid="{00000000-0005-0000-0000-00000C2C0000}"/>
    <cellStyle name="Comma 3 2 5 2 2 6 2 3 2" xfId="33028" xr:uid="{152B3950-C38B-4CBE-B749-2CC54F970D59}"/>
    <cellStyle name="Comma 3 2 5 2 2 6 2 4" xfId="23421" xr:uid="{13D903A8-9E5B-4863-8927-B8D1D9EFF667}"/>
    <cellStyle name="Comma 3 2 5 2 2 6 3" xfId="6609" xr:uid="{00000000-0005-0000-0000-00000D2C0000}"/>
    <cellStyle name="Comma 3 2 5 2 2 6 3 2" xfId="16216" xr:uid="{00000000-0005-0000-0000-00000E2C0000}"/>
    <cellStyle name="Comma 3 2 5 2 2 6 3 2 2" xfId="35430" xr:uid="{A5395635-626C-401D-BA5D-183FB9279929}"/>
    <cellStyle name="Comma 3 2 5 2 2 6 3 3" xfId="25823" xr:uid="{FE6ABBF1-B310-4930-AF27-293AE6AA75B2}"/>
    <cellStyle name="Comma 3 2 5 2 2 6 4" xfId="11412" xr:uid="{00000000-0005-0000-0000-00000F2C0000}"/>
    <cellStyle name="Comma 3 2 5 2 2 6 4 2" xfId="30626" xr:uid="{983FE592-E593-447C-A1B0-54C79D106B6C}"/>
    <cellStyle name="Comma 3 2 5 2 2 6 5" xfId="21019" xr:uid="{FEB7BFA2-D48B-4B09-9BBA-034A2C40C8A2}"/>
    <cellStyle name="Comma 3 2 5 2 2 7" xfId="2607" xr:uid="{00000000-0005-0000-0000-0000102C0000}"/>
    <cellStyle name="Comma 3 2 5 2 2 7 2" xfId="7410" xr:uid="{00000000-0005-0000-0000-0000112C0000}"/>
    <cellStyle name="Comma 3 2 5 2 2 7 2 2" xfId="17017" xr:uid="{00000000-0005-0000-0000-0000122C0000}"/>
    <cellStyle name="Comma 3 2 5 2 2 7 2 2 2" xfId="36231" xr:uid="{F276E8E3-2A9C-4DE7-A6FB-CC661F8846DB}"/>
    <cellStyle name="Comma 3 2 5 2 2 7 2 3" xfId="26624" xr:uid="{BB115954-32BE-4724-AA6C-133698CC0702}"/>
    <cellStyle name="Comma 3 2 5 2 2 7 3" xfId="12214" xr:uid="{00000000-0005-0000-0000-0000132C0000}"/>
    <cellStyle name="Comma 3 2 5 2 2 7 3 2" xfId="31428" xr:uid="{707E7588-7BA0-4926-8A37-2102C951FBFF}"/>
    <cellStyle name="Comma 3 2 5 2 2 7 4" xfId="21821" xr:uid="{15D91FC7-0988-4100-984E-5C1C06C9FCCD}"/>
    <cellStyle name="Comma 3 2 5 2 2 8" xfId="5009" xr:uid="{00000000-0005-0000-0000-0000142C0000}"/>
    <cellStyle name="Comma 3 2 5 2 2 8 2" xfId="14616" xr:uid="{00000000-0005-0000-0000-0000152C0000}"/>
    <cellStyle name="Comma 3 2 5 2 2 8 2 2" xfId="33830" xr:uid="{51EBDF1D-3265-4FDA-BB91-D92B91DDF473}"/>
    <cellStyle name="Comma 3 2 5 2 2 8 3" xfId="24223" xr:uid="{3C88F773-46F9-4160-9854-0F913114D7CC}"/>
    <cellStyle name="Comma 3 2 5 2 2 9" xfId="9812" xr:uid="{00000000-0005-0000-0000-0000162C0000}"/>
    <cellStyle name="Comma 3 2 5 2 2 9 2" xfId="29026" xr:uid="{D4B67F0A-994D-42AB-B5ED-CDD9492C547E}"/>
    <cellStyle name="Comma 3 2 5 2 3" xfId="301" xr:uid="{00000000-0005-0000-0000-0000172C0000}"/>
    <cellStyle name="Comma 3 2 5 2 3 2" xfId="1102" xr:uid="{00000000-0005-0000-0000-0000182C0000}"/>
    <cellStyle name="Comma 3 2 5 2 3 2 2" xfId="3507" xr:uid="{00000000-0005-0000-0000-0000192C0000}"/>
    <cellStyle name="Comma 3 2 5 2 3 2 2 2" xfId="8310" xr:uid="{00000000-0005-0000-0000-00001A2C0000}"/>
    <cellStyle name="Comma 3 2 5 2 3 2 2 2 2" xfId="17917" xr:uid="{00000000-0005-0000-0000-00001B2C0000}"/>
    <cellStyle name="Comma 3 2 5 2 3 2 2 2 2 2" xfId="37131" xr:uid="{3CD2DC1D-7045-40B9-96C5-44877CCE2E21}"/>
    <cellStyle name="Comma 3 2 5 2 3 2 2 2 3" xfId="27524" xr:uid="{D7133D5D-314C-499A-B9A1-A9654D1DD704}"/>
    <cellStyle name="Comma 3 2 5 2 3 2 2 3" xfId="13114" xr:uid="{00000000-0005-0000-0000-00001C2C0000}"/>
    <cellStyle name="Comma 3 2 5 2 3 2 2 3 2" xfId="32328" xr:uid="{35527628-CF60-4851-B181-5958E99118F3}"/>
    <cellStyle name="Comma 3 2 5 2 3 2 2 4" xfId="22721" xr:uid="{2DD9E890-0B51-43F6-8640-1EB54AA51594}"/>
    <cellStyle name="Comma 3 2 5 2 3 2 3" xfId="5909" xr:uid="{00000000-0005-0000-0000-00001D2C0000}"/>
    <cellStyle name="Comma 3 2 5 2 3 2 3 2" xfId="15516" xr:uid="{00000000-0005-0000-0000-00001E2C0000}"/>
    <cellStyle name="Comma 3 2 5 2 3 2 3 2 2" xfId="34730" xr:uid="{F1B40D3C-9C59-46F7-9B2E-A33A89A02684}"/>
    <cellStyle name="Comma 3 2 5 2 3 2 3 3" xfId="25123" xr:uid="{2324D046-2FF1-4C98-AC78-5778A06516B4}"/>
    <cellStyle name="Comma 3 2 5 2 3 2 4" xfId="10712" xr:uid="{00000000-0005-0000-0000-00001F2C0000}"/>
    <cellStyle name="Comma 3 2 5 2 3 2 4 2" xfId="29926" xr:uid="{DE91E99F-D5EA-4991-8FC0-B8DB7057E1A3}"/>
    <cellStyle name="Comma 3 2 5 2 3 2 5" xfId="20319" xr:uid="{CC9CC833-2725-4E61-99AB-9A5F931F98C4}"/>
    <cellStyle name="Comma 3 2 5 2 3 3" xfId="1902" xr:uid="{00000000-0005-0000-0000-0000202C0000}"/>
    <cellStyle name="Comma 3 2 5 2 3 3 2" xfId="4307" xr:uid="{00000000-0005-0000-0000-0000212C0000}"/>
    <cellStyle name="Comma 3 2 5 2 3 3 2 2" xfId="9110" xr:uid="{00000000-0005-0000-0000-0000222C0000}"/>
    <cellStyle name="Comma 3 2 5 2 3 3 2 2 2" xfId="18717" xr:uid="{00000000-0005-0000-0000-0000232C0000}"/>
    <cellStyle name="Comma 3 2 5 2 3 3 2 2 2 2" xfId="37931" xr:uid="{ED9AAA09-10E3-43D2-90B3-7ABBD387A6E1}"/>
    <cellStyle name="Comma 3 2 5 2 3 3 2 2 3" xfId="28324" xr:uid="{CE82BB2C-18A6-4B7C-A9BF-56E00FBC3B5B}"/>
    <cellStyle name="Comma 3 2 5 2 3 3 2 3" xfId="13914" xr:uid="{00000000-0005-0000-0000-0000242C0000}"/>
    <cellStyle name="Comma 3 2 5 2 3 3 2 3 2" xfId="33128" xr:uid="{8EB928CA-0076-4628-AF6D-C6BCD2E6779C}"/>
    <cellStyle name="Comma 3 2 5 2 3 3 2 4" xfId="23521" xr:uid="{4B22B7CD-01DD-4507-B1D1-EC6294677B37}"/>
    <cellStyle name="Comma 3 2 5 2 3 3 3" xfId="6709" xr:uid="{00000000-0005-0000-0000-0000252C0000}"/>
    <cellStyle name="Comma 3 2 5 2 3 3 3 2" xfId="16316" xr:uid="{00000000-0005-0000-0000-0000262C0000}"/>
    <cellStyle name="Comma 3 2 5 2 3 3 3 2 2" xfId="35530" xr:uid="{B1FD6C1E-9E5A-4CB7-A356-53F64025715C}"/>
    <cellStyle name="Comma 3 2 5 2 3 3 3 3" xfId="25923" xr:uid="{94DD928A-CF67-404F-B6DD-062091094F87}"/>
    <cellStyle name="Comma 3 2 5 2 3 3 4" xfId="11512" xr:uid="{00000000-0005-0000-0000-0000272C0000}"/>
    <cellStyle name="Comma 3 2 5 2 3 3 4 2" xfId="30726" xr:uid="{82914150-11AB-47B8-A5F5-039BA5A47C0D}"/>
    <cellStyle name="Comma 3 2 5 2 3 3 5" xfId="21119" xr:uid="{51B5F37F-8DC1-438F-BE33-80A1327EF2E5}"/>
    <cellStyle name="Comma 3 2 5 2 3 4" xfId="2707" xr:uid="{00000000-0005-0000-0000-0000282C0000}"/>
    <cellStyle name="Comma 3 2 5 2 3 4 2" xfId="7510" xr:uid="{00000000-0005-0000-0000-0000292C0000}"/>
    <cellStyle name="Comma 3 2 5 2 3 4 2 2" xfId="17117" xr:uid="{00000000-0005-0000-0000-00002A2C0000}"/>
    <cellStyle name="Comma 3 2 5 2 3 4 2 2 2" xfId="36331" xr:uid="{7C0C272B-BE8B-4089-896B-4EB499D22BCC}"/>
    <cellStyle name="Comma 3 2 5 2 3 4 2 3" xfId="26724" xr:uid="{A8227AAF-393A-4A46-B234-4680C1AD3452}"/>
    <cellStyle name="Comma 3 2 5 2 3 4 3" xfId="12314" xr:uid="{00000000-0005-0000-0000-00002B2C0000}"/>
    <cellStyle name="Comma 3 2 5 2 3 4 3 2" xfId="31528" xr:uid="{1AE99DD8-8B04-4D32-B987-B58B97A6E4BE}"/>
    <cellStyle name="Comma 3 2 5 2 3 4 4" xfId="21921" xr:uid="{484F2857-EDAB-4583-82E2-ADBEEB873D5B}"/>
    <cellStyle name="Comma 3 2 5 2 3 5" xfId="5109" xr:uid="{00000000-0005-0000-0000-00002C2C0000}"/>
    <cellStyle name="Comma 3 2 5 2 3 5 2" xfId="14716" xr:uid="{00000000-0005-0000-0000-00002D2C0000}"/>
    <cellStyle name="Comma 3 2 5 2 3 5 2 2" xfId="33930" xr:uid="{29EA0866-6196-415B-812B-34F2DAC03EF1}"/>
    <cellStyle name="Comma 3 2 5 2 3 5 3" xfId="24323" xr:uid="{D05F1B3A-5E50-4A0C-AC5A-95B2BFC97FB2}"/>
    <cellStyle name="Comma 3 2 5 2 3 6" xfId="9912" xr:uid="{00000000-0005-0000-0000-00002E2C0000}"/>
    <cellStyle name="Comma 3 2 5 2 3 6 2" xfId="29126" xr:uid="{68F8D80E-BBE7-4F78-8FC4-EF312C4CF9B9}"/>
    <cellStyle name="Comma 3 2 5 2 3 7" xfId="19519" xr:uid="{B1EC6937-8A48-487E-9CB0-3208CB3BCC6D}"/>
    <cellStyle name="Comma 3 2 5 2 4" xfId="501" xr:uid="{00000000-0005-0000-0000-00002F2C0000}"/>
    <cellStyle name="Comma 3 2 5 2 4 2" xfId="1302" xr:uid="{00000000-0005-0000-0000-0000302C0000}"/>
    <cellStyle name="Comma 3 2 5 2 4 2 2" xfId="3707" xr:uid="{00000000-0005-0000-0000-0000312C0000}"/>
    <cellStyle name="Comma 3 2 5 2 4 2 2 2" xfId="8510" xr:uid="{00000000-0005-0000-0000-0000322C0000}"/>
    <cellStyle name="Comma 3 2 5 2 4 2 2 2 2" xfId="18117" xr:uid="{00000000-0005-0000-0000-0000332C0000}"/>
    <cellStyle name="Comma 3 2 5 2 4 2 2 2 2 2" xfId="37331" xr:uid="{7ECA176D-A430-4974-A8E4-70129EA6CB35}"/>
    <cellStyle name="Comma 3 2 5 2 4 2 2 2 3" xfId="27724" xr:uid="{D8BFB9F5-D172-4BBC-90B9-57556E7ADE2C}"/>
    <cellStyle name="Comma 3 2 5 2 4 2 2 3" xfId="13314" xr:uid="{00000000-0005-0000-0000-0000342C0000}"/>
    <cellStyle name="Comma 3 2 5 2 4 2 2 3 2" xfId="32528" xr:uid="{B1DBD5BC-CC80-4B5B-8C4F-7EDDA43095A5}"/>
    <cellStyle name="Comma 3 2 5 2 4 2 2 4" xfId="22921" xr:uid="{5AAEB60D-E32F-46F5-AAA7-0038E980BBE5}"/>
    <cellStyle name="Comma 3 2 5 2 4 2 3" xfId="6109" xr:uid="{00000000-0005-0000-0000-0000352C0000}"/>
    <cellStyle name="Comma 3 2 5 2 4 2 3 2" xfId="15716" xr:uid="{00000000-0005-0000-0000-0000362C0000}"/>
    <cellStyle name="Comma 3 2 5 2 4 2 3 2 2" xfId="34930" xr:uid="{856510D8-6F15-40F8-9C00-22E4880DCD4D}"/>
    <cellStyle name="Comma 3 2 5 2 4 2 3 3" xfId="25323" xr:uid="{DB15824E-A65C-47D3-9514-516C224A3ED1}"/>
    <cellStyle name="Comma 3 2 5 2 4 2 4" xfId="10912" xr:uid="{00000000-0005-0000-0000-0000372C0000}"/>
    <cellStyle name="Comma 3 2 5 2 4 2 4 2" xfId="30126" xr:uid="{265B9D02-6245-41EE-9879-48D8E6F3CCF1}"/>
    <cellStyle name="Comma 3 2 5 2 4 2 5" xfId="20519" xr:uid="{8261483E-ABC1-4F9F-A52C-6F9E1DCE5EA8}"/>
    <cellStyle name="Comma 3 2 5 2 4 3" xfId="2102" xr:uid="{00000000-0005-0000-0000-0000382C0000}"/>
    <cellStyle name="Comma 3 2 5 2 4 3 2" xfId="4507" xr:uid="{00000000-0005-0000-0000-0000392C0000}"/>
    <cellStyle name="Comma 3 2 5 2 4 3 2 2" xfId="9310" xr:uid="{00000000-0005-0000-0000-00003A2C0000}"/>
    <cellStyle name="Comma 3 2 5 2 4 3 2 2 2" xfId="18917" xr:uid="{00000000-0005-0000-0000-00003B2C0000}"/>
    <cellStyle name="Comma 3 2 5 2 4 3 2 2 2 2" xfId="38131" xr:uid="{7661C7AC-BBBF-4E83-AF14-5E6F4699B64D}"/>
    <cellStyle name="Comma 3 2 5 2 4 3 2 2 3" xfId="28524" xr:uid="{A9BCB5B0-F814-447C-A13D-41108FAD20C5}"/>
    <cellStyle name="Comma 3 2 5 2 4 3 2 3" xfId="14114" xr:uid="{00000000-0005-0000-0000-00003C2C0000}"/>
    <cellStyle name="Comma 3 2 5 2 4 3 2 3 2" xfId="33328" xr:uid="{19D65FFA-2BFD-4AB5-8926-A8337EF04D08}"/>
    <cellStyle name="Comma 3 2 5 2 4 3 2 4" xfId="23721" xr:uid="{DCABD5B1-B65F-4515-A219-32CAB9507D23}"/>
    <cellStyle name="Comma 3 2 5 2 4 3 3" xfId="6909" xr:uid="{00000000-0005-0000-0000-00003D2C0000}"/>
    <cellStyle name="Comma 3 2 5 2 4 3 3 2" xfId="16516" xr:uid="{00000000-0005-0000-0000-00003E2C0000}"/>
    <cellStyle name="Comma 3 2 5 2 4 3 3 2 2" xfId="35730" xr:uid="{CA255CDD-C81F-4B93-8C8D-442FDE4BE015}"/>
    <cellStyle name="Comma 3 2 5 2 4 3 3 3" xfId="26123" xr:uid="{F5396855-B451-4D9B-A8BE-B2ED61DF41C1}"/>
    <cellStyle name="Comma 3 2 5 2 4 3 4" xfId="11712" xr:uid="{00000000-0005-0000-0000-00003F2C0000}"/>
    <cellStyle name="Comma 3 2 5 2 4 3 4 2" xfId="30926" xr:uid="{5F83750F-470A-42E3-9702-94EE5F2F6184}"/>
    <cellStyle name="Comma 3 2 5 2 4 3 5" xfId="21319" xr:uid="{F953792F-E11B-4A1D-B6EA-A0026EBF2E14}"/>
    <cellStyle name="Comma 3 2 5 2 4 4" xfId="2907" xr:uid="{00000000-0005-0000-0000-0000402C0000}"/>
    <cellStyle name="Comma 3 2 5 2 4 4 2" xfId="7710" xr:uid="{00000000-0005-0000-0000-0000412C0000}"/>
    <cellStyle name="Comma 3 2 5 2 4 4 2 2" xfId="17317" xr:uid="{00000000-0005-0000-0000-0000422C0000}"/>
    <cellStyle name="Comma 3 2 5 2 4 4 2 2 2" xfId="36531" xr:uid="{43BD002C-2188-46C7-B34F-E32FE2F70C6F}"/>
    <cellStyle name="Comma 3 2 5 2 4 4 2 3" xfId="26924" xr:uid="{8E11F340-3B81-47DC-93D2-C63976091B55}"/>
    <cellStyle name="Comma 3 2 5 2 4 4 3" xfId="12514" xr:uid="{00000000-0005-0000-0000-0000432C0000}"/>
    <cellStyle name="Comma 3 2 5 2 4 4 3 2" xfId="31728" xr:uid="{54364338-B6F0-42D2-8FD8-837AFE353D4B}"/>
    <cellStyle name="Comma 3 2 5 2 4 4 4" xfId="22121" xr:uid="{41003D00-E206-4D00-8BE2-74B364287F94}"/>
    <cellStyle name="Comma 3 2 5 2 4 5" xfId="5309" xr:uid="{00000000-0005-0000-0000-0000442C0000}"/>
    <cellStyle name="Comma 3 2 5 2 4 5 2" xfId="14916" xr:uid="{00000000-0005-0000-0000-0000452C0000}"/>
    <cellStyle name="Comma 3 2 5 2 4 5 2 2" xfId="34130" xr:uid="{E5FBE7BB-8AC9-4AC2-8323-CB0601A8EE77}"/>
    <cellStyle name="Comma 3 2 5 2 4 5 3" xfId="24523" xr:uid="{C76E1F5E-E0A9-4E12-A594-347D5C2C7766}"/>
    <cellStyle name="Comma 3 2 5 2 4 6" xfId="10112" xr:uid="{00000000-0005-0000-0000-0000462C0000}"/>
    <cellStyle name="Comma 3 2 5 2 4 6 2" xfId="29326" xr:uid="{43DCA327-4108-43D4-A542-624DF77E709E}"/>
    <cellStyle name="Comma 3 2 5 2 4 7" xfId="19719" xr:uid="{CC8AB3F0-F8D5-4529-BE1E-3510CE947409}"/>
    <cellStyle name="Comma 3 2 5 2 5" xfId="701" xr:uid="{00000000-0005-0000-0000-0000472C0000}"/>
    <cellStyle name="Comma 3 2 5 2 5 2" xfId="1502" xr:uid="{00000000-0005-0000-0000-0000482C0000}"/>
    <cellStyle name="Comma 3 2 5 2 5 2 2" xfId="3907" xr:uid="{00000000-0005-0000-0000-0000492C0000}"/>
    <cellStyle name="Comma 3 2 5 2 5 2 2 2" xfId="8710" xr:uid="{00000000-0005-0000-0000-00004A2C0000}"/>
    <cellStyle name="Comma 3 2 5 2 5 2 2 2 2" xfId="18317" xr:uid="{00000000-0005-0000-0000-00004B2C0000}"/>
    <cellStyle name="Comma 3 2 5 2 5 2 2 2 2 2" xfId="37531" xr:uid="{F6B0F5EC-93A2-47F5-9F3F-30B48D66B3BB}"/>
    <cellStyle name="Comma 3 2 5 2 5 2 2 2 3" xfId="27924" xr:uid="{89BA5549-6C4B-46D7-8F32-6B43C976BC86}"/>
    <cellStyle name="Comma 3 2 5 2 5 2 2 3" xfId="13514" xr:uid="{00000000-0005-0000-0000-00004C2C0000}"/>
    <cellStyle name="Comma 3 2 5 2 5 2 2 3 2" xfId="32728" xr:uid="{509923B7-7E1C-43FA-9E0C-F664E1109B74}"/>
    <cellStyle name="Comma 3 2 5 2 5 2 2 4" xfId="23121" xr:uid="{8893E9F0-73E3-4B43-A772-822EF9D2C77B}"/>
    <cellStyle name="Comma 3 2 5 2 5 2 3" xfId="6309" xr:uid="{00000000-0005-0000-0000-00004D2C0000}"/>
    <cellStyle name="Comma 3 2 5 2 5 2 3 2" xfId="15916" xr:uid="{00000000-0005-0000-0000-00004E2C0000}"/>
    <cellStyle name="Comma 3 2 5 2 5 2 3 2 2" xfId="35130" xr:uid="{3CBE6260-49C7-4C33-BE0E-E54A465A4ABC}"/>
    <cellStyle name="Comma 3 2 5 2 5 2 3 3" xfId="25523" xr:uid="{564F2824-CC71-48F1-99B1-A34BA620FCFB}"/>
    <cellStyle name="Comma 3 2 5 2 5 2 4" xfId="11112" xr:uid="{00000000-0005-0000-0000-00004F2C0000}"/>
    <cellStyle name="Comma 3 2 5 2 5 2 4 2" xfId="30326" xr:uid="{5E6AD340-5019-4A4C-AEB8-B61F979A96F0}"/>
    <cellStyle name="Comma 3 2 5 2 5 2 5" xfId="20719" xr:uid="{F6FDB67B-5C59-4406-8701-2477AD3E907D}"/>
    <cellStyle name="Comma 3 2 5 2 5 3" xfId="2302" xr:uid="{00000000-0005-0000-0000-0000502C0000}"/>
    <cellStyle name="Comma 3 2 5 2 5 3 2" xfId="4707" xr:uid="{00000000-0005-0000-0000-0000512C0000}"/>
    <cellStyle name="Comma 3 2 5 2 5 3 2 2" xfId="9510" xr:uid="{00000000-0005-0000-0000-0000522C0000}"/>
    <cellStyle name="Comma 3 2 5 2 5 3 2 2 2" xfId="19117" xr:uid="{00000000-0005-0000-0000-0000532C0000}"/>
    <cellStyle name="Comma 3 2 5 2 5 3 2 2 2 2" xfId="38331" xr:uid="{C62D3BCF-FC01-4FC2-ADF0-FCE4D144C7E2}"/>
    <cellStyle name="Comma 3 2 5 2 5 3 2 2 3" xfId="28724" xr:uid="{3F2A8586-262D-4F1A-9A17-F9814F3C6CB1}"/>
    <cellStyle name="Comma 3 2 5 2 5 3 2 3" xfId="14314" xr:uid="{00000000-0005-0000-0000-0000542C0000}"/>
    <cellStyle name="Comma 3 2 5 2 5 3 2 3 2" xfId="33528" xr:uid="{C4167D68-AAB0-4086-A177-1A97A9C780F4}"/>
    <cellStyle name="Comma 3 2 5 2 5 3 2 4" xfId="23921" xr:uid="{5D08442B-D08E-4E1A-9E95-53575209CB1F}"/>
    <cellStyle name="Comma 3 2 5 2 5 3 3" xfId="7109" xr:uid="{00000000-0005-0000-0000-0000552C0000}"/>
    <cellStyle name="Comma 3 2 5 2 5 3 3 2" xfId="16716" xr:uid="{00000000-0005-0000-0000-0000562C0000}"/>
    <cellStyle name="Comma 3 2 5 2 5 3 3 2 2" xfId="35930" xr:uid="{274E6B53-538A-48DB-8B12-C99430054C9F}"/>
    <cellStyle name="Comma 3 2 5 2 5 3 3 3" xfId="26323" xr:uid="{D4F76BA2-4D68-4480-9A67-8355C896F2FF}"/>
    <cellStyle name="Comma 3 2 5 2 5 3 4" xfId="11912" xr:uid="{00000000-0005-0000-0000-0000572C0000}"/>
    <cellStyle name="Comma 3 2 5 2 5 3 4 2" xfId="31126" xr:uid="{130E522E-D171-4B60-AC6B-FB7A254B4FCB}"/>
    <cellStyle name="Comma 3 2 5 2 5 3 5" xfId="21519" xr:uid="{7AFBE222-31A0-4381-8EBB-6C5A30720F88}"/>
    <cellStyle name="Comma 3 2 5 2 5 4" xfId="3107" xr:uid="{00000000-0005-0000-0000-0000582C0000}"/>
    <cellStyle name="Comma 3 2 5 2 5 4 2" xfId="7910" xr:uid="{00000000-0005-0000-0000-0000592C0000}"/>
    <cellStyle name="Comma 3 2 5 2 5 4 2 2" xfId="17517" xr:uid="{00000000-0005-0000-0000-00005A2C0000}"/>
    <cellStyle name="Comma 3 2 5 2 5 4 2 2 2" xfId="36731" xr:uid="{F0A37B53-7743-46AE-BC42-DB9322E81745}"/>
    <cellStyle name="Comma 3 2 5 2 5 4 2 3" xfId="27124" xr:uid="{8467084A-F1A4-417C-B8F0-5F5B8DD555D8}"/>
    <cellStyle name="Comma 3 2 5 2 5 4 3" xfId="12714" xr:uid="{00000000-0005-0000-0000-00005B2C0000}"/>
    <cellStyle name="Comma 3 2 5 2 5 4 3 2" xfId="31928" xr:uid="{6107BA65-05A4-43E0-9DA4-080A5A8888D8}"/>
    <cellStyle name="Comma 3 2 5 2 5 4 4" xfId="22321" xr:uid="{ECDADAE9-6551-4180-83F3-C53EFBE3E1E9}"/>
    <cellStyle name="Comma 3 2 5 2 5 5" xfId="5509" xr:uid="{00000000-0005-0000-0000-00005C2C0000}"/>
    <cellStyle name="Comma 3 2 5 2 5 5 2" xfId="15116" xr:uid="{00000000-0005-0000-0000-00005D2C0000}"/>
    <cellStyle name="Comma 3 2 5 2 5 5 2 2" xfId="34330" xr:uid="{3C2B9872-E9DD-44AC-BB09-6AEB57017F1F}"/>
    <cellStyle name="Comma 3 2 5 2 5 5 3" xfId="24723" xr:uid="{F46E5709-97AD-434A-B535-800B4A420297}"/>
    <cellStyle name="Comma 3 2 5 2 5 6" xfId="10312" xr:uid="{00000000-0005-0000-0000-00005E2C0000}"/>
    <cellStyle name="Comma 3 2 5 2 5 6 2" xfId="29526" xr:uid="{CC126CC4-509C-4AF6-9164-50A3CA24F1E8}"/>
    <cellStyle name="Comma 3 2 5 2 5 7" xfId="19919" xr:uid="{0128F40B-7808-4069-B7BA-DB463DBBC143}"/>
    <cellStyle name="Comma 3 2 5 2 6" xfId="902" xr:uid="{00000000-0005-0000-0000-00005F2C0000}"/>
    <cellStyle name="Comma 3 2 5 2 6 2" xfId="3307" xr:uid="{00000000-0005-0000-0000-0000602C0000}"/>
    <cellStyle name="Comma 3 2 5 2 6 2 2" xfId="8110" xr:uid="{00000000-0005-0000-0000-0000612C0000}"/>
    <cellStyle name="Comma 3 2 5 2 6 2 2 2" xfId="17717" xr:uid="{00000000-0005-0000-0000-0000622C0000}"/>
    <cellStyle name="Comma 3 2 5 2 6 2 2 2 2" xfId="36931" xr:uid="{8A8D1C7C-33AE-4BB6-A78B-1223A0DBCA3B}"/>
    <cellStyle name="Comma 3 2 5 2 6 2 2 3" xfId="27324" xr:uid="{BEF35994-9B16-46B0-8A28-2546555995BB}"/>
    <cellStyle name="Comma 3 2 5 2 6 2 3" xfId="12914" xr:uid="{00000000-0005-0000-0000-0000632C0000}"/>
    <cellStyle name="Comma 3 2 5 2 6 2 3 2" xfId="32128" xr:uid="{7186E01D-8661-4C40-BF58-AB568262ECB8}"/>
    <cellStyle name="Comma 3 2 5 2 6 2 4" xfId="22521" xr:uid="{3B986B86-9FB0-4312-A653-E2A4EF057765}"/>
    <cellStyle name="Comma 3 2 5 2 6 3" xfId="5709" xr:uid="{00000000-0005-0000-0000-0000642C0000}"/>
    <cellStyle name="Comma 3 2 5 2 6 3 2" xfId="15316" xr:uid="{00000000-0005-0000-0000-0000652C0000}"/>
    <cellStyle name="Comma 3 2 5 2 6 3 2 2" xfId="34530" xr:uid="{84B04235-6E6E-4DE4-A81C-B0269760D2E8}"/>
    <cellStyle name="Comma 3 2 5 2 6 3 3" xfId="24923" xr:uid="{6C05E517-3937-4F9F-99E3-A622A822D005}"/>
    <cellStyle name="Comma 3 2 5 2 6 4" xfId="10512" xr:uid="{00000000-0005-0000-0000-0000662C0000}"/>
    <cellStyle name="Comma 3 2 5 2 6 4 2" xfId="29726" xr:uid="{837C74D4-802E-40B0-A2FD-E15DC1A56FEF}"/>
    <cellStyle name="Comma 3 2 5 2 6 5" xfId="20119" xr:uid="{A13C0E06-8B79-4AD4-9D9F-ED676620AC55}"/>
    <cellStyle name="Comma 3 2 5 2 7" xfId="1702" xr:uid="{00000000-0005-0000-0000-0000672C0000}"/>
    <cellStyle name="Comma 3 2 5 2 7 2" xfId="4107" xr:uid="{00000000-0005-0000-0000-0000682C0000}"/>
    <cellStyle name="Comma 3 2 5 2 7 2 2" xfId="8910" xr:uid="{00000000-0005-0000-0000-0000692C0000}"/>
    <cellStyle name="Comma 3 2 5 2 7 2 2 2" xfId="18517" xr:uid="{00000000-0005-0000-0000-00006A2C0000}"/>
    <cellStyle name="Comma 3 2 5 2 7 2 2 2 2" xfId="37731" xr:uid="{33809AC4-90C2-46DA-8BD7-979019C243EC}"/>
    <cellStyle name="Comma 3 2 5 2 7 2 2 3" xfId="28124" xr:uid="{57100228-55C4-496A-8A1D-A84B1C055371}"/>
    <cellStyle name="Comma 3 2 5 2 7 2 3" xfId="13714" xr:uid="{00000000-0005-0000-0000-00006B2C0000}"/>
    <cellStyle name="Comma 3 2 5 2 7 2 3 2" xfId="32928" xr:uid="{578C11A1-FA44-4BA4-B8F8-A90A3C65C1B0}"/>
    <cellStyle name="Comma 3 2 5 2 7 2 4" xfId="23321" xr:uid="{2AF72EDA-94ED-42EC-A3B3-C660747C59F0}"/>
    <cellStyle name="Comma 3 2 5 2 7 3" xfId="6509" xr:uid="{00000000-0005-0000-0000-00006C2C0000}"/>
    <cellStyle name="Comma 3 2 5 2 7 3 2" xfId="16116" xr:uid="{00000000-0005-0000-0000-00006D2C0000}"/>
    <cellStyle name="Comma 3 2 5 2 7 3 2 2" xfId="35330" xr:uid="{5D882056-ED7C-4CEC-BA0E-BD7C58B1F501}"/>
    <cellStyle name="Comma 3 2 5 2 7 3 3" xfId="25723" xr:uid="{AE0ED76C-08F0-48E4-B4CA-8ED356A03EF7}"/>
    <cellStyle name="Comma 3 2 5 2 7 4" xfId="11312" xr:uid="{00000000-0005-0000-0000-00006E2C0000}"/>
    <cellStyle name="Comma 3 2 5 2 7 4 2" xfId="30526" xr:uid="{BCCF1C48-3BF9-4F0B-A3BF-C83CA0E9F28D}"/>
    <cellStyle name="Comma 3 2 5 2 7 5" xfId="20919" xr:uid="{BDF1760C-ACE9-4337-83D1-33006D79C5C4}"/>
    <cellStyle name="Comma 3 2 5 2 8" xfId="2507" xr:uid="{00000000-0005-0000-0000-00006F2C0000}"/>
    <cellStyle name="Comma 3 2 5 2 8 2" xfId="7310" xr:uid="{00000000-0005-0000-0000-0000702C0000}"/>
    <cellStyle name="Comma 3 2 5 2 8 2 2" xfId="16917" xr:uid="{00000000-0005-0000-0000-0000712C0000}"/>
    <cellStyle name="Comma 3 2 5 2 8 2 2 2" xfId="36131" xr:uid="{4B539601-11B3-4F63-939D-E4C348452EF1}"/>
    <cellStyle name="Comma 3 2 5 2 8 2 3" xfId="26524" xr:uid="{9F3804B4-4F03-4526-8CFD-8A5EF55ED61B}"/>
    <cellStyle name="Comma 3 2 5 2 8 3" xfId="12114" xr:uid="{00000000-0005-0000-0000-0000722C0000}"/>
    <cellStyle name="Comma 3 2 5 2 8 3 2" xfId="31328" xr:uid="{7B680F75-23A8-4724-9121-5551C5BD4435}"/>
    <cellStyle name="Comma 3 2 5 2 8 4" xfId="21721" xr:uid="{9DEE1D08-A036-4E31-AA5C-8FFC6055C2B1}"/>
    <cellStyle name="Comma 3 2 5 2 9" xfId="4909" xr:uid="{00000000-0005-0000-0000-0000732C0000}"/>
    <cellStyle name="Comma 3 2 5 2 9 2" xfId="14516" xr:uid="{00000000-0005-0000-0000-0000742C0000}"/>
    <cellStyle name="Comma 3 2 5 2 9 2 2" xfId="33730" xr:uid="{FAF27214-0D2C-4501-AC78-5FDFF213AE71}"/>
    <cellStyle name="Comma 3 2 5 2 9 3" xfId="24123" xr:uid="{EC3DF2AD-4736-449D-9518-3276E2617AEE}"/>
    <cellStyle name="Comma 3 2 5 3" xfId="151" xr:uid="{00000000-0005-0000-0000-0000752C0000}"/>
    <cellStyle name="Comma 3 2 5 3 10" xfId="19369" xr:uid="{B4D5C337-FCD9-47F9-9A25-AA601D20E00F}"/>
    <cellStyle name="Comma 3 2 5 3 2" xfId="351" xr:uid="{00000000-0005-0000-0000-0000762C0000}"/>
    <cellStyle name="Comma 3 2 5 3 2 2" xfId="1152" xr:uid="{00000000-0005-0000-0000-0000772C0000}"/>
    <cellStyle name="Comma 3 2 5 3 2 2 2" xfId="3557" xr:uid="{00000000-0005-0000-0000-0000782C0000}"/>
    <cellStyle name="Comma 3 2 5 3 2 2 2 2" xfId="8360" xr:uid="{00000000-0005-0000-0000-0000792C0000}"/>
    <cellStyle name="Comma 3 2 5 3 2 2 2 2 2" xfId="17967" xr:uid="{00000000-0005-0000-0000-00007A2C0000}"/>
    <cellStyle name="Comma 3 2 5 3 2 2 2 2 2 2" xfId="37181" xr:uid="{B947A0DD-2CD7-4139-8786-1C90ACF9DE49}"/>
    <cellStyle name="Comma 3 2 5 3 2 2 2 2 3" xfId="27574" xr:uid="{903DC1B4-8C8C-4C12-A4AB-F4E94B63ED6C}"/>
    <cellStyle name="Comma 3 2 5 3 2 2 2 3" xfId="13164" xr:uid="{00000000-0005-0000-0000-00007B2C0000}"/>
    <cellStyle name="Comma 3 2 5 3 2 2 2 3 2" xfId="32378" xr:uid="{E05FABA0-A922-40F2-8254-0AA73DC7DB2C}"/>
    <cellStyle name="Comma 3 2 5 3 2 2 2 4" xfId="22771" xr:uid="{AC0A6D55-7E0F-4DB7-8530-873430B15CD5}"/>
    <cellStyle name="Comma 3 2 5 3 2 2 3" xfId="5959" xr:uid="{00000000-0005-0000-0000-00007C2C0000}"/>
    <cellStyle name="Comma 3 2 5 3 2 2 3 2" xfId="15566" xr:uid="{00000000-0005-0000-0000-00007D2C0000}"/>
    <cellStyle name="Comma 3 2 5 3 2 2 3 2 2" xfId="34780" xr:uid="{1F4C7406-F2C1-437C-8EC1-3E21F2F17787}"/>
    <cellStyle name="Comma 3 2 5 3 2 2 3 3" xfId="25173" xr:uid="{82148AC3-9B94-49FB-A1D0-E50B8222FDDC}"/>
    <cellStyle name="Comma 3 2 5 3 2 2 4" xfId="10762" xr:uid="{00000000-0005-0000-0000-00007E2C0000}"/>
    <cellStyle name="Comma 3 2 5 3 2 2 4 2" xfId="29976" xr:uid="{246AF38F-0CDC-4C0C-8059-C6631D3652E3}"/>
    <cellStyle name="Comma 3 2 5 3 2 2 5" xfId="20369" xr:uid="{5991893F-43D5-4AD9-983A-7AA8516A7583}"/>
    <cellStyle name="Comma 3 2 5 3 2 3" xfId="1952" xr:uid="{00000000-0005-0000-0000-00007F2C0000}"/>
    <cellStyle name="Comma 3 2 5 3 2 3 2" xfId="4357" xr:uid="{00000000-0005-0000-0000-0000802C0000}"/>
    <cellStyle name="Comma 3 2 5 3 2 3 2 2" xfId="9160" xr:uid="{00000000-0005-0000-0000-0000812C0000}"/>
    <cellStyle name="Comma 3 2 5 3 2 3 2 2 2" xfId="18767" xr:uid="{00000000-0005-0000-0000-0000822C0000}"/>
    <cellStyle name="Comma 3 2 5 3 2 3 2 2 2 2" xfId="37981" xr:uid="{A4E24ED2-DCC2-41E2-8016-86121AEC70B4}"/>
    <cellStyle name="Comma 3 2 5 3 2 3 2 2 3" xfId="28374" xr:uid="{DF1D3758-393A-4E49-BB8A-15F75F6D2AD7}"/>
    <cellStyle name="Comma 3 2 5 3 2 3 2 3" xfId="13964" xr:uid="{00000000-0005-0000-0000-0000832C0000}"/>
    <cellStyle name="Comma 3 2 5 3 2 3 2 3 2" xfId="33178" xr:uid="{06FAC2C4-8FEA-4276-803C-9E9DB63C7F8E}"/>
    <cellStyle name="Comma 3 2 5 3 2 3 2 4" xfId="23571" xr:uid="{3F15B115-9860-4D40-85A3-488273C8194A}"/>
    <cellStyle name="Comma 3 2 5 3 2 3 3" xfId="6759" xr:uid="{00000000-0005-0000-0000-0000842C0000}"/>
    <cellStyle name="Comma 3 2 5 3 2 3 3 2" xfId="16366" xr:uid="{00000000-0005-0000-0000-0000852C0000}"/>
    <cellStyle name="Comma 3 2 5 3 2 3 3 2 2" xfId="35580" xr:uid="{8E07C345-47AB-4C2E-9C83-F6FEAAE120FC}"/>
    <cellStyle name="Comma 3 2 5 3 2 3 3 3" xfId="25973" xr:uid="{1EB0AA31-A540-4FE5-8CA6-61D988221DC9}"/>
    <cellStyle name="Comma 3 2 5 3 2 3 4" xfId="11562" xr:uid="{00000000-0005-0000-0000-0000862C0000}"/>
    <cellStyle name="Comma 3 2 5 3 2 3 4 2" xfId="30776" xr:uid="{BCC1F3AD-2859-4544-B6FB-C87A8CB4F40F}"/>
    <cellStyle name="Comma 3 2 5 3 2 3 5" xfId="21169" xr:uid="{0C10A309-52BC-43FC-BC50-82BDC5273191}"/>
    <cellStyle name="Comma 3 2 5 3 2 4" xfId="2757" xr:uid="{00000000-0005-0000-0000-0000872C0000}"/>
    <cellStyle name="Comma 3 2 5 3 2 4 2" xfId="7560" xr:uid="{00000000-0005-0000-0000-0000882C0000}"/>
    <cellStyle name="Comma 3 2 5 3 2 4 2 2" xfId="17167" xr:uid="{00000000-0005-0000-0000-0000892C0000}"/>
    <cellStyle name="Comma 3 2 5 3 2 4 2 2 2" xfId="36381" xr:uid="{0290CB06-665D-4647-B708-962DD676AEDC}"/>
    <cellStyle name="Comma 3 2 5 3 2 4 2 3" xfId="26774" xr:uid="{73EECB31-BF2E-4208-A470-A98DD64EB693}"/>
    <cellStyle name="Comma 3 2 5 3 2 4 3" xfId="12364" xr:uid="{00000000-0005-0000-0000-00008A2C0000}"/>
    <cellStyle name="Comma 3 2 5 3 2 4 3 2" xfId="31578" xr:uid="{D26E598A-0B1A-494F-BBE5-99E3346FEF12}"/>
    <cellStyle name="Comma 3 2 5 3 2 4 4" xfId="21971" xr:uid="{6EEDB74C-5BF9-4A13-A0F5-063170FFC54F}"/>
    <cellStyle name="Comma 3 2 5 3 2 5" xfId="5159" xr:uid="{00000000-0005-0000-0000-00008B2C0000}"/>
    <cellStyle name="Comma 3 2 5 3 2 5 2" xfId="14766" xr:uid="{00000000-0005-0000-0000-00008C2C0000}"/>
    <cellStyle name="Comma 3 2 5 3 2 5 2 2" xfId="33980" xr:uid="{4214464A-E7A0-49D4-90B4-564ACD9ABD77}"/>
    <cellStyle name="Comma 3 2 5 3 2 5 3" xfId="24373" xr:uid="{23A084AF-BEEB-4B70-AF30-A57EF94D5B2E}"/>
    <cellStyle name="Comma 3 2 5 3 2 6" xfId="9962" xr:uid="{00000000-0005-0000-0000-00008D2C0000}"/>
    <cellStyle name="Comma 3 2 5 3 2 6 2" xfId="29176" xr:uid="{C387B4A3-7CBF-4D25-BB44-6292E62171A7}"/>
    <cellStyle name="Comma 3 2 5 3 2 7" xfId="19569" xr:uid="{1EC04FAD-6805-4313-80EC-A26A61B08C6A}"/>
    <cellStyle name="Comma 3 2 5 3 3" xfId="551" xr:uid="{00000000-0005-0000-0000-00008E2C0000}"/>
    <cellStyle name="Comma 3 2 5 3 3 2" xfId="1352" xr:uid="{00000000-0005-0000-0000-00008F2C0000}"/>
    <cellStyle name="Comma 3 2 5 3 3 2 2" xfId="3757" xr:uid="{00000000-0005-0000-0000-0000902C0000}"/>
    <cellStyle name="Comma 3 2 5 3 3 2 2 2" xfId="8560" xr:uid="{00000000-0005-0000-0000-0000912C0000}"/>
    <cellStyle name="Comma 3 2 5 3 3 2 2 2 2" xfId="18167" xr:uid="{00000000-0005-0000-0000-0000922C0000}"/>
    <cellStyle name="Comma 3 2 5 3 3 2 2 2 2 2" xfId="37381" xr:uid="{662DD10B-3C3C-432D-9E49-7B0A4B744FE2}"/>
    <cellStyle name="Comma 3 2 5 3 3 2 2 2 3" xfId="27774" xr:uid="{719E65A4-8656-4BA2-8FB5-1AEADC808076}"/>
    <cellStyle name="Comma 3 2 5 3 3 2 2 3" xfId="13364" xr:uid="{00000000-0005-0000-0000-0000932C0000}"/>
    <cellStyle name="Comma 3 2 5 3 3 2 2 3 2" xfId="32578" xr:uid="{EAF7CCB0-4E65-4351-ACCD-5B7D7B09BDED}"/>
    <cellStyle name="Comma 3 2 5 3 3 2 2 4" xfId="22971" xr:uid="{99F5763E-C9D5-42C4-A8C5-8CB6B25EDE0A}"/>
    <cellStyle name="Comma 3 2 5 3 3 2 3" xfId="6159" xr:uid="{00000000-0005-0000-0000-0000942C0000}"/>
    <cellStyle name="Comma 3 2 5 3 3 2 3 2" xfId="15766" xr:uid="{00000000-0005-0000-0000-0000952C0000}"/>
    <cellStyle name="Comma 3 2 5 3 3 2 3 2 2" xfId="34980" xr:uid="{917858D2-F619-4FA1-854A-0BFF86B316D0}"/>
    <cellStyle name="Comma 3 2 5 3 3 2 3 3" xfId="25373" xr:uid="{6B7FC757-630D-43B8-BF17-F783E658D0D3}"/>
    <cellStyle name="Comma 3 2 5 3 3 2 4" xfId="10962" xr:uid="{00000000-0005-0000-0000-0000962C0000}"/>
    <cellStyle name="Comma 3 2 5 3 3 2 4 2" xfId="30176" xr:uid="{87EEDC41-E08D-44C8-A97F-C211D0E1551F}"/>
    <cellStyle name="Comma 3 2 5 3 3 2 5" xfId="20569" xr:uid="{9D8AF2AC-22E6-4C16-BDD0-19996050A356}"/>
    <cellStyle name="Comma 3 2 5 3 3 3" xfId="2152" xr:uid="{00000000-0005-0000-0000-0000972C0000}"/>
    <cellStyle name="Comma 3 2 5 3 3 3 2" xfId="4557" xr:uid="{00000000-0005-0000-0000-0000982C0000}"/>
    <cellStyle name="Comma 3 2 5 3 3 3 2 2" xfId="9360" xr:uid="{00000000-0005-0000-0000-0000992C0000}"/>
    <cellStyle name="Comma 3 2 5 3 3 3 2 2 2" xfId="18967" xr:uid="{00000000-0005-0000-0000-00009A2C0000}"/>
    <cellStyle name="Comma 3 2 5 3 3 3 2 2 2 2" xfId="38181" xr:uid="{48ED0226-4363-4ECC-A62F-146AFD9B0E6B}"/>
    <cellStyle name="Comma 3 2 5 3 3 3 2 2 3" xfId="28574" xr:uid="{CEB27D5E-6C51-4DE4-B10B-B6EA4159D10B}"/>
    <cellStyle name="Comma 3 2 5 3 3 3 2 3" xfId="14164" xr:uid="{00000000-0005-0000-0000-00009B2C0000}"/>
    <cellStyle name="Comma 3 2 5 3 3 3 2 3 2" xfId="33378" xr:uid="{1AF84557-9859-4F5A-82C2-C4F48FF901CF}"/>
    <cellStyle name="Comma 3 2 5 3 3 3 2 4" xfId="23771" xr:uid="{CC36AB1D-3666-41FD-960C-AAD175DB85B3}"/>
    <cellStyle name="Comma 3 2 5 3 3 3 3" xfId="6959" xr:uid="{00000000-0005-0000-0000-00009C2C0000}"/>
    <cellStyle name="Comma 3 2 5 3 3 3 3 2" xfId="16566" xr:uid="{00000000-0005-0000-0000-00009D2C0000}"/>
    <cellStyle name="Comma 3 2 5 3 3 3 3 2 2" xfId="35780" xr:uid="{BD884405-FAD9-4B57-8E07-D5185F7181D5}"/>
    <cellStyle name="Comma 3 2 5 3 3 3 3 3" xfId="26173" xr:uid="{85D71426-C65D-40E6-97F9-0D6BD1C3D86D}"/>
    <cellStyle name="Comma 3 2 5 3 3 3 4" xfId="11762" xr:uid="{00000000-0005-0000-0000-00009E2C0000}"/>
    <cellStyle name="Comma 3 2 5 3 3 3 4 2" xfId="30976" xr:uid="{0EA7B85C-A353-48DB-9148-BBF4B0232D78}"/>
    <cellStyle name="Comma 3 2 5 3 3 3 5" xfId="21369" xr:uid="{80C28A42-1273-49CD-ABFE-629F615014D1}"/>
    <cellStyle name="Comma 3 2 5 3 3 4" xfId="2957" xr:uid="{00000000-0005-0000-0000-00009F2C0000}"/>
    <cellStyle name="Comma 3 2 5 3 3 4 2" xfId="7760" xr:uid="{00000000-0005-0000-0000-0000A02C0000}"/>
    <cellStyle name="Comma 3 2 5 3 3 4 2 2" xfId="17367" xr:uid="{00000000-0005-0000-0000-0000A12C0000}"/>
    <cellStyle name="Comma 3 2 5 3 3 4 2 2 2" xfId="36581" xr:uid="{94D31787-DD38-4FF7-93CB-AF7E69F2D9BD}"/>
    <cellStyle name="Comma 3 2 5 3 3 4 2 3" xfId="26974" xr:uid="{76FC6FA7-7A1C-46BC-9739-D08AE87AF90B}"/>
    <cellStyle name="Comma 3 2 5 3 3 4 3" xfId="12564" xr:uid="{00000000-0005-0000-0000-0000A22C0000}"/>
    <cellStyle name="Comma 3 2 5 3 3 4 3 2" xfId="31778" xr:uid="{FDADBE8E-D5AC-483D-BF77-85DEE9B50B1C}"/>
    <cellStyle name="Comma 3 2 5 3 3 4 4" xfId="22171" xr:uid="{FEDB9422-6BB3-4BC5-9C60-425A1F9D3F02}"/>
    <cellStyle name="Comma 3 2 5 3 3 5" xfId="5359" xr:uid="{00000000-0005-0000-0000-0000A32C0000}"/>
    <cellStyle name="Comma 3 2 5 3 3 5 2" xfId="14966" xr:uid="{00000000-0005-0000-0000-0000A42C0000}"/>
    <cellStyle name="Comma 3 2 5 3 3 5 2 2" xfId="34180" xr:uid="{D3A446B8-6DE2-4B2E-9B5F-F1ED5C46A6D6}"/>
    <cellStyle name="Comma 3 2 5 3 3 5 3" xfId="24573" xr:uid="{54A7C81C-C0C6-4418-8281-51B28AE0BBD9}"/>
    <cellStyle name="Comma 3 2 5 3 3 6" xfId="10162" xr:uid="{00000000-0005-0000-0000-0000A52C0000}"/>
    <cellStyle name="Comma 3 2 5 3 3 6 2" xfId="29376" xr:uid="{8D44E9E7-B08A-4BEF-B493-C645BD68D12A}"/>
    <cellStyle name="Comma 3 2 5 3 3 7" xfId="19769" xr:uid="{8EFE572C-2AAB-439A-B4F2-F82F3ACAF9DF}"/>
    <cellStyle name="Comma 3 2 5 3 4" xfId="751" xr:uid="{00000000-0005-0000-0000-0000A62C0000}"/>
    <cellStyle name="Comma 3 2 5 3 4 2" xfId="1552" xr:uid="{00000000-0005-0000-0000-0000A72C0000}"/>
    <cellStyle name="Comma 3 2 5 3 4 2 2" xfId="3957" xr:uid="{00000000-0005-0000-0000-0000A82C0000}"/>
    <cellStyle name="Comma 3 2 5 3 4 2 2 2" xfId="8760" xr:uid="{00000000-0005-0000-0000-0000A92C0000}"/>
    <cellStyle name="Comma 3 2 5 3 4 2 2 2 2" xfId="18367" xr:uid="{00000000-0005-0000-0000-0000AA2C0000}"/>
    <cellStyle name="Comma 3 2 5 3 4 2 2 2 2 2" xfId="37581" xr:uid="{3D67E13C-3E17-47F3-B116-8A548202E639}"/>
    <cellStyle name="Comma 3 2 5 3 4 2 2 2 3" xfId="27974" xr:uid="{5CA40594-4E68-4FC9-B848-A470FEAB95D5}"/>
    <cellStyle name="Comma 3 2 5 3 4 2 2 3" xfId="13564" xr:uid="{00000000-0005-0000-0000-0000AB2C0000}"/>
    <cellStyle name="Comma 3 2 5 3 4 2 2 3 2" xfId="32778" xr:uid="{57691B96-42AF-4CEC-871F-1A21E776D379}"/>
    <cellStyle name="Comma 3 2 5 3 4 2 2 4" xfId="23171" xr:uid="{1543FB28-4A41-4BBB-AB99-6AE8EED1FAAF}"/>
    <cellStyle name="Comma 3 2 5 3 4 2 3" xfId="6359" xr:uid="{00000000-0005-0000-0000-0000AC2C0000}"/>
    <cellStyle name="Comma 3 2 5 3 4 2 3 2" xfId="15966" xr:uid="{00000000-0005-0000-0000-0000AD2C0000}"/>
    <cellStyle name="Comma 3 2 5 3 4 2 3 2 2" xfId="35180" xr:uid="{769C4E9C-0767-4764-A83C-B2668A11E02C}"/>
    <cellStyle name="Comma 3 2 5 3 4 2 3 3" xfId="25573" xr:uid="{D4782346-E8F2-4DB6-BEEC-C03DCB47145A}"/>
    <cellStyle name="Comma 3 2 5 3 4 2 4" xfId="11162" xr:uid="{00000000-0005-0000-0000-0000AE2C0000}"/>
    <cellStyle name="Comma 3 2 5 3 4 2 4 2" xfId="30376" xr:uid="{90E5F83C-F2B0-458A-AB64-9D38D0D4EA62}"/>
    <cellStyle name="Comma 3 2 5 3 4 2 5" xfId="20769" xr:uid="{FC36A340-9686-44FE-ABC6-1D2A1723CAAD}"/>
    <cellStyle name="Comma 3 2 5 3 4 3" xfId="2352" xr:uid="{00000000-0005-0000-0000-0000AF2C0000}"/>
    <cellStyle name="Comma 3 2 5 3 4 3 2" xfId="4757" xr:uid="{00000000-0005-0000-0000-0000B02C0000}"/>
    <cellStyle name="Comma 3 2 5 3 4 3 2 2" xfId="9560" xr:uid="{00000000-0005-0000-0000-0000B12C0000}"/>
    <cellStyle name="Comma 3 2 5 3 4 3 2 2 2" xfId="19167" xr:uid="{00000000-0005-0000-0000-0000B22C0000}"/>
    <cellStyle name="Comma 3 2 5 3 4 3 2 2 2 2" xfId="38381" xr:uid="{741465F4-F915-42A1-BB4C-785EC68F97E3}"/>
    <cellStyle name="Comma 3 2 5 3 4 3 2 2 3" xfId="28774" xr:uid="{DC697543-3372-4DDF-96A3-64510DCFA6EE}"/>
    <cellStyle name="Comma 3 2 5 3 4 3 2 3" xfId="14364" xr:uid="{00000000-0005-0000-0000-0000B32C0000}"/>
    <cellStyle name="Comma 3 2 5 3 4 3 2 3 2" xfId="33578" xr:uid="{29B9FA86-5666-4831-940E-CFEE6A53C101}"/>
    <cellStyle name="Comma 3 2 5 3 4 3 2 4" xfId="23971" xr:uid="{31BFA718-5178-4C5D-8776-099007D0E74F}"/>
    <cellStyle name="Comma 3 2 5 3 4 3 3" xfId="7159" xr:uid="{00000000-0005-0000-0000-0000B42C0000}"/>
    <cellStyle name="Comma 3 2 5 3 4 3 3 2" xfId="16766" xr:uid="{00000000-0005-0000-0000-0000B52C0000}"/>
    <cellStyle name="Comma 3 2 5 3 4 3 3 2 2" xfId="35980" xr:uid="{F7821A62-C487-47F1-B9B5-B228A3E5AF59}"/>
    <cellStyle name="Comma 3 2 5 3 4 3 3 3" xfId="26373" xr:uid="{198DC950-B811-4424-95F2-DD21CE43B042}"/>
    <cellStyle name="Comma 3 2 5 3 4 3 4" xfId="11962" xr:uid="{00000000-0005-0000-0000-0000B62C0000}"/>
    <cellStyle name="Comma 3 2 5 3 4 3 4 2" xfId="31176" xr:uid="{A2BAC8EA-086F-49D1-B668-EB23BBDC9321}"/>
    <cellStyle name="Comma 3 2 5 3 4 3 5" xfId="21569" xr:uid="{07AA6B50-B286-4D60-9BFE-57130EC0935C}"/>
    <cellStyle name="Comma 3 2 5 3 4 4" xfId="3157" xr:uid="{00000000-0005-0000-0000-0000B72C0000}"/>
    <cellStyle name="Comma 3 2 5 3 4 4 2" xfId="7960" xr:uid="{00000000-0005-0000-0000-0000B82C0000}"/>
    <cellStyle name="Comma 3 2 5 3 4 4 2 2" xfId="17567" xr:uid="{00000000-0005-0000-0000-0000B92C0000}"/>
    <cellStyle name="Comma 3 2 5 3 4 4 2 2 2" xfId="36781" xr:uid="{9C24E6A7-AD80-4CAF-9C7F-6EFD8AD22089}"/>
    <cellStyle name="Comma 3 2 5 3 4 4 2 3" xfId="27174" xr:uid="{6C4B5FA5-1BAB-45FC-9CE3-B26F6FE673AF}"/>
    <cellStyle name="Comma 3 2 5 3 4 4 3" xfId="12764" xr:uid="{00000000-0005-0000-0000-0000BA2C0000}"/>
    <cellStyle name="Comma 3 2 5 3 4 4 3 2" xfId="31978" xr:uid="{6F2587BC-32D9-4289-8BFB-641FDA1C3F18}"/>
    <cellStyle name="Comma 3 2 5 3 4 4 4" xfId="22371" xr:uid="{94C6256B-A7EC-4D50-A171-EA19ED241B39}"/>
    <cellStyle name="Comma 3 2 5 3 4 5" xfId="5559" xr:uid="{00000000-0005-0000-0000-0000BB2C0000}"/>
    <cellStyle name="Comma 3 2 5 3 4 5 2" xfId="15166" xr:uid="{00000000-0005-0000-0000-0000BC2C0000}"/>
    <cellStyle name="Comma 3 2 5 3 4 5 2 2" xfId="34380" xr:uid="{F69E8368-06FA-407E-ABBD-03C32E688121}"/>
    <cellStyle name="Comma 3 2 5 3 4 5 3" xfId="24773" xr:uid="{68AC1357-2BFB-441D-9FEA-7B37AF4D4C0D}"/>
    <cellStyle name="Comma 3 2 5 3 4 6" xfId="10362" xr:uid="{00000000-0005-0000-0000-0000BD2C0000}"/>
    <cellStyle name="Comma 3 2 5 3 4 6 2" xfId="29576" xr:uid="{0F429451-EAA0-422F-9A65-14AC5FA55E3B}"/>
    <cellStyle name="Comma 3 2 5 3 4 7" xfId="19969" xr:uid="{8D37144C-AC99-488F-9082-33FC565CD9F2}"/>
    <cellStyle name="Comma 3 2 5 3 5" xfId="952" xr:uid="{00000000-0005-0000-0000-0000BE2C0000}"/>
    <cellStyle name="Comma 3 2 5 3 5 2" xfId="3357" xr:uid="{00000000-0005-0000-0000-0000BF2C0000}"/>
    <cellStyle name="Comma 3 2 5 3 5 2 2" xfId="8160" xr:uid="{00000000-0005-0000-0000-0000C02C0000}"/>
    <cellStyle name="Comma 3 2 5 3 5 2 2 2" xfId="17767" xr:uid="{00000000-0005-0000-0000-0000C12C0000}"/>
    <cellStyle name="Comma 3 2 5 3 5 2 2 2 2" xfId="36981" xr:uid="{EA57EAF5-2B62-4FFF-9EDB-AA567517C494}"/>
    <cellStyle name="Comma 3 2 5 3 5 2 2 3" xfId="27374" xr:uid="{8CC6C784-6FB1-47D0-BD28-F3214EB92E9F}"/>
    <cellStyle name="Comma 3 2 5 3 5 2 3" xfId="12964" xr:uid="{00000000-0005-0000-0000-0000C22C0000}"/>
    <cellStyle name="Comma 3 2 5 3 5 2 3 2" xfId="32178" xr:uid="{CF03EAFB-9033-4DC0-A22D-7032DB75262C}"/>
    <cellStyle name="Comma 3 2 5 3 5 2 4" xfId="22571" xr:uid="{D6B70CC4-3EC3-493D-92E8-EB228BF37A72}"/>
    <cellStyle name="Comma 3 2 5 3 5 3" xfId="5759" xr:uid="{00000000-0005-0000-0000-0000C32C0000}"/>
    <cellStyle name="Comma 3 2 5 3 5 3 2" xfId="15366" xr:uid="{00000000-0005-0000-0000-0000C42C0000}"/>
    <cellStyle name="Comma 3 2 5 3 5 3 2 2" xfId="34580" xr:uid="{1A35DF60-C1F4-4D26-BD67-450C01B59D73}"/>
    <cellStyle name="Comma 3 2 5 3 5 3 3" xfId="24973" xr:uid="{0ABF8D07-8DFB-46C6-AF46-BCEF323BF61D}"/>
    <cellStyle name="Comma 3 2 5 3 5 4" xfId="10562" xr:uid="{00000000-0005-0000-0000-0000C52C0000}"/>
    <cellStyle name="Comma 3 2 5 3 5 4 2" xfId="29776" xr:uid="{27CA9631-BC41-4053-A45A-61E713E5D012}"/>
    <cellStyle name="Comma 3 2 5 3 5 5" xfId="20169" xr:uid="{46FA3973-C98A-4DD0-92F2-BC58E140FC54}"/>
    <cellStyle name="Comma 3 2 5 3 6" xfId="1752" xr:uid="{00000000-0005-0000-0000-0000C62C0000}"/>
    <cellStyle name="Comma 3 2 5 3 6 2" xfId="4157" xr:uid="{00000000-0005-0000-0000-0000C72C0000}"/>
    <cellStyle name="Comma 3 2 5 3 6 2 2" xfId="8960" xr:uid="{00000000-0005-0000-0000-0000C82C0000}"/>
    <cellStyle name="Comma 3 2 5 3 6 2 2 2" xfId="18567" xr:uid="{00000000-0005-0000-0000-0000C92C0000}"/>
    <cellStyle name="Comma 3 2 5 3 6 2 2 2 2" xfId="37781" xr:uid="{FAC78EA3-D15D-4CC1-BDBE-D288F5116DF7}"/>
    <cellStyle name="Comma 3 2 5 3 6 2 2 3" xfId="28174" xr:uid="{13F2CF20-8A4D-48AA-AA21-E5A38FCC2C89}"/>
    <cellStyle name="Comma 3 2 5 3 6 2 3" xfId="13764" xr:uid="{00000000-0005-0000-0000-0000CA2C0000}"/>
    <cellStyle name="Comma 3 2 5 3 6 2 3 2" xfId="32978" xr:uid="{9BAD1F82-C3EE-4D25-A69D-0A70600485D0}"/>
    <cellStyle name="Comma 3 2 5 3 6 2 4" xfId="23371" xr:uid="{8C67B9CC-A512-43CD-A6A0-CAA41570C90D}"/>
    <cellStyle name="Comma 3 2 5 3 6 3" xfId="6559" xr:uid="{00000000-0005-0000-0000-0000CB2C0000}"/>
    <cellStyle name="Comma 3 2 5 3 6 3 2" xfId="16166" xr:uid="{00000000-0005-0000-0000-0000CC2C0000}"/>
    <cellStyle name="Comma 3 2 5 3 6 3 2 2" xfId="35380" xr:uid="{A206EF35-DE01-4560-A952-28712CBA77A1}"/>
    <cellStyle name="Comma 3 2 5 3 6 3 3" xfId="25773" xr:uid="{F62CE385-4841-430E-B62A-1EB20C45CB14}"/>
    <cellStyle name="Comma 3 2 5 3 6 4" xfId="11362" xr:uid="{00000000-0005-0000-0000-0000CD2C0000}"/>
    <cellStyle name="Comma 3 2 5 3 6 4 2" xfId="30576" xr:uid="{2EAE7741-9009-40E5-BB2C-C7748259C490}"/>
    <cellStyle name="Comma 3 2 5 3 6 5" xfId="20969" xr:uid="{3F73B0C2-78B6-4C61-A55E-B8BABD6689F4}"/>
    <cellStyle name="Comma 3 2 5 3 7" xfId="2557" xr:uid="{00000000-0005-0000-0000-0000CE2C0000}"/>
    <cellStyle name="Comma 3 2 5 3 7 2" xfId="7360" xr:uid="{00000000-0005-0000-0000-0000CF2C0000}"/>
    <cellStyle name="Comma 3 2 5 3 7 2 2" xfId="16967" xr:uid="{00000000-0005-0000-0000-0000D02C0000}"/>
    <cellStyle name="Comma 3 2 5 3 7 2 2 2" xfId="36181" xr:uid="{48848705-FBF1-46BA-BBA6-9F0F4F846667}"/>
    <cellStyle name="Comma 3 2 5 3 7 2 3" xfId="26574" xr:uid="{FDDB54C1-25FC-4DDC-A95B-BEC1414104D2}"/>
    <cellStyle name="Comma 3 2 5 3 7 3" xfId="12164" xr:uid="{00000000-0005-0000-0000-0000D12C0000}"/>
    <cellStyle name="Comma 3 2 5 3 7 3 2" xfId="31378" xr:uid="{EF5B207E-FE5F-47B7-9A76-392AC262AD21}"/>
    <cellStyle name="Comma 3 2 5 3 7 4" xfId="21771" xr:uid="{AED65FE8-B7D2-4E88-AF75-A072EE7BB1BE}"/>
    <cellStyle name="Comma 3 2 5 3 8" xfId="4959" xr:uid="{00000000-0005-0000-0000-0000D22C0000}"/>
    <cellStyle name="Comma 3 2 5 3 8 2" xfId="14566" xr:uid="{00000000-0005-0000-0000-0000D32C0000}"/>
    <cellStyle name="Comma 3 2 5 3 8 2 2" xfId="33780" xr:uid="{DAA0D94F-FB8B-4D16-B9DB-A0A8DE11A92F}"/>
    <cellStyle name="Comma 3 2 5 3 8 3" xfId="24173" xr:uid="{3B01AE3E-3DF7-4500-B040-12206CBFCC30}"/>
    <cellStyle name="Comma 3 2 5 3 9" xfId="9762" xr:uid="{00000000-0005-0000-0000-0000D42C0000}"/>
    <cellStyle name="Comma 3 2 5 3 9 2" xfId="28976" xr:uid="{E9162B33-0CA2-4082-8A72-4E4D86DEDB5C}"/>
    <cellStyle name="Comma 3 2 5 4" xfId="251" xr:uid="{00000000-0005-0000-0000-0000D52C0000}"/>
    <cellStyle name="Comma 3 2 5 4 2" xfId="1052" xr:uid="{00000000-0005-0000-0000-0000D62C0000}"/>
    <cellStyle name="Comma 3 2 5 4 2 2" xfId="3457" xr:uid="{00000000-0005-0000-0000-0000D72C0000}"/>
    <cellStyle name="Comma 3 2 5 4 2 2 2" xfId="8260" xr:uid="{00000000-0005-0000-0000-0000D82C0000}"/>
    <cellStyle name="Comma 3 2 5 4 2 2 2 2" xfId="17867" xr:uid="{00000000-0005-0000-0000-0000D92C0000}"/>
    <cellStyle name="Comma 3 2 5 4 2 2 2 2 2" xfId="37081" xr:uid="{C93EA6F2-BC64-4E4F-A1F9-7612543FFF6C}"/>
    <cellStyle name="Comma 3 2 5 4 2 2 2 3" xfId="27474" xr:uid="{70537DB2-4999-422A-B99D-919489147222}"/>
    <cellStyle name="Comma 3 2 5 4 2 2 3" xfId="13064" xr:uid="{00000000-0005-0000-0000-0000DA2C0000}"/>
    <cellStyle name="Comma 3 2 5 4 2 2 3 2" xfId="32278" xr:uid="{EA7074F5-E541-4D71-8FD3-101721C39F8D}"/>
    <cellStyle name="Comma 3 2 5 4 2 2 4" xfId="22671" xr:uid="{DE83043E-40DD-4AD3-BFC2-2F51A625EEBE}"/>
    <cellStyle name="Comma 3 2 5 4 2 3" xfId="5859" xr:uid="{00000000-0005-0000-0000-0000DB2C0000}"/>
    <cellStyle name="Comma 3 2 5 4 2 3 2" xfId="15466" xr:uid="{00000000-0005-0000-0000-0000DC2C0000}"/>
    <cellStyle name="Comma 3 2 5 4 2 3 2 2" xfId="34680" xr:uid="{F7DFE032-D1E5-473B-9E5E-7876A17D6983}"/>
    <cellStyle name="Comma 3 2 5 4 2 3 3" xfId="25073" xr:uid="{DA6855F0-1D17-4C6A-B110-34C2DB04227C}"/>
    <cellStyle name="Comma 3 2 5 4 2 4" xfId="10662" xr:uid="{00000000-0005-0000-0000-0000DD2C0000}"/>
    <cellStyle name="Comma 3 2 5 4 2 4 2" xfId="29876" xr:uid="{2EA76632-63FE-468B-B0AF-430DE471D3AC}"/>
    <cellStyle name="Comma 3 2 5 4 2 5" xfId="20269" xr:uid="{810E28C2-0DEC-44AB-91D7-1D2A4C9046C5}"/>
    <cellStyle name="Comma 3 2 5 4 3" xfId="1852" xr:uid="{00000000-0005-0000-0000-0000DE2C0000}"/>
    <cellStyle name="Comma 3 2 5 4 3 2" xfId="4257" xr:uid="{00000000-0005-0000-0000-0000DF2C0000}"/>
    <cellStyle name="Comma 3 2 5 4 3 2 2" xfId="9060" xr:uid="{00000000-0005-0000-0000-0000E02C0000}"/>
    <cellStyle name="Comma 3 2 5 4 3 2 2 2" xfId="18667" xr:uid="{00000000-0005-0000-0000-0000E12C0000}"/>
    <cellStyle name="Comma 3 2 5 4 3 2 2 2 2" xfId="37881" xr:uid="{F78EFBD9-319D-4428-BC8B-979D2B666415}"/>
    <cellStyle name="Comma 3 2 5 4 3 2 2 3" xfId="28274" xr:uid="{A1D76C27-C7D6-40F2-9D19-88ABB66B79A1}"/>
    <cellStyle name="Comma 3 2 5 4 3 2 3" xfId="13864" xr:uid="{00000000-0005-0000-0000-0000E22C0000}"/>
    <cellStyle name="Comma 3 2 5 4 3 2 3 2" xfId="33078" xr:uid="{D29179BC-F079-4439-B2B7-C0E391A82DDE}"/>
    <cellStyle name="Comma 3 2 5 4 3 2 4" xfId="23471" xr:uid="{51E62AC7-2DBD-439B-9553-B8970D30E0FA}"/>
    <cellStyle name="Comma 3 2 5 4 3 3" xfId="6659" xr:uid="{00000000-0005-0000-0000-0000E32C0000}"/>
    <cellStyle name="Comma 3 2 5 4 3 3 2" xfId="16266" xr:uid="{00000000-0005-0000-0000-0000E42C0000}"/>
    <cellStyle name="Comma 3 2 5 4 3 3 2 2" xfId="35480" xr:uid="{D3EAC75C-017D-4881-B79C-E4B01804971E}"/>
    <cellStyle name="Comma 3 2 5 4 3 3 3" xfId="25873" xr:uid="{EB31B111-F2EA-46B8-B343-B3722C4ADBAD}"/>
    <cellStyle name="Comma 3 2 5 4 3 4" xfId="11462" xr:uid="{00000000-0005-0000-0000-0000E52C0000}"/>
    <cellStyle name="Comma 3 2 5 4 3 4 2" xfId="30676" xr:uid="{68DE4641-7CDC-4FDC-88E9-CC3A18EECB17}"/>
    <cellStyle name="Comma 3 2 5 4 3 5" xfId="21069" xr:uid="{6D0B35C8-3CFC-4DCE-A3E5-1336931E7CAF}"/>
    <cellStyle name="Comma 3 2 5 4 4" xfId="2657" xr:uid="{00000000-0005-0000-0000-0000E62C0000}"/>
    <cellStyle name="Comma 3 2 5 4 4 2" xfId="7460" xr:uid="{00000000-0005-0000-0000-0000E72C0000}"/>
    <cellStyle name="Comma 3 2 5 4 4 2 2" xfId="17067" xr:uid="{00000000-0005-0000-0000-0000E82C0000}"/>
    <cellStyle name="Comma 3 2 5 4 4 2 2 2" xfId="36281" xr:uid="{5AF06BDE-C512-4B15-A54B-889541BE2C6F}"/>
    <cellStyle name="Comma 3 2 5 4 4 2 3" xfId="26674" xr:uid="{E2325531-6382-4D5F-A63B-48954AF95976}"/>
    <cellStyle name="Comma 3 2 5 4 4 3" xfId="12264" xr:uid="{00000000-0005-0000-0000-0000E92C0000}"/>
    <cellStyle name="Comma 3 2 5 4 4 3 2" xfId="31478" xr:uid="{E543AF06-3AEA-4AD9-9124-7E630D91B81D}"/>
    <cellStyle name="Comma 3 2 5 4 4 4" xfId="21871" xr:uid="{2D36835E-64A9-4CB9-A095-D9D659851417}"/>
    <cellStyle name="Comma 3 2 5 4 5" xfId="5059" xr:uid="{00000000-0005-0000-0000-0000EA2C0000}"/>
    <cellStyle name="Comma 3 2 5 4 5 2" xfId="14666" xr:uid="{00000000-0005-0000-0000-0000EB2C0000}"/>
    <cellStyle name="Comma 3 2 5 4 5 2 2" xfId="33880" xr:uid="{C2396B10-6477-4634-8C93-144655C9EE40}"/>
    <cellStyle name="Comma 3 2 5 4 5 3" xfId="24273" xr:uid="{9BA93B65-CDA1-46DF-BEFC-7211CFF5C8F5}"/>
    <cellStyle name="Comma 3 2 5 4 6" xfId="9862" xr:uid="{00000000-0005-0000-0000-0000EC2C0000}"/>
    <cellStyle name="Comma 3 2 5 4 6 2" xfId="29076" xr:uid="{D309D94D-36EA-4834-9589-AB2C699F79B8}"/>
    <cellStyle name="Comma 3 2 5 4 7" xfId="19469" xr:uid="{5855D58D-F65B-4973-B299-189CFD405226}"/>
    <cellStyle name="Comma 3 2 5 5" xfId="451" xr:uid="{00000000-0005-0000-0000-0000ED2C0000}"/>
    <cellStyle name="Comma 3 2 5 5 2" xfId="1252" xr:uid="{00000000-0005-0000-0000-0000EE2C0000}"/>
    <cellStyle name="Comma 3 2 5 5 2 2" xfId="3657" xr:uid="{00000000-0005-0000-0000-0000EF2C0000}"/>
    <cellStyle name="Comma 3 2 5 5 2 2 2" xfId="8460" xr:uid="{00000000-0005-0000-0000-0000F02C0000}"/>
    <cellStyle name="Comma 3 2 5 5 2 2 2 2" xfId="18067" xr:uid="{00000000-0005-0000-0000-0000F12C0000}"/>
    <cellStyle name="Comma 3 2 5 5 2 2 2 2 2" xfId="37281" xr:uid="{2FA5BFAB-B95E-4B4A-9970-BF8E81A8CCA8}"/>
    <cellStyle name="Comma 3 2 5 5 2 2 2 3" xfId="27674" xr:uid="{912BE01E-3DBB-4B6F-8A74-FA3918DB98C9}"/>
    <cellStyle name="Comma 3 2 5 5 2 2 3" xfId="13264" xr:uid="{00000000-0005-0000-0000-0000F22C0000}"/>
    <cellStyle name="Comma 3 2 5 5 2 2 3 2" xfId="32478" xr:uid="{EA74F0A1-6BBC-4464-86E0-27059CA47683}"/>
    <cellStyle name="Comma 3 2 5 5 2 2 4" xfId="22871" xr:uid="{6DC270B0-FFB1-4BAC-8DAC-2F5427B96054}"/>
    <cellStyle name="Comma 3 2 5 5 2 3" xfId="6059" xr:uid="{00000000-0005-0000-0000-0000F32C0000}"/>
    <cellStyle name="Comma 3 2 5 5 2 3 2" xfId="15666" xr:uid="{00000000-0005-0000-0000-0000F42C0000}"/>
    <cellStyle name="Comma 3 2 5 5 2 3 2 2" xfId="34880" xr:uid="{AEA5C3D8-AF97-4BDA-8280-80D37A9B86DC}"/>
    <cellStyle name="Comma 3 2 5 5 2 3 3" xfId="25273" xr:uid="{B0077C0C-98E8-445F-B9B7-332563923B03}"/>
    <cellStyle name="Comma 3 2 5 5 2 4" xfId="10862" xr:uid="{00000000-0005-0000-0000-0000F52C0000}"/>
    <cellStyle name="Comma 3 2 5 5 2 4 2" xfId="30076" xr:uid="{5943F21A-53F4-4193-8B51-E5E4A41AF70B}"/>
    <cellStyle name="Comma 3 2 5 5 2 5" xfId="20469" xr:uid="{2E8CEA4F-0E53-4A5A-89BA-9382685A5CBD}"/>
    <cellStyle name="Comma 3 2 5 5 3" xfId="2052" xr:uid="{00000000-0005-0000-0000-0000F62C0000}"/>
    <cellStyle name="Comma 3 2 5 5 3 2" xfId="4457" xr:uid="{00000000-0005-0000-0000-0000F72C0000}"/>
    <cellStyle name="Comma 3 2 5 5 3 2 2" xfId="9260" xr:uid="{00000000-0005-0000-0000-0000F82C0000}"/>
    <cellStyle name="Comma 3 2 5 5 3 2 2 2" xfId="18867" xr:uid="{00000000-0005-0000-0000-0000F92C0000}"/>
    <cellStyle name="Comma 3 2 5 5 3 2 2 2 2" xfId="38081" xr:uid="{CBA49922-05C6-4C79-A1C3-07F09BC0F94A}"/>
    <cellStyle name="Comma 3 2 5 5 3 2 2 3" xfId="28474" xr:uid="{9AC38225-683B-4378-B818-D12C84C27B16}"/>
    <cellStyle name="Comma 3 2 5 5 3 2 3" xfId="14064" xr:uid="{00000000-0005-0000-0000-0000FA2C0000}"/>
    <cellStyle name="Comma 3 2 5 5 3 2 3 2" xfId="33278" xr:uid="{A0C31F54-0AF4-425E-9FDB-8B5AAF1B2BB7}"/>
    <cellStyle name="Comma 3 2 5 5 3 2 4" xfId="23671" xr:uid="{CBA5448C-A053-4012-B86E-41FB9E79D7BA}"/>
    <cellStyle name="Comma 3 2 5 5 3 3" xfId="6859" xr:uid="{00000000-0005-0000-0000-0000FB2C0000}"/>
    <cellStyle name="Comma 3 2 5 5 3 3 2" xfId="16466" xr:uid="{00000000-0005-0000-0000-0000FC2C0000}"/>
    <cellStyle name="Comma 3 2 5 5 3 3 2 2" xfId="35680" xr:uid="{C96CF0F3-58E5-42E2-B003-5FAFCCC67FA5}"/>
    <cellStyle name="Comma 3 2 5 5 3 3 3" xfId="26073" xr:uid="{468863ED-64F5-47AA-B7E7-E704CFBEE9D8}"/>
    <cellStyle name="Comma 3 2 5 5 3 4" xfId="11662" xr:uid="{00000000-0005-0000-0000-0000FD2C0000}"/>
    <cellStyle name="Comma 3 2 5 5 3 4 2" xfId="30876" xr:uid="{8FE1AF5E-630C-4B8F-8075-BAE4178C9585}"/>
    <cellStyle name="Comma 3 2 5 5 3 5" xfId="21269" xr:uid="{A1B21037-8994-48E5-9F45-CFFB0A195908}"/>
    <cellStyle name="Comma 3 2 5 5 4" xfId="2857" xr:uid="{00000000-0005-0000-0000-0000FE2C0000}"/>
    <cellStyle name="Comma 3 2 5 5 4 2" xfId="7660" xr:uid="{00000000-0005-0000-0000-0000FF2C0000}"/>
    <cellStyle name="Comma 3 2 5 5 4 2 2" xfId="17267" xr:uid="{00000000-0005-0000-0000-0000002D0000}"/>
    <cellStyle name="Comma 3 2 5 5 4 2 2 2" xfId="36481" xr:uid="{6327493C-1DE8-4333-963C-0DDBFB8F4A67}"/>
    <cellStyle name="Comma 3 2 5 5 4 2 3" xfId="26874" xr:uid="{2422E382-8C51-4485-BB14-3754657F5A32}"/>
    <cellStyle name="Comma 3 2 5 5 4 3" xfId="12464" xr:uid="{00000000-0005-0000-0000-0000012D0000}"/>
    <cellStyle name="Comma 3 2 5 5 4 3 2" xfId="31678" xr:uid="{02AC2435-DB9F-4144-8164-78F5DE642E7B}"/>
    <cellStyle name="Comma 3 2 5 5 4 4" xfId="22071" xr:uid="{150A8911-DC4B-4DC9-8F59-69E26110DE71}"/>
    <cellStyle name="Comma 3 2 5 5 5" xfId="5259" xr:uid="{00000000-0005-0000-0000-0000022D0000}"/>
    <cellStyle name="Comma 3 2 5 5 5 2" xfId="14866" xr:uid="{00000000-0005-0000-0000-0000032D0000}"/>
    <cellStyle name="Comma 3 2 5 5 5 2 2" xfId="34080" xr:uid="{715E73F7-7E08-44A6-A1FF-117FBA19C8AE}"/>
    <cellStyle name="Comma 3 2 5 5 5 3" xfId="24473" xr:uid="{E9528AAC-DD6E-4BDB-8EA2-7F91B34102AD}"/>
    <cellStyle name="Comma 3 2 5 5 6" xfId="10062" xr:uid="{00000000-0005-0000-0000-0000042D0000}"/>
    <cellStyle name="Comma 3 2 5 5 6 2" xfId="29276" xr:uid="{9F1808B6-A26F-4CC5-A723-2D7A02938DBD}"/>
    <cellStyle name="Comma 3 2 5 5 7" xfId="19669" xr:uid="{A5E37F02-8F2F-46A5-8DCD-4BE0F1D1F45A}"/>
    <cellStyle name="Comma 3 2 5 6" xfId="651" xr:uid="{00000000-0005-0000-0000-0000052D0000}"/>
    <cellStyle name="Comma 3 2 5 6 2" xfId="1452" xr:uid="{00000000-0005-0000-0000-0000062D0000}"/>
    <cellStyle name="Comma 3 2 5 6 2 2" xfId="3857" xr:uid="{00000000-0005-0000-0000-0000072D0000}"/>
    <cellStyle name="Comma 3 2 5 6 2 2 2" xfId="8660" xr:uid="{00000000-0005-0000-0000-0000082D0000}"/>
    <cellStyle name="Comma 3 2 5 6 2 2 2 2" xfId="18267" xr:uid="{00000000-0005-0000-0000-0000092D0000}"/>
    <cellStyle name="Comma 3 2 5 6 2 2 2 2 2" xfId="37481" xr:uid="{908D24C5-940D-49D6-9238-06CB59A0BE57}"/>
    <cellStyle name="Comma 3 2 5 6 2 2 2 3" xfId="27874" xr:uid="{1C618E44-62AB-4B19-8251-913BFB8A286A}"/>
    <cellStyle name="Comma 3 2 5 6 2 2 3" xfId="13464" xr:uid="{00000000-0005-0000-0000-00000A2D0000}"/>
    <cellStyle name="Comma 3 2 5 6 2 2 3 2" xfId="32678" xr:uid="{22C1E551-97C1-490D-A8B9-61C93C4FB688}"/>
    <cellStyle name="Comma 3 2 5 6 2 2 4" xfId="23071" xr:uid="{AAD04E31-812E-469E-A25E-BA95E4106E20}"/>
    <cellStyle name="Comma 3 2 5 6 2 3" xfId="6259" xr:uid="{00000000-0005-0000-0000-00000B2D0000}"/>
    <cellStyle name="Comma 3 2 5 6 2 3 2" xfId="15866" xr:uid="{00000000-0005-0000-0000-00000C2D0000}"/>
    <cellStyle name="Comma 3 2 5 6 2 3 2 2" xfId="35080" xr:uid="{842AB69C-8D4F-4DA7-9F55-2872FDAB2BEE}"/>
    <cellStyle name="Comma 3 2 5 6 2 3 3" xfId="25473" xr:uid="{29C72BAE-A3C5-4684-8D88-A281D2C0D0D7}"/>
    <cellStyle name="Comma 3 2 5 6 2 4" xfId="11062" xr:uid="{00000000-0005-0000-0000-00000D2D0000}"/>
    <cellStyle name="Comma 3 2 5 6 2 4 2" xfId="30276" xr:uid="{103C57A3-743A-40A2-AA97-5D5FC7EC4AA8}"/>
    <cellStyle name="Comma 3 2 5 6 2 5" xfId="20669" xr:uid="{0CF67A6F-9DF5-4B12-AAE5-A27AAC5EFD38}"/>
    <cellStyle name="Comma 3 2 5 6 3" xfId="2252" xr:uid="{00000000-0005-0000-0000-00000E2D0000}"/>
    <cellStyle name="Comma 3 2 5 6 3 2" xfId="4657" xr:uid="{00000000-0005-0000-0000-00000F2D0000}"/>
    <cellStyle name="Comma 3 2 5 6 3 2 2" xfId="9460" xr:uid="{00000000-0005-0000-0000-0000102D0000}"/>
    <cellStyle name="Comma 3 2 5 6 3 2 2 2" xfId="19067" xr:uid="{00000000-0005-0000-0000-0000112D0000}"/>
    <cellStyle name="Comma 3 2 5 6 3 2 2 2 2" xfId="38281" xr:uid="{BE646C36-FAA4-44B9-A47C-02582F2AF71A}"/>
    <cellStyle name="Comma 3 2 5 6 3 2 2 3" xfId="28674" xr:uid="{324E1D8F-B521-4EEF-95CB-EBE1358DD847}"/>
    <cellStyle name="Comma 3 2 5 6 3 2 3" xfId="14264" xr:uid="{00000000-0005-0000-0000-0000122D0000}"/>
    <cellStyle name="Comma 3 2 5 6 3 2 3 2" xfId="33478" xr:uid="{1B3B2E6E-8118-4C4E-839B-B85E73C152FA}"/>
    <cellStyle name="Comma 3 2 5 6 3 2 4" xfId="23871" xr:uid="{B44EA47E-D5D9-4161-9BB6-E1B5308401E0}"/>
    <cellStyle name="Comma 3 2 5 6 3 3" xfId="7059" xr:uid="{00000000-0005-0000-0000-0000132D0000}"/>
    <cellStyle name="Comma 3 2 5 6 3 3 2" xfId="16666" xr:uid="{00000000-0005-0000-0000-0000142D0000}"/>
    <cellStyle name="Comma 3 2 5 6 3 3 2 2" xfId="35880" xr:uid="{C27E4A0F-0558-4C8E-91F8-86B6FAD96567}"/>
    <cellStyle name="Comma 3 2 5 6 3 3 3" xfId="26273" xr:uid="{C4C070A9-3783-40EB-A0EC-AEA75561BC9B}"/>
    <cellStyle name="Comma 3 2 5 6 3 4" xfId="11862" xr:uid="{00000000-0005-0000-0000-0000152D0000}"/>
    <cellStyle name="Comma 3 2 5 6 3 4 2" xfId="31076" xr:uid="{52BECAE0-A579-403D-BDA7-B7CD969E67D4}"/>
    <cellStyle name="Comma 3 2 5 6 3 5" xfId="21469" xr:uid="{F40B22B5-A072-416F-83DE-11C03F430648}"/>
    <cellStyle name="Comma 3 2 5 6 4" xfId="3057" xr:uid="{00000000-0005-0000-0000-0000162D0000}"/>
    <cellStyle name="Comma 3 2 5 6 4 2" xfId="7860" xr:uid="{00000000-0005-0000-0000-0000172D0000}"/>
    <cellStyle name="Comma 3 2 5 6 4 2 2" xfId="17467" xr:uid="{00000000-0005-0000-0000-0000182D0000}"/>
    <cellStyle name="Comma 3 2 5 6 4 2 2 2" xfId="36681" xr:uid="{80C14106-187E-4D29-813B-144F0A8483B2}"/>
    <cellStyle name="Comma 3 2 5 6 4 2 3" xfId="27074" xr:uid="{F985D58B-345E-4ECF-8FE2-26A7E8B5FE79}"/>
    <cellStyle name="Comma 3 2 5 6 4 3" xfId="12664" xr:uid="{00000000-0005-0000-0000-0000192D0000}"/>
    <cellStyle name="Comma 3 2 5 6 4 3 2" xfId="31878" xr:uid="{5A36877C-0BA8-438F-A508-BD80D62D1DDD}"/>
    <cellStyle name="Comma 3 2 5 6 4 4" xfId="22271" xr:uid="{8C7A72C7-F475-44AD-8CB7-1DDC15DE85EE}"/>
    <cellStyle name="Comma 3 2 5 6 5" xfId="5459" xr:uid="{00000000-0005-0000-0000-00001A2D0000}"/>
    <cellStyle name="Comma 3 2 5 6 5 2" xfId="15066" xr:uid="{00000000-0005-0000-0000-00001B2D0000}"/>
    <cellStyle name="Comma 3 2 5 6 5 2 2" xfId="34280" xr:uid="{4C3247A3-FCE7-4BD3-8C8A-751EE955C9DB}"/>
    <cellStyle name="Comma 3 2 5 6 5 3" xfId="24673" xr:uid="{5633EFA4-745F-457F-953C-3A83516C9FD7}"/>
    <cellStyle name="Comma 3 2 5 6 6" xfId="10262" xr:uid="{00000000-0005-0000-0000-00001C2D0000}"/>
    <cellStyle name="Comma 3 2 5 6 6 2" xfId="29476" xr:uid="{5A2DEFCF-20DD-4BAC-9FE8-6D0A93979361}"/>
    <cellStyle name="Comma 3 2 5 6 7" xfId="19869" xr:uid="{5F92B81C-104D-4EDE-863B-B85B07D66696}"/>
    <cellStyle name="Comma 3 2 5 7" xfId="852" xr:uid="{00000000-0005-0000-0000-00001D2D0000}"/>
    <cellStyle name="Comma 3 2 5 7 2" xfId="3257" xr:uid="{00000000-0005-0000-0000-00001E2D0000}"/>
    <cellStyle name="Comma 3 2 5 7 2 2" xfId="8060" xr:uid="{00000000-0005-0000-0000-00001F2D0000}"/>
    <cellStyle name="Comma 3 2 5 7 2 2 2" xfId="17667" xr:uid="{00000000-0005-0000-0000-0000202D0000}"/>
    <cellStyle name="Comma 3 2 5 7 2 2 2 2" xfId="36881" xr:uid="{F312BE7C-D975-4902-8F39-31F4D3903E12}"/>
    <cellStyle name="Comma 3 2 5 7 2 2 3" xfId="27274" xr:uid="{CC536AAA-8EB7-4CF2-B5E4-9B2104ED2693}"/>
    <cellStyle name="Comma 3 2 5 7 2 3" xfId="12864" xr:uid="{00000000-0005-0000-0000-0000212D0000}"/>
    <cellStyle name="Comma 3 2 5 7 2 3 2" xfId="32078" xr:uid="{976C67C1-FEBF-4D69-BAE3-EE1A0319EF29}"/>
    <cellStyle name="Comma 3 2 5 7 2 4" xfId="22471" xr:uid="{5F433EFF-19AA-4E71-A387-E465672FC883}"/>
    <cellStyle name="Comma 3 2 5 7 3" xfId="5659" xr:uid="{00000000-0005-0000-0000-0000222D0000}"/>
    <cellStyle name="Comma 3 2 5 7 3 2" xfId="15266" xr:uid="{00000000-0005-0000-0000-0000232D0000}"/>
    <cellStyle name="Comma 3 2 5 7 3 2 2" xfId="34480" xr:uid="{BF041DBE-2D81-4CBB-A5AD-4B10ED8FFE87}"/>
    <cellStyle name="Comma 3 2 5 7 3 3" xfId="24873" xr:uid="{E80F004E-9A6E-4885-887F-C55812348AD4}"/>
    <cellStyle name="Comma 3 2 5 7 4" xfId="10462" xr:uid="{00000000-0005-0000-0000-0000242D0000}"/>
    <cellStyle name="Comma 3 2 5 7 4 2" xfId="29676" xr:uid="{A62E1318-7D59-4D3C-B685-53AEA3AABAE3}"/>
    <cellStyle name="Comma 3 2 5 7 5" xfId="20069" xr:uid="{7949F523-7E83-430A-B073-22BFE8DF4417}"/>
    <cellStyle name="Comma 3 2 5 8" xfId="1652" xr:uid="{00000000-0005-0000-0000-0000252D0000}"/>
    <cellStyle name="Comma 3 2 5 8 2" xfId="4057" xr:uid="{00000000-0005-0000-0000-0000262D0000}"/>
    <cellStyle name="Comma 3 2 5 8 2 2" xfId="8860" xr:uid="{00000000-0005-0000-0000-0000272D0000}"/>
    <cellStyle name="Comma 3 2 5 8 2 2 2" xfId="18467" xr:uid="{00000000-0005-0000-0000-0000282D0000}"/>
    <cellStyle name="Comma 3 2 5 8 2 2 2 2" xfId="37681" xr:uid="{4ABBD448-E620-4BF4-AD2D-A0A052B9B030}"/>
    <cellStyle name="Comma 3 2 5 8 2 2 3" xfId="28074" xr:uid="{0F367B0D-5A13-4DAB-AC40-4CA85E36145F}"/>
    <cellStyle name="Comma 3 2 5 8 2 3" xfId="13664" xr:uid="{00000000-0005-0000-0000-0000292D0000}"/>
    <cellStyle name="Comma 3 2 5 8 2 3 2" xfId="32878" xr:uid="{E5BD8FAC-5ABA-460E-B8E4-92AAC47497BF}"/>
    <cellStyle name="Comma 3 2 5 8 2 4" xfId="23271" xr:uid="{F0A38EB4-D3A7-4572-A79A-59975BB252B2}"/>
    <cellStyle name="Comma 3 2 5 8 3" xfId="6459" xr:uid="{00000000-0005-0000-0000-00002A2D0000}"/>
    <cellStyle name="Comma 3 2 5 8 3 2" xfId="16066" xr:uid="{00000000-0005-0000-0000-00002B2D0000}"/>
    <cellStyle name="Comma 3 2 5 8 3 2 2" xfId="35280" xr:uid="{B71B9974-F9BB-47FF-AD36-BA18760322AE}"/>
    <cellStyle name="Comma 3 2 5 8 3 3" xfId="25673" xr:uid="{36E46F15-6930-4D58-8EC9-2A559E0D872A}"/>
    <cellStyle name="Comma 3 2 5 8 4" xfId="11262" xr:uid="{00000000-0005-0000-0000-00002C2D0000}"/>
    <cellStyle name="Comma 3 2 5 8 4 2" xfId="30476" xr:uid="{21D607A3-395F-446D-986E-E9157B3F5825}"/>
    <cellStyle name="Comma 3 2 5 8 5" xfId="20869" xr:uid="{26096C04-B112-408F-98C4-7CEE2581AB6E}"/>
    <cellStyle name="Comma 3 2 5 9" xfId="2457" xr:uid="{00000000-0005-0000-0000-00002D2D0000}"/>
    <cellStyle name="Comma 3 2 5 9 2" xfId="7260" xr:uid="{00000000-0005-0000-0000-00002E2D0000}"/>
    <cellStyle name="Comma 3 2 5 9 2 2" xfId="16867" xr:uid="{00000000-0005-0000-0000-00002F2D0000}"/>
    <cellStyle name="Comma 3 2 5 9 2 2 2" xfId="36081" xr:uid="{73EE7A6A-4DD5-4137-8266-BBEF2FDEDB1A}"/>
    <cellStyle name="Comma 3 2 5 9 2 3" xfId="26474" xr:uid="{5C031C73-CD28-446B-83E7-4A46568B71AF}"/>
    <cellStyle name="Comma 3 2 5 9 3" xfId="12064" xr:uid="{00000000-0005-0000-0000-0000302D0000}"/>
    <cellStyle name="Comma 3 2 5 9 3 2" xfId="31278" xr:uid="{58A1C466-2C14-4E1C-98E8-A31BB563787E}"/>
    <cellStyle name="Comma 3 2 5 9 4" xfId="21671" xr:uid="{C20F555B-A0C3-45E8-8E13-459E366B49E2}"/>
    <cellStyle name="Comma 3 2 6" xfId="61" xr:uid="{00000000-0005-0000-0000-0000312D0000}"/>
    <cellStyle name="Comma 3 2 6 10" xfId="9672" xr:uid="{00000000-0005-0000-0000-0000322D0000}"/>
    <cellStyle name="Comma 3 2 6 10 2" xfId="28886" xr:uid="{13E5E7C7-1923-4CBA-B7BC-5C4A1A2255D7}"/>
    <cellStyle name="Comma 3 2 6 11" xfId="19279" xr:uid="{97BBF8A2-9AA6-48A5-B4FB-E8B524823B73}"/>
    <cellStyle name="Comma 3 2 6 2" xfId="161" xr:uid="{00000000-0005-0000-0000-0000332D0000}"/>
    <cellStyle name="Comma 3 2 6 2 10" xfId="19379" xr:uid="{33298A29-9721-4FAE-A806-6591C395F147}"/>
    <cellStyle name="Comma 3 2 6 2 2" xfId="361" xr:uid="{00000000-0005-0000-0000-0000342D0000}"/>
    <cellStyle name="Comma 3 2 6 2 2 2" xfId="1162" xr:uid="{00000000-0005-0000-0000-0000352D0000}"/>
    <cellStyle name="Comma 3 2 6 2 2 2 2" xfId="3567" xr:uid="{00000000-0005-0000-0000-0000362D0000}"/>
    <cellStyle name="Comma 3 2 6 2 2 2 2 2" xfId="8370" xr:uid="{00000000-0005-0000-0000-0000372D0000}"/>
    <cellStyle name="Comma 3 2 6 2 2 2 2 2 2" xfId="17977" xr:uid="{00000000-0005-0000-0000-0000382D0000}"/>
    <cellStyle name="Comma 3 2 6 2 2 2 2 2 2 2" xfId="37191" xr:uid="{A7DD939B-87A1-435F-AE86-B328F6ADC726}"/>
    <cellStyle name="Comma 3 2 6 2 2 2 2 2 3" xfId="27584" xr:uid="{D34893EE-2DA1-4A70-A119-21781CAC9AC2}"/>
    <cellStyle name="Comma 3 2 6 2 2 2 2 3" xfId="13174" xr:uid="{00000000-0005-0000-0000-0000392D0000}"/>
    <cellStyle name="Comma 3 2 6 2 2 2 2 3 2" xfId="32388" xr:uid="{BAD18EFA-6CF8-49F6-B6FF-53DC7D95A3DC}"/>
    <cellStyle name="Comma 3 2 6 2 2 2 2 4" xfId="22781" xr:uid="{8666531F-148A-4351-A483-0FC16E0E2507}"/>
    <cellStyle name="Comma 3 2 6 2 2 2 3" xfId="5969" xr:uid="{00000000-0005-0000-0000-00003A2D0000}"/>
    <cellStyle name="Comma 3 2 6 2 2 2 3 2" xfId="15576" xr:uid="{00000000-0005-0000-0000-00003B2D0000}"/>
    <cellStyle name="Comma 3 2 6 2 2 2 3 2 2" xfId="34790" xr:uid="{2C30288A-DFFF-4F1F-97A5-C9ABBB05B5AD}"/>
    <cellStyle name="Comma 3 2 6 2 2 2 3 3" xfId="25183" xr:uid="{BCC70F9A-4C6D-46AD-87D5-4D0F175D4921}"/>
    <cellStyle name="Comma 3 2 6 2 2 2 4" xfId="10772" xr:uid="{00000000-0005-0000-0000-00003C2D0000}"/>
    <cellStyle name="Comma 3 2 6 2 2 2 4 2" xfId="29986" xr:uid="{B0C3DCE8-C042-4907-A361-F292D9C5C1A0}"/>
    <cellStyle name="Comma 3 2 6 2 2 2 5" xfId="20379" xr:uid="{0F7FA91F-3438-450B-A4B2-EBD8DFAD3BAC}"/>
    <cellStyle name="Comma 3 2 6 2 2 3" xfId="1962" xr:uid="{00000000-0005-0000-0000-00003D2D0000}"/>
    <cellStyle name="Comma 3 2 6 2 2 3 2" xfId="4367" xr:uid="{00000000-0005-0000-0000-00003E2D0000}"/>
    <cellStyle name="Comma 3 2 6 2 2 3 2 2" xfId="9170" xr:uid="{00000000-0005-0000-0000-00003F2D0000}"/>
    <cellStyle name="Comma 3 2 6 2 2 3 2 2 2" xfId="18777" xr:uid="{00000000-0005-0000-0000-0000402D0000}"/>
    <cellStyle name="Comma 3 2 6 2 2 3 2 2 2 2" xfId="37991" xr:uid="{885A8C44-8B26-419C-9380-865389ACEE19}"/>
    <cellStyle name="Comma 3 2 6 2 2 3 2 2 3" xfId="28384" xr:uid="{3BC908C9-41E6-4D69-8CAC-4EE3241BA030}"/>
    <cellStyle name="Comma 3 2 6 2 2 3 2 3" xfId="13974" xr:uid="{00000000-0005-0000-0000-0000412D0000}"/>
    <cellStyle name="Comma 3 2 6 2 2 3 2 3 2" xfId="33188" xr:uid="{688014A8-EFD4-48AB-9FBE-360510A41835}"/>
    <cellStyle name="Comma 3 2 6 2 2 3 2 4" xfId="23581" xr:uid="{2AAB917A-0BB0-4509-AF06-64175083C6D1}"/>
    <cellStyle name="Comma 3 2 6 2 2 3 3" xfId="6769" xr:uid="{00000000-0005-0000-0000-0000422D0000}"/>
    <cellStyle name="Comma 3 2 6 2 2 3 3 2" xfId="16376" xr:uid="{00000000-0005-0000-0000-0000432D0000}"/>
    <cellStyle name="Comma 3 2 6 2 2 3 3 2 2" xfId="35590" xr:uid="{8A815CCA-DD72-447D-8B43-AF8D15FBAB6F}"/>
    <cellStyle name="Comma 3 2 6 2 2 3 3 3" xfId="25983" xr:uid="{210601AF-8E13-436B-B707-FC49577D7F7B}"/>
    <cellStyle name="Comma 3 2 6 2 2 3 4" xfId="11572" xr:uid="{00000000-0005-0000-0000-0000442D0000}"/>
    <cellStyle name="Comma 3 2 6 2 2 3 4 2" xfId="30786" xr:uid="{B6E102DD-6B67-4026-9A25-67481EA448A1}"/>
    <cellStyle name="Comma 3 2 6 2 2 3 5" xfId="21179" xr:uid="{38AF49AC-C9A2-4C92-A2CB-C2CCBC171869}"/>
    <cellStyle name="Comma 3 2 6 2 2 4" xfId="2767" xr:uid="{00000000-0005-0000-0000-0000452D0000}"/>
    <cellStyle name="Comma 3 2 6 2 2 4 2" xfId="7570" xr:uid="{00000000-0005-0000-0000-0000462D0000}"/>
    <cellStyle name="Comma 3 2 6 2 2 4 2 2" xfId="17177" xr:uid="{00000000-0005-0000-0000-0000472D0000}"/>
    <cellStyle name="Comma 3 2 6 2 2 4 2 2 2" xfId="36391" xr:uid="{8B2E6B83-E054-4021-9C98-E97E2978ACFC}"/>
    <cellStyle name="Comma 3 2 6 2 2 4 2 3" xfId="26784" xr:uid="{909D56E1-ACC1-44AA-9F7F-D06EDBC55122}"/>
    <cellStyle name="Comma 3 2 6 2 2 4 3" xfId="12374" xr:uid="{00000000-0005-0000-0000-0000482D0000}"/>
    <cellStyle name="Comma 3 2 6 2 2 4 3 2" xfId="31588" xr:uid="{CD924AA4-AD96-4387-96C3-8B5E9F9D55C5}"/>
    <cellStyle name="Comma 3 2 6 2 2 4 4" xfId="21981" xr:uid="{E4C8674D-454C-438B-AFE7-FF6BC3A48C78}"/>
    <cellStyle name="Comma 3 2 6 2 2 5" xfId="5169" xr:uid="{00000000-0005-0000-0000-0000492D0000}"/>
    <cellStyle name="Comma 3 2 6 2 2 5 2" xfId="14776" xr:uid="{00000000-0005-0000-0000-00004A2D0000}"/>
    <cellStyle name="Comma 3 2 6 2 2 5 2 2" xfId="33990" xr:uid="{E70455BC-F977-425E-B014-D6723FD6058A}"/>
    <cellStyle name="Comma 3 2 6 2 2 5 3" xfId="24383" xr:uid="{B70C9C92-9AB0-43DD-978A-34B04B6B4302}"/>
    <cellStyle name="Comma 3 2 6 2 2 6" xfId="9972" xr:uid="{00000000-0005-0000-0000-00004B2D0000}"/>
    <cellStyle name="Comma 3 2 6 2 2 6 2" xfId="29186" xr:uid="{47AA5D69-47B7-436E-848E-A44CFE99CE18}"/>
    <cellStyle name="Comma 3 2 6 2 2 7" xfId="19579" xr:uid="{C385F169-AD30-4B73-A23B-BFEB823CAA76}"/>
    <cellStyle name="Comma 3 2 6 2 3" xfId="561" xr:uid="{00000000-0005-0000-0000-00004C2D0000}"/>
    <cellStyle name="Comma 3 2 6 2 3 2" xfId="1362" xr:uid="{00000000-0005-0000-0000-00004D2D0000}"/>
    <cellStyle name="Comma 3 2 6 2 3 2 2" xfId="3767" xr:uid="{00000000-0005-0000-0000-00004E2D0000}"/>
    <cellStyle name="Comma 3 2 6 2 3 2 2 2" xfId="8570" xr:uid="{00000000-0005-0000-0000-00004F2D0000}"/>
    <cellStyle name="Comma 3 2 6 2 3 2 2 2 2" xfId="18177" xr:uid="{00000000-0005-0000-0000-0000502D0000}"/>
    <cellStyle name="Comma 3 2 6 2 3 2 2 2 2 2" xfId="37391" xr:uid="{6404F769-D835-47F2-B971-43FFA95C16E5}"/>
    <cellStyle name="Comma 3 2 6 2 3 2 2 2 3" xfId="27784" xr:uid="{05E8B2D7-E9A1-45A6-B430-D2382188DFD6}"/>
    <cellStyle name="Comma 3 2 6 2 3 2 2 3" xfId="13374" xr:uid="{00000000-0005-0000-0000-0000512D0000}"/>
    <cellStyle name="Comma 3 2 6 2 3 2 2 3 2" xfId="32588" xr:uid="{E3F787F9-B31E-4A80-A505-8667353B930A}"/>
    <cellStyle name="Comma 3 2 6 2 3 2 2 4" xfId="22981" xr:uid="{0D33BA91-3E7A-4F23-A724-10368FC8710B}"/>
    <cellStyle name="Comma 3 2 6 2 3 2 3" xfId="6169" xr:uid="{00000000-0005-0000-0000-0000522D0000}"/>
    <cellStyle name="Comma 3 2 6 2 3 2 3 2" xfId="15776" xr:uid="{00000000-0005-0000-0000-0000532D0000}"/>
    <cellStyle name="Comma 3 2 6 2 3 2 3 2 2" xfId="34990" xr:uid="{4DD67A2F-EA07-4976-9B1D-39DD1B53D89E}"/>
    <cellStyle name="Comma 3 2 6 2 3 2 3 3" xfId="25383" xr:uid="{2E21D7BE-D5C5-4A9F-876F-8703C35D41EA}"/>
    <cellStyle name="Comma 3 2 6 2 3 2 4" xfId="10972" xr:uid="{00000000-0005-0000-0000-0000542D0000}"/>
    <cellStyle name="Comma 3 2 6 2 3 2 4 2" xfId="30186" xr:uid="{9FD0102E-AA40-4FC5-9741-415E6106A441}"/>
    <cellStyle name="Comma 3 2 6 2 3 2 5" xfId="20579" xr:uid="{6A67B222-E2A7-43EB-9AE2-5AC6044C76F5}"/>
    <cellStyle name="Comma 3 2 6 2 3 3" xfId="2162" xr:uid="{00000000-0005-0000-0000-0000552D0000}"/>
    <cellStyle name="Comma 3 2 6 2 3 3 2" xfId="4567" xr:uid="{00000000-0005-0000-0000-0000562D0000}"/>
    <cellStyle name="Comma 3 2 6 2 3 3 2 2" xfId="9370" xr:uid="{00000000-0005-0000-0000-0000572D0000}"/>
    <cellStyle name="Comma 3 2 6 2 3 3 2 2 2" xfId="18977" xr:uid="{00000000-0005-0000-0000-0000582D0000}"/>
    <cellStyle name="Comma 3 2 6 2 3 3 2 2 2 2" xfId="38191" xr:uid="{B60EC991-1312-444A-9BCC-8C6C11CCE149}"/>
    <cellStyle name="Comma 3 2 6 2 3 3 2 2 3" xfId="28584" xr:uid="{053DF56B-F1B7-4488-9709-52C42E54485D}"/>
    <cellStyle name="Comma 3 2 6 2 3 3 2 3" xfId="14174" xr:uid="{00000000-0005-0000-0000-0000592D0000}"/>
    <cellStyle name="Comma 3 2 6 2 3 3 2 3 2" xfId="33388" xr:uid="{466969A8-9F46-4CB8-B1F2-086C3D86D16C}"/>
    <cellStyle name="Comma 3 2 6 2 3 3 2 4" xfId="23781" xr:uid="{D493C9A5-AA43-4852-8FF0-E195CAC82BB4}"/>
    <cellStyle name="Comma 3 2 6 2 3 3 3" xfId="6969" xr:uid="{00000000-0005-0000-0000-00005A2D0000}"/>
    <cellStyle name="Comma 3 2 6 2 3 3 3 2" xfId="16576" xr:uid="{00000000-0005-0000-0000-00005B2D0000}"/>
    <cellStyle name="Comma 3 2 6 2 3 3 3 2 2" xfId="35790" xr:uid="{0D181712-C0E2-480C-A0EF-CCF790708AD7}"/>
    <cellStyle name="Comma 3 2 6 2 3 3 3 3" xfId="26183" xr:uid="{2A3B1828-60AB-47D4-A46A-7F102984793B}"/>
    <cellStyle name="Comma 3 2 6 2 3 3 4" xfId="11772" xr:uid="{00000000-0005-0000-0000-00005C2D0000}"/>
    <cellStyle name="Comma 3 2 6 2 3 3 4 2" xfId="30986" xr:uid="{C6D8A6B7-EF3C-4480-A368-E5704366BB15}"/>
    <cellStyle name="Comma 3 2 6 2 3 3 5" xfId="21379" xr:uid="{9C6BC1A0-AE0D-4C7E-B60B-8E2D2F4D4409}"/>
    <cellStyle name="Comma 3 2 6 2 3 4" xfId="2967" xr:uid="{00000000-0005-0000-0000-00005D2D0000}"/>
    <cellStyle name="Comma 3 2 6 2 3 4 2" xfId="7770" xr:uid="{00000000-0005-0000-0000-00005E2D0000}"/>
    <cellStyle name="Comma 3 2 6 2 3 4 2 2" xfId="17377" xr:uid="{00000000-0005-0000-0000-00005F2D0000}"/>
    <cellStyle name="Comma 3 2 6 2 3 4 2 2 2" xfId="36591" xr:uid="{660C69B1-EF35-46F9-AC58-D7F70A924B62}"/>
    <cellStyle name="Comma 3 2 6 2 3 4 2 3" xfId="26984" xr:uid="{584763A3-DABB-4120-965E-A84D66AE0370}"/>
    <cellStyle name="Comma 3 2 6 2 3 4 3" xfId="12574" xr:uid="{00000000-0005-0000-0000-0000602D0000}"/>
    <cellStyle name="Comma 3 2 6 2 3 4 3 2" xfId="31788" xr:uid="{B53F8565-D7A4-45EC-A7B4-7F4BE7B43F23}"/>
    <cellStyle name="Comma 3 2 6 2 3 4 4" xfId="22181" xr:uid="{282B770C-7E41-48B0-8A61-EC583F943EF6}"/>
    <cellStyle name="Comma 3 2 6 2 3 5" xfId="5369" xr:uid="{00000000-0005-0000-0000-0000612D0000}"/>
    <cellStyle name="Comma 3 2 6 2 3 5 2" xfId="14976" xr:uid="{00000000-0005-0000-0000-0000622D0000}"/>
    <cellStyle name="Comma 3 2 6 2 3 5 2 2" xfId="34190" xr:uid="{3C1571E2-5883-439C-A8DF-E92981DBED97}"/>
    <cellStyle name="Comma 3 2 6 2 3 5 3" xfId="24583" xr:uid="{C0505699-438E-454B-99F5-D2D62BB73455}"/>
    <cellStyle name="Comma 3 2 6 2 3 6" xfId="10172" xr:uid="{00000000-0005-0000-0000-0000632D0000}"/>
    <cellStyle name="Comma 3 2 6 2 3 6 2" xfId="29386" xr:uid="{CEC1A33B-563F-4E0C-AA9C-5F5AF93CE849}"/>
    <cellStyle name="Comma 3 2 6 2 3 7" xfId="19779" xr:uid="{2A693BC2-D8F8-4063-B497-75E611554C47}"/>
    <cellStyle name="Comma 3 2 6 2 4" xfId="761" xr:uid="{00000000-0005-0000-0000-0000642D0000}"/>
    <cellStyle name="Comma 3 2 6 2 4 2" xfId="1562" xr:uid="{00000000-0005-0000-0000-0000652D0000}"/>
    <cellStyle name="Comma 3 2 6 2 4 2 2" xfId="3967" xr:uid="{00000000-0005-0000-0000-0000662D0000}"/>
    <cellStyle name="Comma 3 2 6 2 4 2 2 2" xfId="8770" xr:uid="{00000000-0005-0000-0000-0000672D0000}"/>
    <cellStyle name="Comma 3 2 6 2 4 2 2 2 2" xfId="18377" xr:uid="{00000000-0005-0000-0000-0000682D0000}"/>
    <cellStyle name="Comma 3 2 6 2 4 2 2 2 2 2" xfId="37591" xr:uid="{4F6F3EF7-94C0-46E4-B163-FD62EE0C882F}"/>
    <cellStyle name="Comma 3 2 6 2 4 2 2 2 3" xfId="27984" xr:uid="{6912D712-66EF-4267-91FF-1084EA253417}"/>
    <cellStyle name="Comma 3 2 6 2 4 2 2 3" xfId="13574" xr:uid="{00000000-0005-0000-0000-0000692D0000}"/>
    <cellStyle name="Comma 3 2 6 2 4 2 2 3 2" xfId="32788" xr:uid="{70445B84-7616-451A-B189-4B164286CAA9}"/>
    <cellStyle name="Comma 3 2 6 2 4 2 2 4" xfId="23181" xr:uid="{CF2F0AE4-392A-48E3-9F06-284BEAAE011B}"/>
    <cellStyle name="Comma 3 2 6 2 4 2 3" xfId="6369" xr:uid="{00000000-0005-0000-0000-00006A2D0000}"/>
    <cellStyle name="Comma 3 2 6 2 4 2 3 2" xfId="15976" xr:uid="{00000000-0005-0000-0000-00006B2D0000}"/>
    <cellStyle name="Comma 3 2 6 2 4 2 3 2 2" xfId="35190" xr:uid="{2806A2ED-615E-4A91-9577-7426C78B508D}"/>
    <cellStyle name="Comma 3 2 6 2 4 2 3 3" xfId="25583" xr:uid="{73FB4FC9-70B9-419D-99D7-B68D3EFC5DDA}"/>
    <cellStyle name="Comma 3 2 6 2 4 2 4" xfId="11172" xr:uid="{00000000-0005-0000-0000-00006C2D0000}"/>
    <cellStyle name="Comma 3 2 6 2 4 2 4 2" xfId="30386" xr:uid="{2199A211-60E3-43C4-B980-557196485BEE}"/>
    <cellStyle name="Comma 3 2 6 2 4 2 5" xfId="20779" xr:uid="{85D2DD37-0699-43EF-A0BC-72DD3A51E8FB}"/>
    <cellStyle name="Comma 3 2 6 2 4 3" xfId="2362" xr:uid="{00000000-0005-0000-0000-00006D2D0000}"/>
    <cellStyle name="Comma 3 2 6 2 4 3 2" xfId="4767" xr:uid="{00000000-0005-0000-0000-00006E2D0000}"/>
    <cellStyle name="Comma 3 2 6 2 4 3 2 2" xfId="9570" xr:uid="{00000000-0005-0000-0000-00006F2D0000}"/>
    <cellStyle name="Comma 3 2 6 2 4 3 2 2 2" xfId="19177" xr:uid="{00000000-0005-0000-0000-0000702D0000}"/>
    <cellStyle name="Comma 3 2 6 2 4 3 2 2 2 2" xfId="38391" xr:uid="{B4BF9586-22A2-4A61-BA2C-33A12066CA3D}"/>
    <cellStyle name="Comma 3 2 6 2 4 3 2 2 3" xfId="28784" xr:uid="{65B27323-9865-45AB-9DBA-4F41E11E1F79}"/>
    <cellStyle name="Comma 3 2 6 2 4 3 2 3" xfId="14374" xr:uid="{00000000-0005-0000-0000-0000712D0000}"/>
    <cellStyle name="Comma 3 2 6 2 4 3 2 3 2" xfId="33588" xr:uid="{38D2D8EC-CA19-499E-9B08-83C473CC26EF}"/>
    <cellStyle name="Comma 3 2 6 2 4 3 2 4" xfId="23981" xr:uid="{50D5D305-BA47-4B47-94BC-60E812D62590}"/>
    <cellStyle name="Comma 3 2 6 2 4 3 3" xfId="7169" xr:uid="{00000000-0005-0000-0000-0000722D0000}"/>
    <cellStyle name="Comma 3 2 6 2 4 3 3 2" xfId="16776" xr:uid="{00000000-0005-0000-0000-0000732D0000}"/>
    <cellStyle name="Comma 3 2 6 2 4 3 3 2 2" xfId="35990" xr:uid="{43A5BC3A-DA5F-4939-BDFC-D51B0389CEB8}"/>
    <cellStyle name="Comma 3 2 6 2 4 3 3 3" xfId="26383" xr:uid="{AE4E9FC7-635F-4CA3-8E31-9898F29A835D}"/>
    <cellStyle name="Comma 3 2 6 2 4 3 4" xfId="11972" xr:uid="{00000000-0005-0000-0000-0000742D0000}"/>
    <cellStyle name="Comma 3 2 6 2 4 3 4 2" xfId="31186" xr:uid="{CCC97545-0E9E-4603-8003-FDB77F810997}"/>
    <cellStyle name="Comma 3 2 6 2 4 3 5" xfId="21579" xr:uid="{A08E41DE-0E32-4460-98BD-0A12A28407B0}"/>
    <cellStyle name="Comma 3 2 6 2 4 4" xfId="3167" xr:uid="{00000000-0005-0000-0000-0000752D0000}"/>
    <cellStyle name="Comma 3 2 6 2 4 4 2" xfId="7970" xr:uid="{00000000-0005-0000-0000-0000762D0000}"/>
    <cellStyle name="Comma 3 2 6 2 4 4 2 2" xfId="17577" xr:uid="{00000000-0005-0000-0000-0000772D0000}"/>
    <cellStyle name="Comma 3 2 6 2 4 4 2 2 2" xfId="36791" xr:uid="{4DCD4E79-0D57-4769-B6B2-0EADE1AF5376}"/>
    <cellStyle name="Comma 3 2 6 2 4 4 2 3" xfId="27184" xr:uid="{9EA3A66D-153F-4745-B24F-00C08CCC2E6D}"/>
    <cellStyle name="Comma 3 2 6 2 4 4 3" xfId="12774" xr:uid="{00000000-0005-0000-0000-0000782D0000}"/>
    <cellStyle name="Comma 3 2 6 2 4 4 3 2" xfId="31988" xr:uid="{FF11DE1C-D4A1-49B1-862C-17AD5C6109C4}"/>
    <cellStyle name="Comma 3 2 6 2 4 4 4" xfId="22381" xr:uid="{741F35B8-5B4D-4B37-88A0-10679F908449}"/>
    <cellStyle name="Comma 3 2 6 2 4 5" xfId="5569" xr:uid="{00000000-0005-0000-0000-0000792D0000}"/>
    <cellStyle name="Comma 3 2 6 2 4 5 2" xfId="15176" xr:uid="{00000000-0005-0000-0000-00007A2D0000}"/>
    <cellStyle name="Comma 3 2 6 2 4 5 2 2" xfId="34390" xr:uid="{EB559F00-2E52-4489-BD30-106D35A83DA0}"/>
    <cellStyle name="Comma 3 2 6 2 4 5 3" xfId="24783" xr:uid="{73272EF0-7A16-4D09-8F23-3EA86456F7C4}"/>
    <cellStyle name="Comma 3 2 6 2 4 6" xfId="10372" xr:uid="{00000000-0005-0000-0000-00007B2D0000}"/>
    <cellStyle name="Comma 3 2 6 2 4 6 2" xfId="29586" xr:uid="{B1258554-1278-4D68-A21A-9F9E2CBD7C5D}"/>
    <cellStyle name="Comma 3 2 6 2 4 7" xfId="19979" xr:uid="{35A12C08-58F1-478E-ACE1-024A5F68FEE6}"/>
    <cellStyle name="Comma 3 2 6 2 5" xfId="962" xr:uid="{00000000-0005-0000-0000-00007C2D0000}"/>
    <cellStyle name="Comma 3 2 6 2 5 2" xfId="3367" xr:uid="{00000000-0005-0000-0000-00007D2D0000}"/>
    <cellStyle name="Comma 3 2 6 2 5 2 2" xfId="8170" xr:uid="{00000000-0005-0000-0000-00007E2D0000}"/>
    <cellStyle name="Comma 3 2 6 2 5 2 2 2" xfId="17777" xr:uid="{00000000-0005-0000-0000-00007F2D0000}"/>
    <cellStyle name="Comma 3 2 6 2 5 2 2 2 2" xfId="36991" xr:uid="{E6789FFD-BEB0-49C8-89CD-30B762A8F846}"/>
    <cellStyle name="Comma 3 2 6 2 5 2 2 3" xfId="27384" xr:uid="{F6C1ECCB-46A8-460D-938E-1DA020F74CE9}"/>
    <cellStyle name="Comma 3 2 6 2 5 2 3" xfId="12974" xr:uid="{00000000-0005-0000-0000-0000802D0000}"/>
    <cellStyle name="Comma 3 2 6 2 5 2 3 2" xfId="32188" xr:uid="{A3753C59-3F74-4B44-8341-C6AE9FB1E99A}"/>
    <cellStyle name="Comma 3 2 6 2 5 2 4" xfId="22581" xr:uid="{4E9F8E0C-ED2C-4C80-967D-F467C761476A}"/>
    <cellStyle name="Comma 3 2 6 2 5 3" xfId="5769" xr:uid="{00000000-0005-0000-0000-0000812D0000}"/>
    <cellStyle name="Comma 3 2 6 2 5 3 2" xfId="15376" xr:uid="{00000000-0005-0000-0000-0000822D0000}"/>
    <cellStyle name="Comma 3 2 6 2 5 3 2 2" xfId="34590" xr:uid="{07E5CC1F-E7F2-46D0-B359-DD8B82C97D1E}"/>
    <cellStyle name="Comma 3 2 6 2 5 3 3" xfId="24983" xr:uid="{5347378D-D343-40DB-A5A5-8EEA42FAA50D}"/>
    <cellStyle name="Comma 3 2 6 2 5 4" xfId="10572" xr:uid="{00000000-0005-0000-0000-0000832D0000}"/>
    <cellStyle name="Comma 3 2 6 2 5 4 2" xfId="29786" xr:uid="{416AAC26-5318-4673-AB01-107E36BE1CB2}"/>
    <cellStyle name="Comma 3 2 6 2 5 5" xfId="20179" xr:uid="{29DF14C0-739F-43BC-9831-ACEF8EA49A5D}"/>
    <cellStyle name="Comma 3 2 6 2 6" xfId="1762" xr:uid="{00000000-0005-0000-0000-0000842D0000}"/>
    <cellStyle name="Comma 3 2 6 2 6 2" xfId="4167" xr:uid="{00000000-0005-0000-0000-0000852D0000}"/>
    <cellStyle name="Comma 3 2 6 2 6 2 2" xfId="8970" xr:uid="{00000000-0005-0000-0000-0000862D0000}"/>
    <cellStyle name="Comma 3 2 6 2 6 2 2 2" xfId="18577" xr:uid="{00000000-0005-0000-0000-0000872D0000}"/>
    <cellStyle name="Comma 3 2 6 2 6 2 2 2 2" xfId="37791" xr:uid="{B9459A93-CE93-4DE4-98EE-1515156C373A}"/>
    <cellStyle name="Comma 3 2 6 2 6 2 2 3" xfId="28184" xr:uid="{7927AF5F-1E3E-46C9-8BA7-B648EAF023E7}"/>
    <cellStyle name="Comma 3 2 6 2 6 2 3" xfId="13774" xr:uid="{00000000-0005-0000-0000-0000882D0000}"/>
    <cellStyle name="Comma 3 2 6 2 6 2 3 2" xfId="32988" xr:uid="{46B70BCC-D6CF-4F88-BDBC-6E9F3258D7E8}"/>
    <cellStyle name="Comma 3 2 6 2 6 2 4" xfId="23381" xr:uid="{42175E1F-034C-40DC-9718-D1C4490EE215}"/>
    <cellStyle name="Comma 3 2 6 2 6 3" xfId="6569" xr:uid="{00000000-0005-0000-0000-0000892D0000}"/>
    <cellStyle name="Comma 3 2 6 2 6 3 2" xfId="16176" xr:uid="{00000000-0005-0000-0000-00008A2D0000}"/>
    <cellStyle name="Comma 3 2 6 2 6 3 2 2" xfId="35390" xr:uid="{79E16981-4109-4DAF-A586-ECCD02761B31}"/>
    <cellStyle name="Comma 3 2 6 2 6 3 3" xfId="25783" xr:uid="{9384D454-764F-4CB9-980B-076B679BB9ED}"/>
    <cellStyle name="Comma 3 2 6 2 6 4" xfId="11372" xr:uid="{00000000-0005-0000-0000-00008B2D0000}"/>
    <cellStyle name="Comma 3 2 6 2 6 4 2" xfId="30586" xr:uid="{9F5F6EA3-7F5F-4C73-A324-C33714D0A29C}"/>
    <cellStyle name="Comma 3 2 6 2 6 5" xfId="20979" xr:uid="{E9EEF8CD-46F1-4CF4-849D-DEB1063B4AF2}"/>
    <cellStyle name="Comma 3 2 6 2 7" xfId="2567" xr:uid="{00000000-0005-0000-0000-00008C2D0000}"/>
    <cellStyle name="Comma 3 2 6 2 7 2" xfId="7370" xr:uid="{00000000-0005-0000-0000-00008D2D0000}"/>
    <cellStyle name="Comma 3 2 6 2 7 2 2" xfId="16977" xr:uid="{00000000-0005-0000-0000-00008E2D0000}"/>
    <cellStyle name="Comma 3 2 6 2 7 2 2 2" xfId="36191" xr:uid="{F93E0D91-AE4D-4A40-A127-53074329763A}"/>
    <cellStyle name="Comma 3 2 6 2 7 2 3" xfId="26584" xr:uid="{0ECB052B-6D1E-435B-A078-F8064CF509C4}"/>
    <cellStyle name="Comma 3 2 6 2 7 3" xfId="12174" xr:uid="{00000000-0005-0000-0000-00008F2D0000}"/>
    <cellStyle name="Comma 3 2 6 2 7 3 2" xfId="31388" xr:uid="{98882B0C-413A-4858-B62A-1E3DE3138409}"/>
    <cellStyle name="Comma 3 2 6 2 7 4" xfId="21781" xr:uid="{F405903E-32D6-4811-91F8-A001367A4EC5}"/>
    <cellStyle name="Comma 3 2 6 2 8" xfId="4969" xr:uid="{00000000-0005-0000-0000-0000902D0000}"/>
    <cellStyle name="Comma 3 2 6 2 8 2" xfId="14576" xr:uid="{00000000-0005-0000-0000-0000912D0000}"/>
    <cellStyle name="Comma 3 2 6 2 8 2 2" xfId="33790" xr:uid="{5AAA7CEE-463B-41A2-B649-DAF4A310A77D}"/>
    <cellStyle name="Comma 3 2 6 2 8 3" xfId="24183" xr:uid="{30B56A59-3E8A-4BC8-B761-CF841A40AD1C}"/>
    <cellStyle name="Comma 3 2 6 2 9" xfId="9772" xr:uid="{00000000-0005-0000-0000-0000922D0000}"/>
    <cellStyle name="Comma 3 2 6 2 9 2" xfId="28986" xr:uid="{25F3172D-1359-4663-9C5B-58B400934E5F}"/>
    <cellStyle name="Comma 3 2 6 3" xfId="261" xr:uid="{00000000-0005-0000-0000-0000932D0000}"/>
    <cellStyle name="Comma 3 2 6 3 2" xfId="1062" xr:uid="{00000000-0005-0000-0000-0000942D0000}"/>
    <cellStyle name="Comma 3 2 6 3 2 2" xfId="3467" xr:uid="{00000000-0005-0000-0000-0000952D0000}"/>
    <cellStyle name="Comma 3 2 6 3 2 2 2" xfId="8270" xr:uid="{00000000-0005-0000-0000-0000962D0000}"/>
    <cellStyle name="Comma 3 2 6 3 2 2 2 2" xfId="17877" xr:uid="{00000000-0005-0000-0000-0000972D0000}"/>
    <cellStyle name="Comma 3 2 6 3 2 2 2 2 2" xfId="37091" xr:uid="{8C1ADB40-8470-4645-8FE7-EBBB9D6EC8D6}"/>
    <cellStyle name="Comma 3 2 6 3 2 2 2 3" xfId="27484" xr:uid="{E1CC2425-4823-402C-8244-51D238F24321}"/>
    <cellStyle name="Comma 3 2 6 3 2 2 3" xfId="13074" xr:uid="{00000000-0005-0000-0000-0000982D0000}"/>
    <cellStyle name="Comma 3 2 6 3 2 2 3 2" xfId="32288" xr:uid="{708F3526-E3BA-4F68-BD52-2548591CEB3A}"/>
    <cellStyle name="Comma 3 2 6 3 2 2 4" xfId="22681" xr:uid="{A8648398-1822-45C2-A82B-DF8DAAC30D77}"/>
    <cellStyle name="Comma 3 2 6 3 2 3" xfId="5869" xr:uid="{00000000-0005-0000-0000-0000992D0000}"/>
    <cellStyle name="Comma 3 2 6 3 2 3 2" xfId="15476" xr:uid="{00000000-0005-0000-0000-00009A2D0000}"/>
    <cellStyle name="Comma 3 2 6 3 2 3 2 2" xfId="34690" xr:uid="{D226EF9B-9D86-4354-A3A6-D2E4F349CBF9}"/>
    <cellStyle name="Comma 3 2 6 3 2 3 3" xfId="25083" xr:uid="{BB29B45E-4752-4858-8FDB-02BBA86E51BD}"/>
    <cellStyle name="Comma 3 2 6 3 2 4" xfId="10672" xr:uid="{00000000-0005-0000-0000-00009B2D0000}"/>
    <cellStyle name="Comma 3 2 6 3 2 4 2" xfId="29886" xr:uid="{82CC88E5-491E-48A8-9D29-8BC6593947A0}"/>
    <cellStyle name="Comma 3 2 6 3 2 5" xfId="20279" xr:uid="{88F59749-DE72-4D5A-8004-9F9B450F4644}"/>
    <cellStyle name="Comma 3 2 6 3 3" xfId="1862" xr:uid="{00000000-0005-0000-0000-00009C2D0000}"/>
    <cellStyle name="Comma 3 2 6 3 3 2" xfId="4267" xr:uid="{00000000-0005-0000-0000-00009D2D0000}"/>
    <cellStyle name="Comma 3 2 6 3 3 2 2" xfId="9070" xr:uid="{00000000-0005-0000-0000-00009E2D0000}"/>
    <cellStyle name="Comma 3 2 6 3 3 2 2 2" xfId="18677" xr:uid="{00000000-0005-0000-0000-00009F2D0000}"/>
    <cellStyle name="Comma 3 2 6 3 3 2 2 2 2" xfId="37891" xr:uid="{83BE2565-330A-4906-A70E-1C8A9FD56FDF}"/>
    <cellStyle name="Comma 3 2 6 3 3 2 2 3" xfId="28284" xr:uid="{128994F9-4898-4AC0-BD3B-7648937C568A}"/>
    <cellStyle name="Comma 3 2 6 3 3 2 3" xfId="13874" xr:uid="{00000000-0005-0000-0000-0000A02D0000}"/>
    <cellStyle name="Comma 3 2 6 3 3 2 3 2" xfId="33088" xr:uid="{1D4C1DBC-863F-4FED-963D-48364CE171B2}"/>
    <cellStyle name="Comma 3 2 6 3 3 2 4" xfId="23481" xr:uid="{A6DCBA5F-64DB-40C3-997F-C043356C3ECB}"/>
    <cellStyle name="Comma 3 2 6 3 3 3" xfId="6669" xr:uid="{00000000-0005-0000-0000-0000A12D0000}"/>
    <cellStyle name="Comma 3 2 6 3 3 3 2" xfId="16276" xr:uid="{00000000-0005-0000-0000-0000A22D0000}"/>
    <cellStyle name="Comma 3 2 6 3 3 3 2 2" xfId="35490" xr:uid="{81423330-F625-4BB0-9332-B97810F0B7AD}"/>
    <cellStyle name="Comma 3 2 6 3 3 3 3" xfId="25883" xr:uid="{DBA18341-D3E4-4BC2-A61E-07B5AFAF7C6C}"/>
    <cellStyle name="Comma 3 2 6 3 3 4" xfId="11472" xr:uid="{00000000-0005-0000-0000-0000A32D0000}"/>
    <cellStyle name="Comma 3 2 6 3 3 4 2" xfId="30686" xr:uid="{5EB75629-C42F-49D0-BB31-EBA575DEE7A0}"/>
    <cellStyle name="Comma 3 2 6 3 3 5" xfId="21079" xr:uid="{DAFB09BB-434B-49AA-882C-805BA57C5E7B}"/>
    <cellStyle name="Comma 3 2 6 3 4" xfId="2667" xr:uid="{00000000-0005-0000-0000-0000A42D0000}"/>
    <cellStyle name="Comma 3 2 6 3 4 2" xfId="7470" xr:uid="{00000000-0005-0000-0000-0000A52D0000}"/>
    <cellStyle name="Comma 3 2 6 3 4 2 2" xfId="17077" xr:uid="{00000000-0005-0000-0000-0000A62D0000}"/>
    <cellStyle name="Comma 3 2 6 3 4 2 2 2" xfId="36291" xr:uid="{7BDB1678-4C59-45BD-A642-C0E9191912F8}"/>
    <cellStyle name="Comma 3 2 6 3 4 2 3" xfId="26684" xr:uid="{2D9A98F2-EADF-45F5-83AA-2F6154B09566}"/>
    <cellStyle name="Comma 3 2 6 3 4 3" xfId="12274" xr:uid="{00000000-0005-0000-0000-0000A72D0000}"/>
    <cellStyle name="Comma 3 2 6 3 4 3 2" xfId="31488" xr:uid="{E1EE6A42-97C8-44B1-8F5E-572BED750F7F}"/>
    <cellStyle name="Comma 3 2 6 3 4 4" xfId="21881" xr:uid="{51B2C816-4AFA-4089-A5B5-2CF86E5F476A}"/>
    <cellStyle name="Comma 3 2 6 3 5" xfId="5069" xr:uid="{00000000-0005-0000-0000-0000A82D0000}"/>
    <cellStyle name="Comma 3 2 6 3 5 2" xfId="14676" xr:uid="{00000000-0005-0000-0000-0000A92D0000}"/>
    <cellStyle name="Comma 3 2 6 3 5 2 2" xfId="33890" xr:uid="{ACF1A470-D862-4ADF-8B13-B832B5219AEE}"/>
    <cellStyle name="Comma 3 2 6 3 5 3" xfId="24283" xr:uid="{62D29763-F518-440A-AEDB-412CA0D27D1C}"/>
    <cellStyle name="Comma 3 2 6 3 6" xfId="9872" xr:uid="{00000000-0005-0000-0000-0000AA2D0000}"/>
    <cellStyle name="Comma 3 2 6 3 6 2" xfId="29086" xr:uid="{0750C449-24D5-4CAF-8330-CA0E6F22F5B2}"/>
    <cellStyle name="Comma 3 2 6 3 7" xfId="19479" xr:uid="{4579719A-BA4F-41B8-998D-18479D46335E}"/>
    <cellStyle name="Comma 3 2 6 4" xfId="461" xr:uid="{00000000-0005-0000-0000-0000AB2D0000}"/>
    <cellStyle name="Comma 3 2 6 4 2" xfId="1262" xr:uid="{00000000-0005-0000-0000-0000AC2D0000}"/>
    <cellStyle name="Comma 3 2 6 4 2 2" xfId="3667" xr:uid="{00000000-0005-0000-0000-0000AD2D0000}"/>
    <cellStyle name="Comma 3 2 6 4 2 2 2" xfId="8470" xr:uid="{00000000-0005-0000-0000-0000AE2D0000}"/>
    <cellStyle name="Comma 3 2 6 4 2 2 2 2" xfId="18077" xr:uid="{00000000-0005-0000-0000-0000AF2D0000}"/>
    <cellStyle name="Comma 3 2 6 4 2 2 2 2 2" xfId="37291" xr:uid="{6E743DC5-7F2B-476B-845B-E7B34C437B45}"/>
    <cellStyle name="Comma 3 2 6 4 2 2 2 3" xfId="27684" xr:uid="{0A1126B5-92AF-46B6-B048-25046456EB2A}"/>
    <cellStyle name="Comma 3 2 6 4 2 2 3" xfId="13274" xr:uid="{00000000-0005-0000-0000-0000B02D0000}"/>
    <cellStyle name="Comma 3 2 6 4 2 2 3 2" xfId="32488" xr:uid="{CC05A962-798C-4D83-ABA3-39A93C2A17FB}"/>
    <cellStyle name="Comma 3 2 6 4 2 2 4" xfId="22881" xr:uid="{D90209D8-BDD0-4616-9EFE-532490E608B8}"/>
    <cellStyle name="Comma 3 2 6 4 2 3" xfId="6069" xr:uid="{00000000-0005-0000-0000-0000B12D0000}"/>
    <cellStyle name="Comma 3 2 6 4 2 3 2" xfId="15676" xr:uid="{00000000-0005-0000-0000-0000B22D0000}"/>
    <cellStyle name="Comma 3 2 6 4 2 3 2 2" xfId="34890" xr:uid="{7325A1AF-D8B8-44CF-9D45-310A72A79397}"/>
    <cellStyle name="Comma 3 2 6 4 2 3 3" xfId="25283" xr:uid="{667B702C-EF62-4A54-B7E9-B473078593C2}"/>
    <cellStyle name="Comma 3 2 6 4 2 4" xfId="10872" xr:uid="{00000000-0005-0000-0000-0000B32D0000}"/>
    <cellStyle name="Comma 3 2 6 4 2 4 2" xfId="30086" xr:uid="{CC6AA030-8DB1-48EC-91F4-43344156CC6E}"/>
    <cellStyle name="Comma 3 2 6 4 2 5" xfId="20479" xr:uid="{ECB737E4-C803-494A-BAFB-3BB0608DF4FD}"/>
    <cellStyle name="Comma 3 2 6 4 3" xfId="2062" xr:uid="{00000000-0005-0000-0000-0000B42D0000}"/>
    <cellStyle name="Comma 3 2 6 4 3 2" xfId="4467" xr:uid="{00000000-0005-0000-0000-0000B52D0000}"/>
    <cellStyle name="Comma 3 2 6 4 3 2 2" xfId="9270" xr:uid="{00000000-0005-0000-0000-0000B62D0000}"/>
    <cellStyle name="Comma 3 2 6 4 3 2 2 2" xfId="18877" xr:uid="{00000000-0005-0000-0000-0000B72D0000}"/>
    <cellStyle name="Comma 3 2 6 4 3 2 2 2 2" xfId="38091" xr:uid="{2E163D94-6E70-4DEB-AE5D-14DD58645264}"/>
    <cellStyle name="Comma 3 2 6 4 3 2 2 3" xfId="28484" xr:uid="{A716358B-3434-4546-8646-B41EEFABFFD6}"/>
    <cellStyle name="Comma 3 2 6 4 3 2 3" xfId="14074" xr:uid="{00000000-0005-0000-0000-0000B82D0000}"/>
    <cellStyle name="Comma 3 2 6 4 3 2 3 2" xfId="33288" xr:uid="{B92821EC-7F7F-49E8-A2AC-0B21C749B3EC}"/>
    <cellStyle name="Comma 3 2 6 4 3 2 4" xfId="23681" xr:uid="{2ACDC827-FBC0-4019-B75E-17CE261CD026}"/>
    <cellStyle name="Comma 3 2 6 4 3 3" xfId="6869" xr:uid="{00000000-0005-0000-0000-0000B92D0000}"/>
    <cellStyle name="Comma 3 2 6 4 3 3 2" xfId="16476" xr:uid="{00000000-0005-0000-0000-0000BA2D0000}"/>
    <cellStyle name="Comma 3 2 6 4 3 3 2 2" xfId="35690" xr:uid="{543131C2-F19E-4036-BE52-9B4C254ADABA}"/>
    <cellStyle name="Comma 3 2 6 4 3 3 3" xfId="26083" xr:uid="{4E1245C0-7BF3-483F-9241-F9C4A2D5BA67}"/>
    <cellStyle name="Comma 3 2 6 4 3 4" xfId="11672" xr:uid="{00000000-0005-0000-0000-0000BB2D0000}"/>
    <cellStyle name="Comma 3 2 6 4 3 4 2" xfId="30886" xr:uid="{1B7DBCE9-1E75-4E48-B561-221905775CF2}"/>
    <cellStyle name="Comma 3 2 6 4 3 5" xfId="21279" xr:uid="{3FEC6B01-3371-464A-B06A-0958EA99B2A7}"/>
    <cellStyle name="Comma 3 2 6 4 4" xfId="2867" xr:uid="{00000000-0005-0000-0000-0000BC2D0000}"/>
    <cellStyle name="Comma 3 2 6 4 4 2" xfId="7670" xr:uid="{00000000-0005-0000-0000-0000BD2D0000}"/>
    <cellStyle name="Comma 3 2 6 4 4 2 2" xfId="17277" xr:uid="{00000000-0005-0000-0000-0000BE2D0000}"/>
    <cellStyle name="Comma 3 2 6 4 4 2 2 2" xfId="36491" xr:uid="{F7E1C1E7-0E09-415C-AE10-4C174B6F6B9B}"/>
    <cellStyle name="Comma 3 2 6 4 4 2 3" xfId="26884" xr:uid="{CF978D6E-F4CD-4DE5-909E-58BBF591D44D}"/>
    <cellStyle name="Comma 3 2 6 4 4 3" xfId="12474" xr:uid="{00000000-0005-0000-0000-0000BF2D0000}"/>
    <cellStyle name="Comma 3 2 6 4 4 3 2" xfId="31688" xr:uid="{1E63AF94-A57A-4DCA-9204-261E56D68543}"/>
    <cellStyle name="Comma 3 2 6 4 4 4" xfId="22081" xr:uid="{4EF98FAF-E949-473D-99F5-B315C5505C81}"/>
    <cellStyle name="Comma 3 2 6 4 5" xfId="5269" xr:uid="{00000000-0005-0000-0000-0000C02D0000}"/>
    <cellStyle name="Comma 3 2 6 4 5 2" xfId="14876" xr:uid="{00000000-0005-0000-0000-0000C12D0000}"/>
    <cellStyle name="Comma 3 2 6 4 5 2 2" xfId="34090" xr:uid="{50AC9EC8-7827-487F-8EF5-B8FC8BA31569}"/>
    <cellStyle name="Comma 3 2 6 4 5 3" xfId="24483" xr:uid="{07E9DE73-D40E-4C45-AB3D-F88C357E40B2}"/>
    <cellStyle name="Comma 3 2 6 4 6" xfId="10072" xr:uid="{00000000-0005-0000-0000-0000C22D0000}"/>
    <cellStyle name="Comma 3 2 6 4 6 2" xfId="29286" xr:uid="{AC78DDE9-D4DB-4479-91E2-63ECFA6F60FF}"/>
    <cellStyle name="Comma 3 2 6 4 7" xfId="19679" xr:uid="{6779DC90-CD16-4A29-A8B4-D9A03EEEBC0C}"/>
    <cellStyle name="Comma 3 2 6 5" xfId="661" xr:uid="{00000000-0005-0000-0000-0000C32D0000}"/>
    <cellStyle name="Comma 3 2 6 5 2" xfId="1462" xr:uid="{00000000-0005-0000-0000-0000C42D0000}"/>
    <cellStyle name="Comma 3 2 6 5 2 2" xfId="3867" xr:uid="{00000000-0005-0000-0000-0000C52D0000}"/>
    <cellStyle name="Comma 3 2 6 5 2 2 2" xfId="8670" xr:uid="{00000000-0005-0000-0000-0000C62D0000}"/>
    <cellStyle name="Comma 3 2 6 5 2 2 2 2" xfId="18277" xr:uid="{00000000-0005-0000-0000-0000C72D0000}"/>
    <cellStyle name="Comma 3 2 6 5 2 2 2 2 2" xfId="37491" xr:uid="{649AB790-784F-49FC-A3FB-3D20EF72BFC8}"/>
    <cellStyle name="Comma 3 2 6 5 2 2 2 3" xfId="27884" xr:uid="{9B791893-E640-4F1F-AD0C-ACC89CE93258}"/>
    <cellStyle name="Comma 3 2 6 5 2 2 3" xfId="13474" xr:uid="{00000000-0005-0000-0000-0000C82D0000}"/>
    <cellStyle name="Comma 3 2 6 5 2 2 3 2" xfId="32688" xr:uid="{D6E6276C-5D0F-4FC6-9133-7708A1775793}"/>
    <cellStyle name="Comma 3 2 6 5 2 2 4" xfId="23081" xr:uid="{E5F316F5-E84F-48CD-9304-50739CB5B3B1}"/>
    <cellStyle name="Comma 3 2 6 5 2 3" xfId="6269" xr:uid="{00000000-0005-0000-0000-0000C92D0000}"/>
    <cellStyle name="Comma 3 2 6 5 2 3 2" xfId="15876" xr:uid="{00000000-0005-0000-0000-0000CA2D0000}"/>
    <cellStyle name="Comma 3 2 6 5 2 3 2 2" xfId="35090" xr:uid="{F6D96DE6-0952-41F8-B301-BBFAEC14AD71}"/>
    <cellStyle name="Comma 3 2 6 5 2 3 3" xfId="25483" xr:uid="{3C921A82-F7B3-40FF-B695-F2C3C73F71F7}"/>
    <cellStyle name="Comma 3 2 6 5 2 4" xfId="11072" xr:uid="{00000000-0005-0000-0000-0000CB2D0000}"/>
    <cellStyle name="Comma 3 2 6 5 2 4 2" xfId="30286" xr:uid="{D1278347-7742-4392-BEB9-BDA6F0B5E578}"/>
    <cellStyle name="Comma 3 2 6 5 2 5" xfId="20679" xr:uid="{DBFD925A-8E9E-4AD2-9578-6E98036357F9}"/>
    <cellStyle name="Comma 3 2 6 5 3" xfId="2262" xr:uid="{00000000-0005-0000-0000-0000CC2D0000}"/>
    <cellStyle name="Comma 3 2 6 5 3 2" xfId="4667" xr:uid="{00000000-0005-0000-0000-0000CD2D0000}"/>
    <cellStyle name="Comma 3 2 6 5 3 2 2" xfId="9470" xr:uid="{00000000-0005-0000-0000-0000CE2D0000}"/>
    <cellStyle name="Comma 3 2 6 5 3 2 2 2" xfId="19077" xr:uid="{00000000-0005-0000-0000-0000CF2D0000}"/>
    <cellStyle name="Comma 3 2 6 5 3 2 2 2 2" xfId="38291" xr:uid="{DB0C6C6D-1E74-4A7A-8B34-14FFB065FB7E}"/>
    <cellStyle name="Comma 3 2 6 5 3 2 2 3" xfId="28684" xr:uid="{E5B67366-83F8-4007-AC8E-8818DBA9BF8B}"/>
    <cellStyle name="Comma 3 2 6 5 3 2 3" xfId="14274" xr:uid="{00000000-0005-0000-0000-0000D02D0000}"/>
    <cellStyle name="Comma 3 2 6 5 3 2 3 2" xfId="33488" xr:uid="{E01D4A8C-DAE3-4DDA-9E13-E72A918740CE}"/>
    <cellStyle name="Comma 3 2 6 5 3 2 4" xfId="23881" xr:uid="{726D1FA4-650D-4FAC-A3E4-15007B2CB371}"/>
    <cellStyle name="Comma 3 2 6 5 3 3" xfId="7069" xr:uid="{00000000-0005-0000-0000-0000D12D0000}"/>
    <cellStyle name="Comma 3 2 6 5 3 3 2" xfId="16676" xr:uid="{00000000-0005-0000-0000-0000D22D0000}"/>
    <cellStyle name="Comma 3 2 6 5 3 3 2 2" xfId="35890" xr:uid="{E64B7885-E43C-4DFD-A14E-F05E8427DB3A}"/>
    <cellStyle name="Comma 3 2 6 5 3 3 3" xfId="26283" xr:uid="{328039FA-25E5-441A-8D59-FCDED5F81A58}"/>
    <cellStyle name="Comma 3 2 6 5 3 4" xfId="11872" xr:uid="{00000000-0005-0000-0000-0000D32D0000}"/>
    <cellStyle name="Comma 3 2 6 5 3 4 2" xfId="31086" xr:uid="{D3748C04-ECA0-4697-8CB1-C9C47F6AD7AE}"/>
    <cellStyle name="Comma 3 2 6 5 3 5" xfId="21479" xr:uid="{AE2C5488-E276-4932-A33B-050FD27D6301}"/>
    <cellStyle name="Comma 3 2 6 5 4" xfId="3067" xr:uid="{00000000-0005-0000-0000-0000D42D0000}"/>
    <cellStyle name="Comma 3 2 6 5 4 2" xfId="7870" xr:uid="{00000000-0005-0000-0000-0000D52D0000}"/>
    <cellStyle name="Comma 3 2 6 5 4 2 2" xfId="17477" xr:uid="{00000000-0005-0000-0000-0000D62D0000}"/>
    <cellStyle name="Comma 3 2 6 5 4 2 2 2" xfId="36691" xr:uid="{39E0BD66-808E-4E3E-89C3-C0ED01171066}"/>
    <cellStyle name="Comma 3 2 6 5 4 2 3" xfId="27084" xr:uid="{E4F94419-104B-47A7-9E66-BADFD604400C}"/>
    <cellStyle name="Comma 3 2 6 5 4 3" xfId="12674" xr:uid="{00000000-0005-0000-0000-0000D72D0000}"/>
    <cellStyle name="Comma 3 2 6 5 4 3 2" xfId="31888" xr:uid="{8124293F-F0F3-496A-ABDC-B99B11DB482A}"/>
    <cellStyle name="Comma 3 2 6 5 4 4" xfId="22281" xr:uid="{70B429E1-3B37-4959-BC33-F180195C110F}"/>
    <cellStyle name="Comma 3 2 6 5 5" xfId="5469" xr:uid="{00000000-0005-0000-0000-0000D82D0000}"/>
    <cellStyle name="Comma 3 2 6 5 5 2" xfId="15076" xr:uid="{00000000-0005-0000-0000-0000D92D0000}"/>
    <cellStyle name="Comma 3 2 6 5 5 2 2" xfId="34290" xr:uid="{8CC31270-B485-4626-ACAC-BF24EA507F5B}"/>
    <cellStyle name="Comma 3 2 6 5 5 3" xfId="24683" xr:uid="{0F58F082-79A0-42B7-A7BA-EA856C6037B4}"/>
    <cellStyle name="Comma 3 2 6 5 6" xfId="10272" xr:uid="{00000000-0005-0000-0000-0000DA2D0000}"/>
    <cellStyle name="Comma 3 2 6 5 6 2" xfId="29486" xr:uid="{5A1C9E91-A2DE-466C-9629-3DA1FFF8D68C}"/>
    <cellStyle name="Comma 3 2 6 5 7" xfId="19879" xr:uid="{93C6FFBF-AA47-4F71-B25A-2A6A0C1DAD77}"/>
    <cellStyle name="Comma 3 2 6 6" xfId="862" xr:uid="{00000000-0005-0000-0000-0000DB2D0000}"/>
    <cellStyle name="Comma 3 2 6 6 2" xfId="3267" xr:uid="{00000000-0005-0000-0000-0000DC2D0000}"/>
    <cellStyle name="Comma 3 2 6 6 2 2" xfId="8070" xr:uid="{00000000-0005-0000-0000-0000DD2D0000}"/>
    <cellStyle name="Comma 3 2 6 6 2 2 2" xfId="17677" xr:uid="{00000000-0005-0000-0000-0000DE2D0000}"/>
    <cellStyle name="Comma 3 2 6 6 2 2 2 2" xfId="36891" xr:uid="{F0609A8C-520E-4213-8A86-701965FCCC76}"/>
    <cellStyle name="Comma 3 2 6 6 2 2 3" xfId="27284" xr:uid="{16F4AE15-8ACC-4199-8BAB-F04AB74AD732}"/>
    <cellStyle name="Comma 3 2 6 6 2 3" xfId="12874" xr:uid="{00000000-0005-0000-0000-0000DF2D0000}"/>
    <cellStyle name="Comma 3 2 6 6 2 3 2" xfId="32088" xr:uid="{12184C2F-5C3B-4C6E-991C-5962D95C4D6D}"/>
    <cellStyle name="Comma 3 2 6 6 2 4" xfId="22481" xr:uid="{91AB3A5F-1CF0-4289-A644-ECD77FEB0E92}"/>
    <cellStyle name="Comma 3 2 6 6 3" xfId="5669" xr:uid="{00000000-0005-0000-0000-0000E02D0000}"/>
    <cellStyle name="Comma 3 2 6 6 3 2" xfId="15276" xr:uid="{00000000-0005-0000-0000-0000E12D0000}"/>
    <cellStyle name="Comma 3 2 6 6 3 2 2" xfId="34490" xr:uid="{BF86DDC2-E068-4E5C-8DFF-9D52D63E94D1}"/>
    <cellStyle name="Comma 3 2 6 6 3 3" xfId="24883" xr:uid="{081CBEC0-7C89-4B92-8914-CDE5797573CA}"/>
    <cellStyle name="Comma 3 2 6 6 4" xfId="10472" xr:uid="{00000000-0005-0000-0000-0000E22D0000}"/>
    <cellStyle name="Comma 3 2 6 6 4 2" xfId="29686" xr:uid="{1E68C056-2728-479E-ADC1-2DE031D27C48}"/>
    <cellStyle name="Comma 3 2 6 6 5" xfId="20079" xr:uid="{6450B415-9062-4583-9080-118ABA50BB06}"/>
    <cellStyle name="Comma 3 2 6 7" xfId="1662" xr:uid="{00000000-0005-0000-0000-0000E32D0000}"/>
    <cellStyle name="Comma 3 2 6 7 2" xfId="4067" xr:uid="{00000000-0005-0000-0000-0000E42D0000}"/>
    <cellStyle name="Comma 3 2 6 7 2 2" xfId="8870" xr:uid="{00000000-0005-0000-0000-0000E52D0000}"/>
    <cellStyle name="Comma 3 2 6 7 2 2 2" xfId="18477" xr:uid="{00000000-0005-0000-0000-0000E62D0000}"/>
    <cellStyle name="Comma 3 2 6 7 2 2 2 2" xfId="37691" xr:uid="{0C9B676F-8C75-4AE0-B37A-0432E3F222EF}"/>
    <cellStyle name="Comma 3 2 6 7 2 2 3" xfId="28084" xr:uid="{47F846FE-E7DA-42C8-8E17-6AD9B6525D00}"/>
    <cellStyle name="Comma 3 2 6 7 2 3" xfId="13674" xr:uid="{00000000-0005-0000-0000-0000E72D0000}"/>
    <cellStyle name="Comma 3 2 6 7 2 3 2" xfId="32888" xr:uid="{E30F2654-5389-42C1-B5B0-8582F2B0C322}"/>
    <cellStyle name="Comma 3 2 6 7 2 4" xfId="23281" xr:uid="{03B61223-77A7-4D18-BBC3-F01880A47844}"/>
    <cellStyle name="Comma 3 2 6 7 3" xfId="6469" xr:uid="{00000000-0005-0000-0000-0000E82D0000}"/>
    <cellStyle name="Comma 3 2 6 7 3 2" xfId="16076" xr:uid="{00000000-0005-0000-0000-0000E92D0000}"/>
    <cellStyle name="Comma 3 2 6 7 3 2 2" xfId="35290" xr:uid="{E87EE0AD-5B7B-4BB9-AC30-092AEBD8109F}"/>
    <cellStyle name="Comma 3 2 6 7 3 3" xfId="25683" xr:uid="{DBD8BCC2-954B-4FDD-9F44-7124DA756AC9}"/>
    <cellStyle name="Comma 3 2 6 7 4" xfId="11272" xr:uid="{00000000-0005-0000-0000-0000EA2D0000}"/>
    <cellStyle name="Comma 3 2 6 7 4 2" xfId="30486" xr:uid="{8AA292DB-7771-457E-8946-23766C6C31EA}"/>
    <cellStyle name="Comma 3 2 6 7 5" xfId="20879" xr:uid="{32D55E03-4A6B-41F8-9E1B-B58289180C39}"/>
    <cellStyle name="Comma 3 2 6 8" xfId="2467" xr:uid="{00000000-0005-0000-0000-0000EB2D0000}"/>
    <cellStyle name="Comma 3 2 6 8 2" xfId="7270" xr:uid="{00000000-0005-0000-0000-0000EC2D0000}"/>
    <cellStyle name="Comma 3 2 6 8 2 2" xfId="16877" xr:uid="{00000000-0005-0000-0000-0000ED2D0000}"/>
    <cellStyle name="Comma 3 2 6 8 2 2 2" xfId="36091" xr:uid="{11640DEB-ED16-42CB-85E3-5020185AEA9B}"/>
    <cellStyle name="Comma 3 2 6 8 2 3" xfId="26484" xr:uid="{93C64694-1418-413A-82CF-8FB991E35E7A}"/>
    <cellStyle name="Comma 3 2 6 8 3" xfId="12074" xr:uid="{00000000-0005-0000-0000-0000EE2D0000}"/>
    <cellStyle name="Comma 3 2 6 8 3 2" xfId="31288" xr:uid="{65B5748A-5247-46A1-A5A0-F014A3E43FEB}"/>
    <cellStyle name="Comma 3 2 6 8 4" xfId="21681" xr:uid="{7F921306-3113-4C8D-A065-EE894BD5D684}"/>
    <cellStyle name="Comma 3 2 6 9" xfId="4869" xr:uid="{00000000-0005-0000-0000-0000EF2D0000}"/>
    <cellStyle name="Comma 3 2 6 9 2" xfId="14476" xr:uid="{00000000-0005-0000-0000-0000F02D0000}"/>
    <cellStyle name="Comma 3 2 6 9 2 2" xfId="33690" xr:uid="{DFC7D370-6AC1-42B8-8A31-73E8BDD14B2B}"/>
    <cellStyle name="Comma 3 2 6 9 3" xfId="24083" xr:uid="{D820DE11-62FF-4F37-BA41-02CF5C92F035}"/>
    <cellStyle name="Comma 3 2 7" xfId="111" xr:uid="{00000000-0005-0000-0000-0000F12D0000}"/>
    <cellStyle name="Comma 3 2 7 10" xfId="19329" xr:uid="{1EEAF2C7-4310-43E8-B8BC-BB9222D20908}"/>
    <cellStyle name="Comma 3 2 7 2" xfId="311" xr:uid="{00000000-0005-0000-0000-0000F22D0000}"/>
    <cellStyle name="Comma 3 2 7 2 2" xfId="1112" xr:uid="{00000000-0005-0000-0000-0000F32D0000}"/>
    <cellStyle name="Comma 3 2 7 2 2 2" xfId="3517" xr:uid="{00000000-0005-0000-0000-0000F42D0000}"/>
    <cellStyle name="Comma 3 2 7 2 2 2 2" xfId="8320" xr:uid="{00000000-0005-0000-0000-0000F52D0000}"/>
    <cellStyle name="Comma 3 2 7 2 2 2 2 2" xfId="17927" xr:uid="{00000000-0005-0000-0000-0000F62D0000}"/>
    <cellStyle name="Comma 3 2 7 2 2 2 2 2 2" xfId="37141" xr:uid="{A8B48270-26DF-441A-ACFA-01F738A10253}"/>
    <cellStyle name="Comma 3 2 7 2 2 2 2 3" xfId="27534" xr:uid="{71B9C852-ABAA-4B27-9225-53B1B7A02955}"/>
    <cellStyle name="Comma 3 2 7 2 2 2 3" xfId="13124" xr:uid="{00000000-0005-0000-0000-0000F72D0000}"/>
    <cellStyle name="Comma 3 2 7 2 2 2 3 2" xfId="32338" xr:uid="{8B4BB404-8CC5-4043-95E1-E1617F715112}"/>
    <cellStyle name="Comma 3 2 7 2 2 2 4" xfId="22731" xr:uid="{966287AA-5F46-4E68-9D22-C5704F565228}"/>
    <cellStyle name="Comma 3 2 7 2 2 3" xfId="5919" xr:uid="{00000000-0005-0000-0000-0000F82D0000}"/>
    <cellStyle name="Comma 3 2 7 2 2 3 2" xfId="15526" xr:uid="{00000000-0005-0000-0000-0000F92D0000}"/>
    <cellStyle name="Comma 3 2 7 2 2 3 2 2" xfId="34740" xr:uid="{DC2C0622-B935-42EE-AE0D-EA44C1DA138C}"/>
    <cellStyle name="Comma 3 2 7 2 2 3 3" xfId="25133" xr:uid="{EB238576-FC68-492B-9A95-D154E6274A3D}"/>
    <cellStyle name="Comma 3 2 7 2 2 4" xfId="10722" xr:uid="{00000000-0005-0000-0000-0000FA2D0000}"/>
    <cellStyle name="Comma 3 2 7 2 2 4 2" xfId="29936" xr:uid="{5BDEBBD1-C0A3-403F-A81B-82AD820CA6A3}"/>
    <cellStyle name="Comma 3 2 7 2 2 5" xfId="20329" xr:uid="{1A88935A-F043-4DB2-A945-C1D1A44B2103}"/>
    <cellStyle name="Comma 3 2 7 2 3" xfId="1912" xr:uid="{00000000-0005-0000-0000-0000FB2D0000}"/>
    <cellStyle name="Comma 3 2 7 2 3 2" xfId="4317" xr:uid="{00000000-0005-0000-0000-0000FC2D0000}"/>
    <cellStyle name="Comma 3 2 7 2 3 2 2" xfId="9120" xr:uid="{00000000-0005-0000-0000-0000FD2D0000}"/>
    <cellStyle name="Comma 3 2 7 2 3 2 2 2" xfId="18727" xr:uid="{00000000-0005-0000-0000-0000FE2D0000}"/>
    <cellStyle name="Comma 3 2 7 2 3 2 2 2 2" xfId="37941" xr:uid="{8908A078-9310-438E-8287-33B20D962499}"/>
    <cellStyle name="Comma 3 2 7 2 3 2 2 3" xfId="28334" xr:uid="{AB73C0B1-0DF2-4E19-B7D2-DA302D79BE07}"/>
    <cellStyle name="Comma 3 2 7 2 3 2 3" xfId="13924" xr:uid="{00000000-0005-0000-0000-0000FF2D0000}"/>
    <cellStyle name="Comma 3 2 7 2 3 2 3 2" xfId="33138" xr:uid="{C9666E69-57BB-4B19-BCA7-F3F7B2E51EAC}"/>
    <cellStyle name="Comma 3 2 7 2 3 2 4" xfId="23531" xr:uid="{2E201804-B26E-4C1E-A849-F904F106B7B0}"/>
    <cellStyle name="Comma 3 2 7 2 3 3" xfId="6719" xr:uid="{00000000-0005-0000-0000-0000002E0000}"/>
    <cellStyle name="Comma 3 2 7 2 3 3 2" xfId="16326" xr:uid="{00000000-0005-0000-0000-0000012E0000}"/>
    <cellStyle name="Comma 3 2 7 2 3 3 2 2" xfId="35540" xr:uid="{7A228038-3E9E-46FD-8B6B-E8539F52B13A}"/>
    <cellStyle name="Comma 3 2 7 2 3 3 3" xfId="25933" xr:uid="{435B095D-B1B6-4484-A066-779DCC02EDE9}"/>
    <cellStyle name="Comma 3 2 7 2 3 4" xfId="11522" xr:uid="{00000000-0005-0000-0000-0000022E0000}"/>
    <cellStyle name="Comma 3 2 7 2 3 4 2" xfId="30736" xr:uid="{2AE37C13-BD13-480E-AD67-97F64FD99E4C}"/>
    <cellStyle name="Comma 3 2 7 2 3 5" xfId="21129" xr:uid="{B642D0EA-2EC1-44D9-8AF3-9110D8575CD3}"/>
    <cellStyle name="Comma 3 2 7 2 4" xfId="2717" xr:uid="{00000000-0005-0000-0000-0000032E0000}"/>
    <cellStyle name="Comma 3 2 7 2 4 2" xfId="7520" xr:uid="{00000000-0005-0000-0000-0000042E0000}"/>
    <cellStyle name="Comma 3 2 7 2 4 2 2" xfId="17127" xr:uid="{00000000-0005-0000-0000-0000052E0000}"/>
    <cellStyle name="Comma 3 2 7 2 4 2 2 2" xfId="36341" xr:uid="{D13E5FC5-5A29-41A5-97B5-B28A2F8A95C3}"/>
    <cellStyle name="Comma 3 2 7 2 4 2 3" xfId="26734" xr:uid="{601B5CDF-E8DF-44D0-BFC6-AB18963AD958}"/>
    <cellStyle name="Comma 3 2 7 2 4 3" xfId="12324" xr:uid="{00000000-0005-0000-0000-0000062E0000}"/>
    <cellStyle name="Comma 3 2 7 2 4 3 2" xfId="31538" xr:uid="{8B36CE35-4996-4B94-B00F-0F63846BF63D}"/>
    <cellStyle name="Comma 3 2 7 2 4 4" xfId="21931" xr:uid="{94AFFC11-73B5-420B-BE87-B58ACC63435E}"/>
    <cellStyle name="Comma 3 2 7 2 5" xfId="5119" xr:uid="{00000000-0005-0000-0000-0000072E0000}"/>
    <cellStyle name="Comma 3 2 7 2 5 2" xfId="14726" xr:uid="{00000000-0005-0000-0000-0000082E0000}"/>
    <cellStyle name="Comma 3 2 7 2 5 2 2" xfId="33940" xr:uid="{56D7AAA7-CE25-4AC6-9889-BD7540D317D8}"/>
    <cellStyle name="Comma 3 2 7 2 5 3" xfId="24333" xr:uid="{6764D610-8C66-4A0F-9825-5A84A423D266}"/>
    <cellStyle name="Comma 3 2 7 2 6" xfId="9922" xr:uid="{00000000-0005-0000-0000-0000092E0000}"/>
    <cellStyle name="Comma 3 2 7 2 6 2" xfId="29136" xr:uid="{032A4FCC-4BF2-40A2-BA95-83AFFFA6186C}"/>
    <cellStyle name="Comma 3 2 7 2 7" xfId="19529" xr:uid="{9D2BA817-169E-49F4-BAFD-6BFF80B38EAF}"/>
    <cellStyle name="Comma 3 2 7 3" xfId="511" xr:uid="{00000000-0005-0000-0000-00000A2E0000}"/>
    <cellStyle name="Comma 3 2 7 3 2" xfId="1312" xr:uid="{00000000-0005-0000-0000-00000B2E0000}"/>
    <cellStyle name="Comma 3 2 7 3 2 2" xfId="3717" xr:uid="{00000000-0005-0000-0000-00000C2E0000}"/>
    <cellStyle name="Comma 3 2 7 3 2 2 2" xfId="8520" xr:uid="{00000000-0005-0000-0000-00000D2E0000}"/>
    <cellStyle name="Comma 3 2 7 3 2 2 2 2" xfId="18127" xr:uid="{00000000-0005-0000-0000-00000E2E0000}"/>
    <cellStyle name="Comma 3 2 7 3 2 2 2 2 2" xfId="37341" xr:uid="{7E9BB1CF-D0DA-4444-A23D-5D248411D02A}"/>
    <cellStyle name="Comma 3 2 7 3 2 2 2 3" xfId="27734" xr:uid="{6F372AF8-3C55-47D6-9349-924BCEB98723}"/>
    <cellStyle name="Comma 3 2 7 3 2 2 3" xfId="13324" xr:uid="{00000000-0005-0000-0000-00000F2E0000}"/>
    <cellStyle name="Comma 3 2 7 3 2 2 3 2" xfId="32538" xr:uid="{8121A6C1-A056-4B6F-BEFC-A4FB80B3977C}"/>
    <cellStyle name="Comma 3 2 7 3 2 2 4" xfId="22931" xr:uid="{77CA504B-2A23-4EF4-B0CB-A137F9500111}"/>
    <cellStyle name="Comma 3 2 7 3 2 3" xfId="6119" xr:uid="{00000000-0005-0000-0000-0000102E0000}"/>
    <cellStyle name="Comma 3 2 7 3 2 3 2" xfId="15726" xr:uid="{00000000-0005-0000-0000-0000112E0000}"/>
    <cellStyle name="Comma 3 2 7 3 2 3 2 2" xfId="34940" xr:uid="{D9E9A74B-BAFF-49CE-8FA7-AA82C30C6685}"/>
    <cellStyle name="Comma 3 2 7 3 2 3 3" xfId="25333" xr:uid="{44B992FF-90AD-4F89-B1E7-7E59D6C84ED5}"/>
    <cellStyle name="Comma 3 2 7 3 2 4" xfId="10922" xr:uid="{00000000-0005-0000-0000-0000122E0000}"/>
    <cellStyle name="Comma 3 2 7 3 2 4 2" xfId="30136" xr:uid="{EA886E45-1CC7-41D5-87B0-D6CFED222C10}"/>
    <cellStyle name="Comma 3 2 7 3 2 5" xfId="20529" xr:uid="{5C3A4246-652B-472E-9AB7-4051ED4C0EB0}"/>
    <cellStyle name="Comma 3 2 7 3 3" xfId="2112" xr:uid="{00000000-0005-0000-0000-0000132E0000}"/>
    <cellStyle name="Comma 3 2 7 3 3 2" xfId="4517" xr:uid="{00000000-0005-0000-0000-0000142E0000}"/>
    <cellStyle name="Comma 3 2 7 3 3 2 2" xfId="9320" xr:uid="{00000000-0005-0000-0000-0000152E0000}"/>
    <cellStyle name="Comma 3 2 7 3 3 2 2 2" xfId="18927" xr:uid="{00000000-0005-0000-0000-0000162E0000}"/>
    <cellStyle name="Comma 3 2 7 3 3 2 2 2 2" xfId="38141" xr:uid="{3A5500C9-3C0B-4C43-9B66-FD0FA9035972}"/>
    <cellStyle name="Comma 3 2 7 3 3 2 2 3" xfId="28534" xr:uid="{5A14733B-32DB-48D8-9DDD-24717F25096B}"/>
    <cellStyle name="Comma 3 2 7 3 3 2 3" xfId="14124" xr:uid="{00000000-0005-0000-0000-0000172E0000}"/>
    <cellStyle name="Comma 3 2 7 3 3 2 3 2" xfId="33338" xr:uid="{16D9207A-D3B6-4061-9680-55DE92735ABE}"/>
    <cellStyle name="Comma 3 2 7 3 3 2 4" xfId="23731" xr:uid="{C34628BA-5779-4F87-B482-F62989092D05}"/>
    <cellStyle name="Comma 3 2 7 3 3 3" xfId="6919" xr:uid="{00000000-0005-0000-0000-0000182E0000}"/>
    <cellStyle name="Comma 3 2 7 3 3 3 2" xfId="16526" xr:uid="{00000000-0005-0000-0000-0000192E0000}"/>
    <cellStyle name="Comma 3 2 7 3 3 3 2 2" xfId="35740" xr:uid="{E68F0E99-3D0E-44EB-9A5C-3954C213CAF7}"/>
    <cellStyle name="Comma 3 2 7 3 3 3 3" xfId="26133" xr:uid="{69C055F3-890A-4676-B06B-A3058F94B67F}"/>
    <cellStyle name="Comma 3 2 7 3 3 4" xfId="11722" xr:uid="{00000000-0005-0000-0000-00001A2E0000}"/>
    <cellStyle name="Comma 3 2 7 3 3 4 2" xfId="30936" xr:uid="{8D2F7001-3FB4-4F7C-8645-C5B7FCE5BB56}"/>
    <cellStyle name="Comma 3 2 7 3 3 5" xfId="21329" xr:uid="{80B27DBB-9478-4A0A-8230-679B3E380BDA}"/>
    <cellStyle name="Comma 3 2 7 3 4" xfId="2917" xr:uid="{00000000-0005-0000-0000-00001B2E0000}"/>
    <cellStyle name="Comma 3 2 7 3 4 2" xfId="7720" xr:uid="{00000000-0005-0000-0000-00001C2E0000}"/>
    <cellStyle name="Comma 3 2 7 3 4 2 2" xfId="17327" xr:uid="{00000000-0005-0000-0000-00001D2E0000}"/>
    <cellStyle name="Comma 3 2 7 3 4 2 2 2" xfId="36541" xr:uid="{1556753D-918A-471A-AA45-6B33C7FF6360}"/>
    <cellStyle name="Comma 3 2 7 3 4 2 3" xfId="26934" xr:uid="{F8DD492E-8C8A-4A4E-9852-9E0DC911C518}"/>
    <cellStyle name="Comma 3 2 7 3 4 3" xfId="12524" xr:uid="{00000000-0005-0000-0000-00001E2E0000}"/>
    <cellStyle name="Comma 3 2 7 3 4 3 2" xfId="31738" xr:uid="{07A50393-8419-4A60-9E41-2443C9F791DB}"/>
    <cellStyle name="Comma 3 2 7 3 4 4" xfId="22131" xr:uid="{890AA1B1-8D9D-4FD5-A936-383B7801B8DF}"/>
    <cellStyle name="Comma 3 2 7 3 5" xfId="5319" xr:uid="{00000000-0005-0000-0000-00001F2E0000}"/>
    <cellStyle name="Comma 3 2 7 3 5 2" xfId="14926" xr:uid="{00000000-0005-0000-0000-0000202E0000}"/>
    <cellStyle name="Comma 3 2 7 3 5 2 2" xfId="34140" xr:uid="{17261E6D-E8CA-47CB-903B-8C581A258A44}"/>
    <cellStyle name="Comma 3 2 7 3 5 3" xfId="24533" xr:uid="{DEBE87F3-706C-41BF-9D76-D735D29B29D5}"/>
    <cellStyle name="Comma 3 2 7 3 6" xfId="10122" xr:uid="{00000000-0005-0000-0000-0000212E0000}"/>
    <cellStyle name="Comma 3 2 7 3 6 2" xfId="29336" xr:uid="{CBFB10D5-20F6-441B-AA2E-12DE91E2B9B4}"/>
    <cellStyle name="Comma 3 2 7 3 7" xfId="19729" xr:uid="{A03A1ADF-741F-4303-98FB-09AEC21A050B}"/>
    <cellStyle name="Comma 3 2 7 4" xfId="711" xr:uid="{00000000-0005-0000-0000-0000222E0000}"/>
    <cellStyle name="Comma 3 2 7 4 2" xfId="1512" xr:uid="{00000000-0005-0000-0000-0000232E0000}"/>
    <cellStyle name="Comma 3 2 7 4 2 2" xfId="3917" xr:uid="{00000000-0005-0000-0000-0000242E0000}"/>
    <cellStyle name="Comma 3 2 7 4 2 2 2" xfId="8720" xr:uid="{00000000-0005-0000-0000-0000252E0000}"/>
    <cellStyle name="Comma 3 2 7 4 2 2 2 2" xfId="18327" xr:uid="{00000000-0005-0000-0000-0000262E0000}"/>
    <cellStyle name="Comma 3 2 7 4 2 2 2 2 2" xfId="37541" xr:uid="{FF64D834-EB61-401A-B821-9BF85CF26382}"/>
    <cellStyle name="Comma 3 2 7 4 2 2 2 3" xfId="27934" xr:uid="{60B04B27-69A7-4189-ACA5-DC1AC915A06F}"/>
    <cellStyle name="Comma 3 2 7 4 2 2 3" xfId="13524" xr:uid="{00000000-0005-0000-0000-0000272E0000}"/>
    <cellStyle name="Comma 3 2 7 4 2 2 3 2" xfId="32738" xr:uid="{E1750869-CD75-4DAB-BB4E-1FF424C22A3D}"/>
    <cellStyle name="Comma 3 2 7 4 2 2 4" xfId="23131" xr:uid="{9B0E0F29-44E7-4826-B0D0-BEBA53B6406D}"/>
    <cellStyle name="Comma 3 2 7 4 2 3" xfId="6319" xr:uid="{00000000-0005-0000-0000-0000282E0000}"/>
    <cellStyle name="Comma 3 2 7 4 2 3 2" xfId="15926" xr:uid="{00000000-0005-0000-0000-0000292E0000}"/>
    <cellStyle name="Comma 3 2 7 4 2 3 2 2" xfId="35140" xr:uid="{9861D5B8-487B-474D-97DD-62622ADB490F}"/>
    <cellStyle name="Comma 3 2 7 4 2 3 3" xfId="25533" xr:uid="{4A8C3494-3F89-4FF6-B850-B042243A4114}"/>
    <cellStyle name="Comma 3 2 7 4 2 4" xfId="11122" xr:uid="{00000000-0005-0000-0000-00002A2E0000}"/>
    <cellStyle name="Comma 3 2 7 4 2 4 2" xfId="30336" xr:uid="{60EC733B-C3D2-443A-B6D1-1FB7F8BFA81F}"/>
    <cellStyle name="Comma 3 2 7 4 2 5" xfId="20729" xr:uid="{1202E62A-7802-4237-97A1-EEB410A2D2CA}"/>
    <cellStyle name="Comma 3 2 7 4 3" xfId="2312" xr:uid="{00000000-0005-0000-0000-00002B2E0000}"/>
    <cellStyle name="Comma 3 2 7 4 3 2" xfId="4717" xr:uid="{00000000-0005-0000-0000-00002C2E0000}"/>
    <cellStyle name="Comma 3 2 7 4 3 2 2" xfId="9520" xr:uid="{00000000-0005-0000-0000-00002D2E0000}"/>
    <cellStyle name="Comma 3 2 7 4 3 2 2 2" xfId="19127" xr:uid="{00000000-0005-0000-0000-00002E2E0000}"/>
    <cellStyle name="Comma 3 2 7 4 3 2 2 2 2" xfId="38341" xr:uid="{24380DA7-1597-4B4D-A0BB-73DA3DA0E321}"/>
    <cellStyle name="Comma 3 2 7 4 3 2 2 3" xfId="28734" xr:uid="{A5332DD5-0299-4525-ACEE-6ACDF42099D9}"/>
    <cellStyle name="Comma 3 2 7 4 3 2 3" xfId="14324" xr:uid="{00000000-0005-0000-0000-00002F2E0000}"/>
    <cellStyle name="Comma 3 2 7 4 3 2 3 2" xfId="33538" xr:uid="{4336F510-08EE-4A05-A32C-BEFC4010B88A}"/>
    <cellStyle name="Comma 3 2 7 4 3 2 4" xfId="23931" xr:uid="{A6463A10-A846-4BE5-8E47-BA4056DBFA50}"/>
    <cellStyle name="Comma 3 2 7 4 3 3" xfId="7119" xr:uid="{00000000-0005-0000-0000-0000302E0000}"/>
    <cellStyle name="Comma 3 2 7 4 3 3 2" xfId="16726" xr:uid="{00000000-0005-0000-0000-0000312E0000}"/>
    <cellStyle name="Comma 3 2 7 4 3 3 2 2" xfId="35940" xr:uid="{367B06C4-4A9F-4C2F-8AFF-E346A638B268}"/>
    <cellStyle name="Comma 3 2 7 4 3 3 3" xfId="26333" xr:uid="{DF55390E-9114-464D-84D4-830DC314D4A7}"/>
    <cellStyle name="Comma 3 2 7 4 3 4" xfId="11922" xr:uid="{00000000-0005-0000-0000-0000322E0000}"/>
    <cellStyle name="Comma 3 2 7 4 3 4 2" xfId="31136" xr:uid="{0C6C6071-098B-4553-9899-A394C508DD5C}"/>
    <cellStyle name="Comma 3 2 7 4 3 5" xfId="21529" xr:uid="{7A2A5AA0-0B62-461F-BD85-E6B001A23D3D}"/>
    <cellStyle name="Comma 3 2 7 4 4" xfId="3117" xr:uid="{00000000-0005-0000-0000-0000332E0000}"/>
    <cellStyle name="Comma 3 2 7 4 4 2" xfId="7920" xr:uid="{00000000-0005-0000-0000-0000342E0000}"/>
    <cellStyle name="Comma 3 2 7 4 4 2 2" xfId="17527" xr:uid="{00000000-0005-0000-0000-0000352E0000}"/>
    <cellStyle name="Comma 3 2 7 4 4 2 2 2" xfId="36741" xr:uid="{D7956897-D8C4-4B54-A792-8994BED6D6A8}"/>
    <cellStyle name="Comma 3 2 7 4 4 2 3" xfId="27134" xr:uid="{B48A4A29-EA3D-42B7-8F58-3DE693CA6AC3}"/>
    <cellStyle name="Comma 3 2 7 4 4 3" xfId="12724" xr:uid="{00000000-0005-0000-0000-0000362E0000}"/>
    <cellStyle name="Comma 3 2 7 4 4 3 2" xfId="31938" xr:uid="{6C45EAA4-B484-4BCD-9D95-B5ECFEBD8279}"/>
    <cellStyle name="Comma 3 2 7 4 4 4" xfId="22331" xr:uid="{96163F14-B2D9-4625-9D10-B0B806AF54BF}"/>
    <cellStyle name="Comma 3 2 7 4 5" xfId="5519" xr:uid="{00000000-0005-0000-0000-0000372E0000}"/>
    <cellStyle name="Comma 3 2 7 4 5 2" xfId="15126" xr:uid="{00000000-0005-0000-0000-0000382E0000}"/>
    <cellStyle name="Comma 3 2 7 4 5 2 2" xfId="34340" xr:uid="{BC3488B3-FC03-46A2-89DC-236788A14BC3}"/>
    <cellStyle name="Comma 3 2 7 4 5 3" xfId="24733" xr:uid="{8B6CB656-6D7C-4C6E-8FE0-44169D494D0D}"/>
    <cellStyle name="Comma 3 2 7 4 6" xfId="10322" xr:uid="{00000000-0005-0000-0000-0000392E0000}"/>
    <cellStyle name="Comma 3 2 7 4 6 2" xfId="29536" xr:uid="{2D1CE09A-BA48-4025-B663-51955BDA6537}"/>
    <cellStyle name="Comma 3 2 7 4 7" xfId="19929" xr:uid="{3C1EC25E-94AC-4338-BB1B-9AABEF578376}"/>
    <cellStyle name="Comma 3 2 7 5" xfId="912" xr:uid="{00000000-0005-0000-0000-00003A2E0000}"/>
    <cellStyle name="Comma 3 2 7 5 2" xfId="3317" xr:uid="{00000000-0005-0000-0000-00003B2E0000}"/>
    <cellStyle name="Comma 3 2 7 5 2 2" xfId="8120" xr:uid="{00000000-0005-0000-0000-00003C2E0000}"/>
    <cellStyle name="Comma 3 2 7 5 2 2 2" xfId="17727" xr:uid="{00000000-0005-0000-0000-00003D2E0000}"/>
    <cellStyle name="Comma 3 2 7 5 2 2 2 2" xfId="36941" xr:uid="{85BA1D87-A8F6-419B-A8A6-34D4DCF74207}"/>
    <cellStyle name="Comma 3 2 7 5 2 2 3" xfId="27334" xr:uid="{3ACD9D54-42FE-4735-AC70-DAD9A4B68523}"/>
    <cellStyle name="Comma 3 2 7 5 2 3" xfId="12924" xr:uid="{00000000-0005-0000-0000-00003E2E0000}"/>
    <cellStyle name="Comma 3 2 7 5 2 3 2" xfId="32138" xr:uid="{26ACF97F-4DAC-41F1-A2EA-BE797149C3B3}"/>
    <cellStyle name="Comma 3 2 7 5 2 4" xfId="22531" xr:uid="{934A5E49-B533-4B83-B1F3-E857CD4B3A46}"/>
    <cellStyle name="Comma 3 2 7 5 3" xfId="5719" xr:uid="{00000000-0005-0000-0000-00003F2E0000}"/>
    <cellStyle name="Comma 3 2 7 5 3 2" xfId="15326" xr:uid="{00000000-0005-0000-0000-0000402E0000}"/>
    <cellStyle name="Comma 3 2 7 5 3 2 2" xfId="34540" xr:uid="{11E9D5AA-C0D7-447F-ACBE-4540B7777D2A}"/>
    <cellStyle name="Comma 3 2 7 5 3 3" xfId="24933" xr:uid="{32A0128E-D387-4D89-91EC-D80CEF5284A8}"/>
    <cellStyle name="Comma 3 2 7 5 4" xfId="10522" xr:uid="{00000000-0005-0000-0000-0000412E0000}"/>
    <cellStyle name="Comma 3 2 7 5 4 2" xfId="29736" xr:uid="{BC9EAD61-936B-49A6-B24B-9AA6F97C1F73}"/>
    <cellStyle name="Comma 3 2 7 5 5" xfId="20129" xr:uid="{8C5A1A6E-88E7-416E-B602-D6BC9D594277}"/>
    <cellStyle name="Comma 3 2 7 6" xfId="1712" xr:uid="{00000000-0005-0000-0000-0000422E0000}"/>
    <cellStyle name="Comma 3 2 7 6 2" xfId="4117" xr:uid="{00000000-0005-0000-0000-0000432E0000}"/>
    <cellStyle name="Comma 3 2 7 6 2 2" xfId="8920" xr:uid="{00000000-0005-0000-0000-0000442E0000}"/>
    <cellStyle name="Comma 3 2 7 6 2 2 2" xfId="18527" xr:uid="{00000000-0005-0000-0000-0000452E0000}"/>
    <cellStyle name="Comma 3 2 7 6 2 2 2 2" xfId="37741" xr:uid="{8DB9B69E-04DF-4B0F-AED7-B6A2AAD6BE91}"/>
    <cellStyle name="Comma 3 2 7 6 2 2 3" xfId="28134" xr:uid="{1F2C8205-252C-4427-9C53-9B85436699A0}"/>
    <cellStyle name="Comma 3 2 7 6 2 3" xfId="13724" xr:uid="{00000000-0005-0000-0000-0000462E0000}"/>
    <cellStyle name="Comma 3 2 7 6 2 3 2" xfId="32938" xr:uid="{24B09BD2-78F4-4587-B38C-B9924CE1D42A}"/>
    <cellStyle name="Comma 3 2 7 6 2 4" xfId="23331" xr:uid="{07524BF0-8D53-46E9-A888-89A8C3A874FE}"/>
    <cellStyle name="Comma 3 2 7 6 3" xfId="6519" xr:uid="{00000000-0005-0000-0000-0000472E0000}"/>
    <cellStyle name="Comma 3 2 7 6 3 2" xfId="16126" xr:uid="{00000000-0005-0000-0000-0000482E0000}"/>
    <cellStyle name="Comma 3 2 7 6 3 2 2" xfId="35340" xr:uid="{137242CD-6D4A-49C0-A443-B613D52A2A06}"/>
    <cellStyle name="Comma 3 2 7 6 3 3" xfId="25733" xr:uid="{18140C9B-79DA-4EAC-892F-D5A6BC0B365B}"/>
    <cellStyle name="Comma 3 2 7 6 4" xfId="11322" xr:uid="{00000000-0005-0000-0000-0000492E0000}"/>
    <cellStyle name="Comma 3 2 7 6 4 2" xfId="30536" xr:uid="{4B7930D6-0FFE-420A-B4D3-65150A67B3D1}"/>
    <cellStyle name="Comma 3 2 7 6 5" xfId="20929" xr:uid="{2B7A5FD8-9D12-4C57-8C53-6F63A356F779}"/>
    <cellStyle name="Comma 3 2 7 7" xfId="2517" xr:uid="{00000000-0005-0000-0000-00004A2E0000}"/>
    <cellStyle name="Comma 3 2 7 7 2" xfId="7320" xr:uid="{00000000-0005-0000-0000-00004B2E0000}"/>
    <cellStyle name="Comma 3 2 7 7 2 2" xfId="16927" xr:uid="{00000000-0005-0000-0000-00004C2E0000}"/>
    <cellStyle name="Comma 3 2 7 7 2 2 2" xfId="36141" xr:uid="{F1CF1099-0342-406B-9A22-49332E6D4AFB}"/>
    <cellStyle name="Comma 3 2 7 7 2 3" xfId="26534" xr:uid="{33D5AD03-B4A0-47BB-A840-E39B932B4152}"/>
    <cellStyle name="Comma 3 2 7 7 3" xfId="12124" xr:uid="{00000000-0005-0000-0000-00004D2E0000}"/>
    <cellStyle name="Comma 3 2 7 7 3 2" xfId="31338" xr:uid="{E107BD58-560A-4DC3-A240-B3C7B8EBD38C}"/>
    <cellStyle name="Comma 3 2 7 7 4" xfId="21731" xr:uid="{A55CA07A-79EB-4046-9D6D-2F213750DCE9}"/>
    <cellStyle name="Comma 3 2 7 8" xfId="4919" xr:uid="{00000000-0005-0000-0000-00004E2E0000}"/>
    <cellStyle name="Comma 3 2 7 8 2" xfId="14526" xr:uid="{00000000-0005-0000-0000-00004F2E0000}"/>
    <cellStyle name="Comma 3 2 7 8 2 2" xfId="33740" xr:uid="{18BE7D6F-1785-45C7-AC46-5DA18B481210}"/>
    <cellStyle name="Comma 3 2 7 8 3" xfId="24133" xr:uid="{544CD3F2-40AD-41EC-9940-E3CF75F4023C}"/>
    <cellStyle name="Comma 3 2 7 9" xfId="9722" xr:uid="{00000000-0005-0000-0000-0000502E0000}"/>
    <cellStyle name="Comma 3 2 7 9 2" xfId="28936" xr:uid="{3B1D14A6-E029-4B63-9FC0-100EBEA9BC13}"/>
    <cellStyle name="Comma 3 2 8" xfId="211" xr:uid="{00000000-0005-0000-0000-0000512E0000}"/>
    <cellStyle name="Comma 3 2 8 2" xfId="1012" xr:uid="{00000000-0005-0000-0000-0000522E0000}"/>
    <cellStyle name="Comma 3 2 8 2 2" xfId="3417" xr:uid="{00000000-0005-0000-0000-0000532E0000}"/>
    <cellStyle name="Comma 3 2 8 2 2 2" xfId="8220" xr:uid="{00000000-0005-0000-0000-0000542E0000}"/>
    <cellStyle name="Comma 3 2 8 2 2 2 2" xfId="17827" xr:uid="{00000000-0005-0000-0000-0000552E0000}"/>
    <cellStyle name="Comma 3 2 8 2 2 2 2 2" xfId="37041" xr:uid="{A8B8BF35-7DA7-49FD-990A-154398E5961A}"/>
    <cellStyle name="Comma 3 2 8 2 2 2 3" xfId="27434" xr:uid="{77C702D1-0E8C-4754-9DE3-6FBF7B975CB7}"/>
    <cellStyle name="Comma 3 2 8 2 2 3" xfId="13024" xr:uid="{00000000-0005-0000-0000-0000562E0000}"/>
    <cellStyle name="Comma 3 2 8 2 2 3 2" xfId="32238" xr:uid="{8FEFFAA2-7427-4276-917E-EE061C596C90}"/>
    <cellStyle name="Comma 3 2 8 2 2 4" xfId="22631" xr:uid="{603AC00D-B514-44AE-A216-D6944925BE60}"/>
    <cellStyle name="Comma 3 2 8 2 3" xfId="5819" xr:uid="{00000000-0005-0000-0000-0000572E0000}"/>
    <cellStyle name="Comma 3 2 8 2 3 2" xfId="15426" xr:uid="{00000000-0005-0000-0000-0000582E0000}"/>
    <cellStyle name="Comma 3 2 8 2 3 2 2" xfId="34640" xr:uid="{2049FC61-B640-4334-B8BE-2ECB981D7A84}"/>
    <cellStyle name="Comma 3 2 8 2 3 3" xfId="25033" xr:uid="{7687B167-FD45-4094-B55A-38D012A0A4BB}"/>
    <cellStyle name="Comma 3 2 8 2 4" xfId="10622" xr:uid="{00000000-0005-0000-0000-0000592E0000}"/>
    <cellStyle name="Comma 3 2 8 2 4 2" xfId="29836" xr:uid="{7F826812-E11A-4A87-96AE-7F412C8B4ACF}"/>
    <cellStyle name="Comma 3 2 8 2 5" xfId="20229" xr:uid="{1DF34F19-6575-48F8-A9F6-B55B049930C1}"/>
    <cellStyle name="Comma 3 2 8 3" xfId="1812" xr:uid="{00000000-0005-0000-0000-00005A2E0000}"/>
    <cellStyle name="Comma 3 2 8 3 2" xfId="4217" xr:uid="{00000000-0005-0000-0000-00005B2E0000}"/>
    <cellStyle name="Comma 3 2 8 3 2 2" xfId="9020" xr:uid="{00000000-0005-0000-0000-00005C2E0000}"/>
    <cellStyle name="Comma 3 2 8 3 2 2 2" xfId="18627" xr:uid="{00000000-0005-0000-0000-00005D2E0000}"/>
    <cellStyle name="Comma 3 2 8 3 2 2 2 2" xfId="37841" xr:uid="{23C78800-3C37-45DA-9D3D-5BBFE0898E81}"/>
    <cellStyle name="Comma 3 2 8 3 2 2 3" xfId="28234" xr:uid="{4290E961-12AB-43DD-8EDC-2FC43D80D6CC}"/>
    <cellStyle name="Comma 3 2 8 3 2 3" xfId="13824" xr:uid="{00000000-0005-0000-0000-00005E2E0000}"/>
    <cellStyle name="Comma 3 2 8 3 2 3 2" xfId="33038" xr:uid="{9E5343D8-1577-413E-8D72-84C800E3A705}"/>
    <cellStyle name="Comma 3 2 8 3 2 4" xfId="23431" xr:uid="{7240A8AF-4028-4E42-8C49-332090B1D8B5}"/>
    <cellStyle name="Comma 3 2 8 3 3" xfId="6619" xr:uid="{00000000-0005-0000-0000-00005F2E0000}"/>
    <cellStyle name="Comma 3 2 8 3 3 2" xfId="16226" xr:uid="{00000000-0005-0000-0000-0000602E0000}"/>
    <cellStyle name="Comma 3 2 8 3 3 2 2" xfId="35440" xr:uid="{BC88ABD5-15D0-4C18-AAA5-C1932A3DDBA0}"/>
    <cellStyle name="Comma 3 2 8 3 3 3" xfId="25833" xr:uid="{BDDE2394-5A1F-44EC-9C12-CEC1F9A9B63F}"/>
    <cellStyle name="Comma 3 2 8 3 4" xfId="11422" xr:uid="{00000000-0005-0000-0000-0000612E0000}"/>
    <cellStyle name="Comma 3 2 8 3 4 2" xfId="30636" xr:uid="{82872491-C2AC-4C39-B019-F61A5404E07F}"/>
    <cellStyle name="Comma 3 2 8 3 5" xfId="21029" xr:uid="{1F292795-BF2A-45B9-AFC8-6653129E092D}"/>
    <cellStyle name="Comma 3 2 8 4" xfId="2617" xr:uid="{00000000-0005-0000-0000-0000622E0000}"/>
    <cellStyle name="Comma 3 2 8 4 2" xfId="7420" xr:uid="{00000000-0005-0000-0000-0000632E0000}"/>
    <cellStyle name="Comma 3 2 8 4 2 2" xfId="17027" xr:uid="{00000000-0005-0000-0000-0000642E0000}"/>
    <cellStyle name="Comma 3 2 8 4 2 2 2" xfId="36241" xr:uid="{3C1C9248-B795-4E74-BD2A-316DAA10D7ED}"/>
    <cellStyle name="Comma 3 2 8 4 2 3" xfId="26634" xr:uid="{B4A4FFA8-830D-4AE5-A244-C2ABC2C7AA5A}"/>
    <cellStyle name="Comma 3 2 8 4 3" xfId="12224" xr:uid="{00000000-0005-0000-0000-0000652E0000}"/>
    <cellStyle name="Comma 3 2 8 4 3 2" xfId="31438" xr:uid="{AA17691D-F25A-4FF9-B862-CC8449E04653}"/>
    <cellStyle name="Comma 3 2 8 4 4" xfId="21831" xr:uid="{F38776F9-98F4-4118-8EBC-99987E018652}"/>
    <cellStyle name="Comma 3 2 8 5" xfId="5019" xr:uid="{00000000-0005-0000-0000-0000662E0000}"/>
    <cellStyle name="Comma 3 2 8 5 2" xfId="14626" xr:uid="{00000000-0005-0000-0000-0000672E0000}"/>
    <cellStyle name="Comma 3 2 8 5 2 2" xfId="33840" xr:uid="{0764C1DD-2FAB-4E3A-ABF7-717684B9CB04}"/>
    <cellStyle name="Comma 3 2 8 5 3" xfId="24233" xr:uid="{96C9B309-C987-425C-8F1A-9CB3DF4E91DF}"/>
    <cellStyle name="Comma 3 2 8 6" xfId="9822" xr:uid="{00000000-0005-0000-0000-0000682E0000}"/>
    <cellStyle name="Comma 3 2 8 6 2" xfId="29036" xr:uid="{E0EBF040-C2FE-4F1A-85F8-CC163B6D761B}"/>
    <cellStyle name="Comma 3 2 8 7" xfId="19429" xr:uid="{313956B7-2214-4C3D-96C5-CD0E6F319211}"/>
    <cellStyle name="Comma 3 2 9" xfId="411" xr:uid="{00000000-0005-0000-0000-0000692E0000}"/>
    <cellStyle name="Comma 3 2 9 2" xfId="1212" xr:uid="{00000000-0005-0000-0000-00006A2E0000}"/>
    <cellStyle name="Comma 3 2 9 2 2" xfId="3617" xr:uid="{00000000-0005-0000-0000-00006B2E0000}"/>
    <cellStyle name="Comma 3 2 9 2 2 2" xfId="8420" xr:uid="{00000000-0005-0000-0000-00006C2E0000}"/>
    <cellStyle name="Comma 3 2 9 2 2 2 2" xfId="18027" xr:uid="{00000000-0005-0000-0000-00006D2E0000}"/>
    <cellStyle name="Comma 3 2 9 2 2 2 2 2" xfId="37241" xr:uid="{862D2A87-834F-45DC-9572-CA0E132B5E97}"/>
    <cellStyle name="Comma 3 2 9 2 2 2 3" xfId="27634" xr:uid="{96B06CFE-398D-44DC-BB04-7F4C363F4C0C}"/>
    <cellStyle name="Comma 3 2 9 2 2 3" xfId="13224" xr:uid="{00000000-0005-0000-0000-00006E2E0000}"/>
    <cellStyle name="Comma 3 2 9 2 2 3 2" xfId="32438" xr:uid="{75FDE656-EB65-4162-812B-741283960453}"/>
    <cellStyle name="Comma 3 2 9 2 2 4" xfId="22831" xr:uid="{E4AF4F56-FC63-425F-9A5C-8EE032106755}"/>
    <cellStyle name="Comma 3 2 9 2 3" xfId="6019" xr:uid="{00000000-0005-0000-0000-00006F2E0000}"/>
    <cellStyle name="Comma 3 2 9 2 3 2" xfId="15626" xr:uid="{00000000-0005-0000-0000-0000702E0000}"/>
    <cellStyle name="Comma 3 2 9 2 3 2 2" xfId="34840" xr:uid="{23350BB6-82F7-4204-9C79-C895A45CD5E5}"/>
    <cellStyle name="Comma 3 2 9 2 3 3" xfId="25233" xr:uid="{8280DD06-6D29-4EBE-A17A-3AD64CA2E01E}"/>
    <cellStyle name="Comma 3 2 9 2 4" xfId="10822" xr:uid="{00000000-0005-0000-0000-0000712E0000}"/>
    <cellStyle name="Comma 3 2 9 2 4 2" xfId="30036" xr:uid="{3ABE7F18-6D85-490A-9C81-A9B374A49256}"/>
    <cellStyle name="Comma 3 2 9 2 5" xfId="20429" xr:uid="{A4070580-C1C9-4DDA-A01B-A0BE253C6558}"/>
    <cellStyle name="Comma 3 2 9 3" xfId="2012" xr:uid="{00000000-0005-0000-0000-0000722E0000}"/>
    <cellStyle name="Comma 3 2 9 3 2" xfId="4417" xr:uid="{00000000-0005-0000-0000-0000732E0000}"/>
    <cellStyle name="Comma 3 2 9 3 2 2" xfId="9220" xr:uid="{00000000-0005-0000-0000-0000742E0000}"/>
    <cellStyle name="Comma 3 2 9 3 2 2 2" xfId="18827" xr:uid="{00000000-0005-0000-0000-0000752E0000}"/>
    <cellStyle name="Comma 3 2 9 3 2 2 2 2" xfId="38041" xr:uid="{8413673E-1843-4EEE-BB33-B24FB00A92A6}"/>
    <cellStyle name="Comma 3 2 9 3 2 2 3" xfId="28434" xr:uid="{3E889C86-AB71-4F26-A9CF-969938289E62}"/>
    <cellStyle name="Comma 3 2 9 3 2 3" xfId="14024" xr:uid="{00000000-0005-0000-0000-0000762E0000}"/>
    <cellStyle name="Comma 3 2 9 3 2 3 2" xfId="33238" xr:uid="{1F17F353-7013-43FC-B917-718BA39B8131}"/>
    <cellStyle name="Comma 3 2 9 3 2 4" xfId="23631" xr:uid="{A79F4381-B8F7-4F86-B82F-61F0107754CA}"/>
    <cellStyle name="Comma 3 2 9 3 3" xfId="6819" xr:uid="{00000000-0005-0000-0000-0000772E0000}"/>
    <cellStyle name="Comma 3 2 9 3 3 2" xfId="16426" xr:uid="{00000000-0005-0000-0000-0000782E0000}"/>
    <cellStyle name="Comma 3 2 9 3 3 2 2" xfId="35640" xr:uid="{29ED912E-60F4-45AD-B239-9141989E52E4}"/>
    <cellStyle name="Comma 3 2 9 3 3 3" xfId="26033" xr:uid="{87C3603D-92B4-4D5B-9B3E-C923835E790F}"/>
    <cellStyle name="Comma 3 2 9 3 4" xfId="11622" xr:uid="{00000000-0005-0000-0000-0000792E0000}"/>
    <cellStyle name="Comma 3 2 9 3 4 2" xfId="30836" xr:uid="{FF111378-0679-4D8D-9C50-025F80644833}"/>
    <cellStyle name="Comma 3 2 9 3 5" xfId="21229" xr:uid="{A4270124-7C37-411E-B3E2-A2EED7A62DE8}"/>
    <cellStyle name="Comma 3 2 9 4" xfId="2817" xr:uid="{00000000-0005-0000-0000-00007A2E0000}"/>
    <cellStyle name="Comma 3 2 9 4 2" xfId="7620" xr:uid="{00000000-0005-0000-0000-00007B2E0000}"/>
    <cellStyle name="Comma 3 2 9 4 2 2" xfId="17227" xr:uid="{00000000-0005-0000-0000-00007C2E0000}"/>
    <cellStyle name="Comma 3 2 9 4 2 2 2" xfId="36441" xr:uid="{D539FBAE-09A9-4202-8D50-51D54206C721}"/>
    <cellStyle name="Comma 3 2 9 4 2 3" xfId="26834" xr:uid="{BB4497C4-5424-480D-BF44-6AC4BCF98A79}"/>
    <cellStyle name="Comma 3 2 9 4 3" xfId="12424" xr:uid="{00000000-0005-0000-0000-00007D2E0000}"/>
    <cellStyle name="Comma 3 2 9 4 3 2" xfId="31638" xr:uid="{23FB79C3-48C5-4F2A-8CF0-4DE64B356583}"/>
    <cellStyle name="Comma 3 2 9 4 4" xfId="22031" xr:uid="{17008633-F98E-4415-B56B-65F38B7006C3}"/>
    <cellStyle name="Comma 3 2 9 5" xfId="5219" xr:uid="{00000000-0005-0000-0000-00007E2E0000}"/>
    <cellStyle name="Comma 3 2 9 5 2" xfId="14826" xr:uid="{00000000-0005-0000-0000-00007F2E0000}"/>
    <cellStyle name="Comma 3 2 9 5 2 2" xfId="34040" xr:uid="{641FAF51-EB35-4445-A7CD-15E7F6DF0C1F}"/>
    <cellStyle name="Comma 3 2 9 5 3" xfId="24433" xr:uid="{2A5BEE46-EA2C-474A-A11E-66D70C3EF99F}"/>
    <cellStyle name="Comma 3 2 9 6" xfId="10022" xr:uid="{00000000-0005-0000-0000-0000802E0000}"/>
    <cellStyle name="Comma 3 2 9 6 2" xfId="29236" xr:uid="{ECBA008A-F286-49B3-BC50-5BBA4E0E0A5D}"/>
    <cellStyle name="Comma 3 2 9 7" xfId="19629" xr:uid="{5FBB05C7-E9A0-4C8D-A205-41F8CB82329A}"/>
    <cellStyle name="Comma 3 20" xfId="19227" xr:uid="{16F17D4E-43F9-48D5-8211-1F39694793EE}"/>
    <cellStyle name="Comma 3 3" xfId="11" xr:uid="{00000000-0005-0000-0000-0000812E0000}"/>
    <cellStyle name="Comma 3 3 10" xfId="613" xr:uid="{00000000-0005-0000-0000-0000822E0000}"/>
    <cellStyle name="Comma 3 3 10 2" xfId="1414" xr:uid="{00000000-0005-0000-0000-0000832E0000}"/>
    <cellStyle name="Comma 3 3 10 2 2" xfId="3819" xr:uid="{00000000-0005-0000-0000-0000842E0000}"/>
    <cellStyle name="Comma 3 3 10 2 2 2" xfId="8622" xr:uid="{00000000-0005-0000-0000-0000852E0000}"/>
    <cellStyle name="Comma 3 3 10 2 2 2 2" xfId="18229" xr:uid="{00000000-0005-0000-0000-0000862E0000}"/>
    <cellStyle name="Comma 3 3 10 2 2 2 2 2" xfId="37443" xr:uid="{4475E8EF-E62B-4ACE-84A3-94AADC390876}"/>
    <cellStyle name="Comma 3 3 10 2 2 2 3" xfId="27836" xr:uid="{23576FB6-DD79-4644-8FAC-B32ECAAF8A2F}"/>
    <cellStyle name="Comma 3 3 10 2 2 3" xfId="13426" xr:uid="{00000000-0005-0000-0000-0000872E0000}"/>
    <cellStyle name="Comma 3 3 10 2 2 3 2" xfId="32640" xr:uid="{4911A4EA-DBB6-46B8-9E3D-CEAED6284131}"/>
    <cellStyle name="Comma 3 3 10 2 2 4" xfId="23033" xr:uid="{D8C0B5C9-09DB-4AEA-8470-A10584F7FFBF}"/>
    <cellStyle name="Comma 3 3 10 2 3" xfId="6221" xr:uid="{00000000-0005-0000-0000-0000882E0000}"/>
    <cellStyle name="Comma 3 3 10 2 3 2" xfId="15828" xr:uid="{00000000-0005-0000-0000-0000892E0000}"/>
    <cellStyle name="Comma 3 3 10 2 3 2 2" xfId="35042" xr:uid="{D44B5E0C-A252-46E0-9930-D515D57B0E16}"/>
    <cellStyle name="Comma 3 3 10 2 3 3" xfId="25435" xr:uid="{40373314-8243-49AB-B7FB-8883086F554B}"/>
    <cellStyle name="Comma 3 3 10 2 4" xfId="11024" xr:uid="{00000000-0005-0000-0000-00008A2E0000}"/>
    <cellStyle name="Comma 3 3 10 2 4 2" xfId="30238" xr:uid="{48010F99-D8FE-475E-934D-65E693C98E80}"/>
    <cellStyle name="Comma 3 3 10 2 5" xfId="20631" xr:uid="{78E73938-D530-4F8A-8BA2-665C1F915596}"/>
    <cellStyle name="Comma 3 3 10 3" xfId="2214" xr:uid="{00000000-0005-0000-0000-00008B2E0000}"/>
    <cellStyle name="Comma 3 3 10 3 2" xfId="4619" xr:uid="{00000000-0005-0000-0000-00008C2E0000}"/>
    <cellStyle name="Comma 3 3 10 3 2 2" xfId="9422" xr:uid="{00000000-0005-0000-0000-00008D2E0000}"/>
    <cellStyle name="Comma 3 3 10 3 2 2 2" xfId="19029" xr:uid="{00000000-0005-0000-0000-00008E2E0000}"/>
    <cellStyle name="Comma 3 3 10 3 2 2 2 2" xfId="38243" xr:uid="{59463A0A-50EC-47A7-815F-D0C30F123D77}"/>
    <cellStyle name="Comma 3 3 10 3 2 2 3" xfId="28636" xr:uid="{67265BD1-A540-4EE2-A9A9-4E78B1C11075}"/>
    <cellStyle name="Comma 3 3 10 3 2 3" xfId="14226" xr:uid="{00000000-0005-0000-0000-00008F2E0000}"/>
    <cellStyle name="Comma 3 3 10 3 2 3 2" xfId="33440" xr:uid="{7511D86C-DFDD-4A91-A870-F56548BB93BD}"/>
    <cellStyle name="Comma 3 3 10 3 2 4" xfId="23833" xr:uid="{C1951A17-3C52-4956-A636-87D5A1BB9D7E}"/>
    <cellStyle name="Comma 3 3 10 3 3" xfId="7021" xr:uid="{00000000-0005-0000-0000-0000902E0000}"/>
    <cellStyle name="Comma 3 3 10 3 3 2" xfId="16628" xr:uid="{00000000-0005-0000-0000-0000912E0000}"/>
    <cellStyle name="Comma 3 3 10 3 3 2 2" xfId="35842" xr:uid="{E85EDF36-32E9-4265-94E4-6C9D670BB79C}"/>
    <cellStyle name="Comma 3 3 10 3 3 3" xfId="26235" xr:uid="{DA8C62C9-B40B-460F-88E1-07BD0B86FF07}"/>
    <cellStyle name="Comma 3 3 10 3 4" xfId="11824" xr:uid="{00000000-0005-0000-0000-0000922E0000}"/>
    <cellStyle name="Comma 3 3 10 3 4 2" xfId="31038" xr:uid="{87F2CE80-AB6A-4439-848C-C840BC20FF87}"/>
    <cellStyle name="Comma 3 3 10 3 5" xfId="21431" xr:uid="{947EE90D-8A79-4F03-AF92-26FFF37F0EB0}"/>
    <cellStyle name="Comma 3 3 10 4" xfId="3019" xr:uid="{00000000-0005-0000-0000-0000932E0000}"/>
    <cellStyle name="Comma 3 3 10 4 2" xfId="7822" xr:uid="{00000000-0005-0000-0000-0000942E0000}"/>
    <cellStyle name="Comma 3 3 10 4 2 2" xfId="17429" xr:uid="{00000000-0005-0000-0000-0000952E0000}"/>
    <cellStyle name="Comma 3 3 10 4 2 2 2" xfId="36643" xr:uid="{82FB4834-BDC3-4531-B9BD-5F51C6D7DC3C}"/>
    <cellStyle name="Comma 3 3 10 4 2 3" xfId="27036" xr:uid="{30D861AD-4C5B-4CAC-8B8B-89C8A90B584E}"/>
    <cellStyle name="Comma 3 3 10 4 3" xfId="12626" xr:uid="{00000000-0005-0000-0000-0000962E0000}"/>
    <cellStyle name="Comma 3 3 10 4 3 2" xfId="31840" xr:uid="{CC9BD41B-CDAD-4A32-B4A1-B81DD76B2351}"/>
    <cellStyle name="Comma 3 3 10 4 4" xfId="22233" xr:uid="{87F9D596-B11B-4975-9284-2236590D06EC}"/>
    <cellStyle name="Comma 3 3 10 5" xfId="5421" xr:uid="{00000000-0005-0000-0000-0000972E0000}"/>
    <cellStyle name="Comma 3 3 10 5 2" xfId="15028" xr:uid="{00000000-0005-0000-0000-0000982E0000}"/>
    <cellStyle name="Comma 3 3 10 5 2 2" xfId="34242" xr:uid="{37CFD936-33D6-41EE-930F-0A5E9E637356}"/>
    <cellStyle name="Comma 3 3 10 5 3" xfId="24635" xr:uid="{9722DF64-7E11-4EDD-93CB-8B1C0023387F}"/>
    <cellStyle name="Comma 3 3 10 6" xfId="10224" xr:uid="{00000000-0005-0000-0000-0000992E0000}"/>
    <cellStyle name="Comma 3 3 10 6 2" xfId="29438" xr:uid="{D1B32FC8-96C5-4E0B-88EC-1F3A9AEBA4D1}"/>
    <cellStyle name="Comma 3 3 10 7" xfId="19831" xr:uid="{5F20469C-C200-4FD8-85C4-20E4C46F6536}"/>
    <cellStyle name="Comma 3 3 11" xfId="814" xr:uid="{00000000-0005-0000-0000-00009A2E0000}"/>
    <cellStyle name="Comma 3 3 11 2" xfId="3219" xr:uid="{00000000-0005-0000-0000-00009B2E0000}"/>
    <cellStyle name="Comma 3 3 11 2 2" xfId="8022" xr:uid="{00000000-0005-0000-0000-00009C2E0000}"/>
    <cellStyle name="Comma 3 3 11 2 2 2" xfId="17629" xr:uid="{00000000-0005-0000-0000-00009D2E0000}"/>
    <cellStyle name="Comma 3 3 11 2 2 2 2" xfId="36843" xr:uid="{3D0E7006-3BDA-49FE-A2C6-2DE2586EE0DD}"/>
    <cellStyle name="Comma 3 3 11 2 2 3" xfId="27236" xr:uid="{0DD7E82D-4847-47AB-B578-49179B467470}"/>
    <cellStyle name="Comma 3 3 11 2 3" xfId="12826" xr:uid="{00000000-0005-0000-0000-00009E2E0000}"/>
    <cellStyle name="Comma 3 3 11 2 3 2" xfId="32040" xr:uid="{5B7D4991-E633-4DCB-BE98-509F13F5CF78}"/>
    <cellStyle name="Comma 3 3 11 2 4" xfId="22433" xr:uid="{5A146937-6723-46A2-8E16-81AC3DC07AD8}"/>
    <cellStyle name="Comma 3 3 11 3" xfId="5621" xr:uid="{00000000-0005-0000-0000-00009F2E0000}"/>
    <cellStyle name="Comma 3 3 11 3 2" xfId="15228" xr:uid="{00000000-0005-0000-0000-0000A02E0000}"/>
    <cellStyle name="Comma 3 3 11 3 2 2" xfId="34442" xr:uid="{873B232D-B78C-4AEB-AB7B-A1E104A82804}"/>
    <cellStyle name="Comma 3 3 11 3 3" xfId="24835" xr:uid="{3963E468-9797-48C8-98F5-8A116710CB78}"/>
    <cellStyle name="Comma 3 3 11 4" xfId="10424" xr:uid="{00000000-0005-0000-0000-0000A12E0000}"/>
    <cellStyle name="Comma 3 3 11 4 2" xfId="29638" xr:uid="{1006E971-2549-4AB1-8CD1-DC4095A47E9C}"/>
    <cellStyle name="Comma 3 3 11 5" xfId="20031" xr:uid="{00425882-2CD2-47DF-872C-2BD358517207}"/>
    <cellStyle name="Comma 3 3 12" xfId="1614" xr:uid="{00000000-0005-0000-0000-0000A22E0000}"/>
    <cellStyle name="Comma 3 3 12 2" xfId="4019" xr:uid="{00000000-0005-0000-0000-0000A32E0000}"/>
    <cellStyle name="Comma 3 3 12 2 2" xfId="8822" xr:uid="{00000000-0005-0000-0000-0000A42E0000}"/>
    <cellStyle name="Comma 3 3 12 2 2 2" xfId="18429" xr:uid="{00000000-0005-0000-0000-0000A52E0000}"/>
    <cellStyle name="Comma 3 3 12 2 2 2 2" xfId="37643" xr:uid="{94209EC0-AB00-4313-8FCD-AC7AB4AC7DA7}"/>
    <cellStyle name="Comma 3 3 12 2 2 3" xfId="28036" xr:uid="{D24A3C23-92BF-4E17-89C5-B27D91775865}"/>
    <cellStyle name="Comma 3 3 12 2 3" xfId="13626" xr:uid="{00000000-0005-0000-0000-0000A62E0000}"/>
    <cellStyle name="Comma 3 3 12 2 3 2" xfId="32840" xr:uid="{B09914DD-D108-4774-9300-8DB456AC7492}"/>
    <cellStyle name="Comma 3 3 12 2 4" xfId="23233" xr:uid="{86F6D7FB-220F-4700-94F0-88B0D625FEE4}"/>
    <cellStyle name="Comma 3 3 12 3" xfId="6421" xr:uid="{00000000-0005-0000-0000-0000A72E0000}"/>
    <cellStyle name="Comma 3 3 12 3 2" xfId="16028" xr:uid="{00000000-0005-0000-0000-0000A82E0000}"/>
    <cellStyle name="Comma 3 3 12 3 2 2" xfId="35242" xr:uid="{A6CCF1A3-84E9-4FE4-893B-37C0BD3CBA24}"/>
    <cellStyle name="Comma 3 3 12 3 3" xfId="25635" xr:uid="{A16F403A-730E-43BA-A313-F0B63FCD82DA}"/>
    <cellStyle name="Comma 3 3 12 4" xfId="11224" xr:uid="{00000000-0005-0000-0000-0000A92E0000}"/>
    <cellStyle name="Comma 3 3 12 4 2" xfId="30438" xr:uid="{B298C984-A309-49AF-BE90-01D2C2A7910F}"/>
    <cellStyle name="Comma 3 3 12 5" xfId="20831" xr:uid="{F1A8CC87-F3BE-4228-B9F2-801AACE3E991}"/>
    <cellStyle name="Comma 3 3 13" xfId="2419" xr:uid="{00000000-0005-0000-0000-0000AA2E0000}"/>
    <cellStyle name="Comma 3 3 13 2" xfId="7222" xr:uid="{00000000-0005-0000-0000-0000AB2E0000}"/>
    <cellStyle name="Comma 3 3 13 2 2" xfId="16829" xr:uid="{00000000-0005-0000-0000-0000AC2E0000}"/>
    <cellStyle name="Comma 3 3 13 2 2 2" xfId="36043" xr:uid="{07AE4D5E-5BE2-4893-AF8E-FA27462B5CD1}"/>
    <cellStyle name="Comma 3 3 13 2 3" xfId="26436" xr:uid="{F472DC32-B28D-4614-A396-12DA484018E5}"/>
    <cellStyle name="Comma 3 3 13 3" xfId="12026" xr:uid="{00000000-0005-0000-0000-0000AD2E0000}"/>
    <cellStyle name="Comma 3 3 13 3 2" xfId="31240" xr:uid="{CF4547AC-A884-42D4-AEBA-7E334F41A38F}"/>
    <cellStyle name="Comma 3 3 13 4" xfId="21633" xr:uid="{B034F25C-3D53-4777-99B0-753C95D2638D}"/>
    <cellStyle name="Comma 3 3 14" xfId="4821" xr:uid="{00000000-0005-0000-0000-0000AE2E0000}"/>
    <cellStyle name="Comma 3 3 14 2" xfId="14428" xr:uid="{00000000-0005-0000-0000-0000AF2E0000}"/>
    <cellStyle name="Comma 3 3 14 2 2" xfId="33642" xr:uid="{953929F7-995A-4183-95C7-C7B6D986B2D4}"/>
    <cellStyle name="Comma 3 3 14 3" xfId="24035" xr:uid="{EFC9F564-2044-45CD-B331-4252D546A3EF}"/>
    <cellStyle name="Comma 3 3 15" xfId="9624" xr:uid="{00000000-0005-0000-0000-0000B02E0000}"/>
    <cellStyle name="Comma 3 3 15 2" xfId="28838" xr:uid="{EC551FC1-D768-4C9E-B82B-941C6D24D194}"/>
    <cellStyle name="Comma 3 3 16" xfId="19231" xr:uid="{D413198A-592C-4189-A900-11585CC0D117}"/>
    <cellStyle name="Comma 3 3 2" xfId="22" xr:uid="{00000000-0005-0000-0000-0000B12E0000}"/>
    <cellStyle name="Comma 3 3 2 10" xfId="4831" xr:uid="{00000000-0005-0000-0000-0000B22E0000}"/>
    <cellStyle name="Comma 3 3 2 10 2" xfId="14438" xr:uid="{00000000-0005-0000-0000-0000B32E0000}"/>
    <cellStyle name="Comma 3 3 2 10 2 2" xfId="33652" xr:uid="{D70ADCB2-52AF-4090-9187-BFA267A43BAB}"/>
    <cellStyle name="Comma 3 3 2 10 3" xfId="24045" xr:uid="{EF27710A-0228-475D-8C03-1B72F344D2B8}"/>
    <cellStyle name="Comma 3 3 2 11" xfId="9634" xr:uid="{00000000-0005-0000-0000-0000B42E0000}"/>
    <cellStyle name="Comma 3 3 2 11 2" xfId="28848" xr:uid="{D3D4B825-D784-4B3C-8985-D71FB02D9D69}"/>
    <cellStyle name="Comma 3 3 2 12" xfId="19241" xr:uid="{2A124969-3385-4506-8B1F-4BA414BA459D}"/>
    <cellStyle name="Comma 3 3 2 2" xfId="73" xr:uid="{00000000-0005-0000-0000-0000B52E0000}"/>
    <cellStyle name="Comma 3 3 2 2 10" xfId="9684" xr:uid="{00000000-0005-0000-0000-0000B62E0000}"/>
    <cellStyle name="Comma 3 3 2 2 10 2" xfId="28898" xr:uid="{0964CE53-296B-4210-B1CF-7D716CC77D28}"/>
    <cellStyle name="Comma 3 3 2 2 11" xfId="19291" xr:uid="{3BAE0837-2FB5-4AD9-B7E3-97334544B3F2}"/>
    <cellStyle name="Comma 3 3 2 2 2" xfId="173" xr:uid="{00000000-0005-0000-0000-0000B72E0000}"/>
    <cellStyle name="Comma 3 3 2 2 2 10" xfId="19391" xr:uid="{034114AE-C1EA-47F9-9F23-286B446C9115}"/>
    <cellStyle name="Comma 3 3 2 2 2 2" xfId="373" xr:uid="{00000000-0005-0000-0000-0000B82E0000}"/>
    <cellStyle name="Comma 3 3 2 2 2 2 2" xfId="1174" xr:uid="{00000000-0005-0000-0000-0000B92E0000}"/>
    <cellStyle name="Comma 3 3 2 2 2 2 2 2" xfId="3579" xr:uid="{00000000-0005-0000-0000-0000BA2E0000}"/>
    <cellStyle name="Comma 3 3 2 2 2 2 2 2 2" xfId="8382" xr:uid="{00000000-0005-0000-0000-0000BB2E0000}"/>
    <cellStyle name="Comma 3 3 2 2 2 2 2 2 2 2" xfId="17989" xr:uid="{00000000-0005-0000-0000-0000BC2E0000}"/>
    <cellStyle name="Comma 3 3 2 2 2 2 2 2 2 2 2" xfId="37203" xr:uid="{9CA4A164-5F9E-4966-9B89-773D629D28C9}"/>
    <cellStyle name="Comma 3 3 2 2 2 2 2 2 2 3" xfId="27596" xr:uid="{C64A3124-1B00-4207-B0A8-50128F1DA243}"/>
    <cellStyle name="Comma 3 3 2 2 2 2 2 2 3" xfId="13186" xr:uid="{00000000-0005-0000-0000-0000BD2E0000}"/>
    <cellStyle name="Comma 3 3 2 2 2 2 2 2 3 2" xfId="32400" xr:uid="{75E78E00-2DF7-4767-BAD9-09EF2D171C6A}"/>
    <cellStyle name="Comma 3 3 2 2 2 2 2 2 4" xfId="22793" xr:uid="{12022A75-AFEF-4A39-88C5-B6C1F4F053E1}"/>
    <cellStyle name="Comma 3 3 2 2 2 2 2 3" xfId="5981" xr:uid="{00000000-0005-0000-0000-0000BE2E0000}"/>
    <cellStyle name="Comma 3 3 2 2 2 2 2 3 2" xfId="15588" xr:uid="{00000000-0005-0000-0000-0000BF2E0000}"/>
    <cellStyle name="Comma 3 3 2 2 2 2 2 3 2 2" xfId="34802" xr:uid="{FF420859-A37A-45D8-AC6D-58616712C225}"/>
    <cellStyle name="Comma 3 3 2 2 2 2 2 3 3" xfId="25195" xr:uid="{9C2B158E-CA9C-4A2A-AE89-DB4517993B83}"/>
    <cellStyle name="Comma 3 3 2 2 2 2 2 4" xfId="10784" xr:uid="{00000000-0005-0000-0000-0000C02E0000}"/>
    <cellStyle name="Comma 3 3 2 2 2 2 2 4 2" xfId="29998" xr:uid="{F05B13E0-ECD4-4826-AB20-403D1E170C18}"/>
    <cellStyle name="Comma 3 3 2 2 2 2 2 5" xfId="20391" xr:uid="{0A3FE3EF-2E7A-4FC1-B317-AEA87D6BC084}"/>
    <cellStyle name="Comma 3 3 2 2 2 2 3" xfId="1974" xr:uid="{00000000-0005-0000-0000-0000C12E0000}"/>
    <cellStyle name="Comma 3 3 2 2 2 2 3 2" xfId="4379" xr:uid="{00000000-0005-0000-0000-0000C22E0000}"/>
    <cellStyle name="Comma 3 3 2 2 2 2 3 2 2" xfId="9182" xr:uid="{00000000-0005-0000-0000-0000C32E0000}"/>
    <cellStyle name="Comma 3 3 2 2 2 2 3 2 2 2" xfId="18789" xr:uid="{00000000-0005-0000-0000-0000C42E0000}"/>
    <cellStyle name="Comma 3 3 2 2 2 2 3 2 2 2 2" xfId="38003" xr:uid="{303D16D0-B733-45A4-9A04-745EEBCB4B13}"/>
    <cellStyle name="Comma 3 3 2 2 2 2 3 2 2 3" xfId="28396" xr:uid="{E941C7F8-C538-47AD-BA5D-A7DBDF122A07}"/>
    <cellStyle name="Comma 3 3 2 2 2 2 3 2 3" xfId="13986" xr:uid="{00000000-0005-0000-0000-0000C52E0000}"/>
    <cellStyle name="Comma 3 3 2 2 2 2 3 2 3 2" xfId="33200" xr:uid="{BA3AED8D-9B50-47A9-AEFD-32C69EC23D17}"/>
    <cellStyle name="Comma 3 3 2 2 2 2 3 2 4" xfId="23593" xr:uid="{A38C81EF-B61F-44FC-9E56-4BAEC8A87E00}"/>
    <cellStyle name="Comma 3 3 2 2 2 2 3 3" xfId="6781" xr:uid="{00000000-0005-0000-0000-0000C62E0000}"/>
    <cellStyle name="Comma 3 3 2 2 2 2 3 3 2" xfId="16388" xr:uid="{00000000-0005-0000-0000-0000C72E0000}"/>
    <cellStyle name="Comma 3 3 2 2 2 2 3 3 2 2" xfId="35602" xr:uid="{AE4651ED-EFCF-4109-A471-799E771BBD30}"/>
    <cellStyle name="Comma 3 3 2 2 2 2 3 3 3" xfId="25995" xr:uid="{2AAA8952-5ED0-49CD-8BE2-25D209E863BC}"/>
    <cellStyle name="Comma 3 3 2 2 2 2 3 4" xfId="11584" xr:uid="{00000000-0005-0000-0000-0000C82E0000}"/>
    <cellStyle name="Comma 3 3 2 2 2 2 3 4 2" xfId="30798" xr:uid="{FE290EAC-E7EA-4112-8F0C-F89235FC9B66}"/>
    <cellStyle name="Comma 3 3 2 2 2 2 3 5" xfId="21191" xr:uid="{D250106D-CB59-43A0-BF00-3D94F586F046}"/>
    <cellStyle name="Comma 3 3 2 2 2 2 4" xfId="2779" xr:uid="{00000000-0005-0000-0000-0000C92E0000}"/>
    <cellStyle name="Comma 3 3 2 2 2 2 4 2" xfId="7582" xr:uid="{00000000-0005-0000-0000-0000CA2E0000}"/>
    <cellStyle name="Comma 3 3 2 2 2 2 4 2 2" xfId="17189" xr:uid="{00000000-0005-0000-0000-0000CB2E0000}"/>
    <cellStyle name="Comma 3 3 2 2 2 2 4 2 2 2" xfId="36403" xr:uid="{2E2DF88D-7D46-4789-B35F-64E3D64148D7}"/>
    <cellStyle name="Comma 3 3 2 2 2 2 4 2 3" xfId="26796" xr:uid="{3C0040AC-CC04-4AAE-B77F-4AF4964BD85B}"/>
    <cellStyle name="Comma 3 3 2 2 2 2 4 3" xfId="12386" xr:uid="{00000000-0005-0000-0000-0000CC2E0000}"/>
    <cellStyle name="Comma 3 3 2 2 2 2 4 3 2" xfId="31600" xr:uid="{67D2F8A6-8A2A-4B8A-A562-1FFF684F4B7F}"/>
    <cellStyle name="Comma 3 3 2 2 2 2 4 4" xfId="21993" xr:uid="{28114746-986F-4AD5-9811-4E7FD2A472C7}"/>
    <cellStyle name="Comma 3 3 2 2 2 2 5" xfId="5181" xr:uid="{00000000-0005-0000-0000-0000CD2E0000}"/>
    <cellStyle name="Comma 3 3 2 2 2 2 5 2" xfId="14788" xr:uid="{00000000-0005-0000-0000-0000CE2E0000}"/>
    <cellStyle name="Comma 3 3 2 2 2 2 5 2 2" xfId="34002" xr:uid="{1A10F514-DB9C-435C-8484-1C4AFA701FDA}"/>
    <cellStyle name="Comma 3 3 2 2 2 2 5 3" xfId="24395" xr:uid="{5065F244-CBEE-4784-8ADE-1A60D9640194}"/>
    <cellStyle name="Comma 3 3 2 2 2 2 6" xfId="9984" xr:uid="{00000000-0005-0000-0000-0000CF2E0000}"/>
    <cellStyle name="Comma 3 3 2 2 2 2 6 2" xfId="29198" xr:uid="{355B3FB7-345F-43A2-873E-84A4164F42B6}"/>
    <cellStyle name="Comma 3 3 2 2 2 2 7" xfId="19591" xr:uid="{F0011799-AC09-4355-A157-4C38B67619E0}"/>
    <cellStyle name="Comma 3 3 2 2 2 3" xfId="573" xr:uid="{00000000-0005-0000-0000-0000D02E0000}"/>
    <cellStyle name="Comma 3 3 2 2 2 3 2" xfId="1374" xr:uid="{00000000-0005-0000-0000-0000D12E0000}"/>
    <cellStyle name="Comma 3 3 2 2 2 3 2 2" xfId="3779" xr:uid="{00000000-0005-0000-0000-0000D22E0000}"/>
    <cellStyle name="Comma 3 3 2 2 2 3 2 2 2" xfId="8582" xr:uid="{00000000-0005-0000-0000-0000D32E0000}"/>
    <cellStyle name="Comma 3 3 2 2 2 3 2 2 2 2" xfId="18189" xr:uid="{00000000-0005-0000-0000-0000D42E0000}"/>
    <cellStyle name="Comma 3 3 2 2 2 3 2 2 2 2 2" xfId="37403" xr:uid="{3E4E35F7-5FAB-4889-8D79-E7DA9BAD7C6F}"/>
    <cellStyle name="Comma 3 3 2 2 2 3 2 2 2 3" xfId="27796" xr:uid="{91B91AD3-3F24-4A12-B4A6-EE83E4E819DB}"/>
    <cellStyle name="Comma 3 3 2 2 2 3 2 2 3" xfId="13386" xr:uid="{00000000-0005-0000-0000-0000D52E0000}"/>
    <cellStyle name="Comma 3 3 2 2 2 3 2 2 3 2" xfId="32600" xr:uid="{DCA74827-219B-4D3B-AF92-1CF18FD767FC}"/>
    <cellStyle name="Comma 3 3 2 2 2 3 2 2 4" xfId="22993" xr:uid="{B6B1F4C7-79B6-41F8-A630-21D88495FAAA}"/>
    <cellStyle name="Comma 3 3 2 2 2 3 2 3" xfId="6181" xr:uid="{00000000-0005-0000-0000-0000D62E0000}"/>
    <cellStyle name="Comma 3 3 2 2 2 3 2 3 2" xfId="15788" xr:uid="{00000000-0005-0000-0000-0000D72E0000}"/>
    <cellStyle name="Comma 3 3 2 2 2 3 2 3 2 2" xfId="35002" xr:uid="{5893FCB0-0A43-4E2F-B12A-7268EFBFA977}"/>
    <cellStyle name="Comma 3 3 2 2 2 3 2 3 3" xfId="25395" xr:uid="{2C476FAF-0873-4ED8-8FAB-B47C7F9B7123}"/>
    <cellStyle name="Comma 3 3 2 2 2 3 2 4" xfId="10984" xr:uid="{00000000-0005-0000-0000-0000D82E0000}"/>
    <cellStyle name="Comma 3 3 2 2 2 3 2 4 2" xfId="30198" xr:uid="{57AC9BE8-A956-4D80-BF6C-14BACA42B46C}"/>
    <cellStyle name="Comma 3 3 2 2 2 3 2 5" xfId="20591" xr:uid="{008B9173-014C-4C9E-B381-B6CF16B41808}"/>
    <cellStyle name="Comma 3 3 2 2 2 3 3" xfId="2174" xr:uid="{00000000-0005-0000-0000-0000D92E0000}"/>
    <cellStyle name="Comma 3 3 2 2 2 3 3 2" xfId="4579" xr:uid="{00000000-0005-0000-0000-0000DA2E0000}"/>
    <cellStyle name="Comma 3 3 2 2 2 3 3 2 2" xfId="9382" xr:uid="{00000000-0005-0000-0000-0000DB2E0000}"/>
    <cellStyle name="Comma 3 3 2 2 2 3 3 2 2 2" xfId="18989" xr:uid="{00000000-0005-0000-0000-0000DC2E0000}"/>
    <cellStyle name="Comma 3 3 2 2 2 3 3 2 2 2 2" xfId="38203" xr:uid="{FEDF701B-75CE-4EB9-BD8C-C2D0B89BDE46}"/>
    <cellStyle name="Comma 3 3 2 2 2 3 3 2 2 3" xfId="28596" xr:uid="{D2A3AB4D-CBFF-4F04-9336-4DC8EAD2C1DC}"/>
    <cellStyle name="Comma 3 3 2 2 2 3 3 2 3" xfId="14186" xr:uid="{00000000-0005-0000-0000-0000DD2E0000}"/>
    <cellStyle name="Comma 3 3 2 2 2 3 3 2 3 2" xfId="33400" xr:uid="{BD6ADBDE-5FAF-4266-9F5B-DC5765545E61}"/>
    <cellStyle name="Comma 3 3 2 2 2 3 3 2 4" xfId="23793" xr:uid="{573F597E-1B39-4632-9963-8EF699E54DE2}"/>
    <cellStyle name="Comma 3 3 2 2 2 3 3 3" xfId="6981" xr:uid="{00000000-0005-0000-0000-0000DE2E0000}"/>
    <cellStyle name="Comma 3 3 2 2 2 3 3 3 2" xfId="16588" xr:uid="{00000000-0005-0000-0000-0000DF2E0000}"/>
    <cellStyle name="Comma 3 3 2 2 2 3 3 3 2 2" xfId="35802" xr:uid="{89756E29-8CEE-449E-A891-4BABE03BE127}"/>
    <cellStyle name="Comma 3 3 2 2 2 3 3 3 3" xfId="26195" xr:uid="{151FBE7A-4A3D-4784-8FFF-873AFCEC45B0}"/>
    <cellStyle name="Comma 3 3 2 2 2 3 3 4" xfId="11784" xr:uid="{00000000-0005-0000-0000-0000E02E0000}"/>
    <cellStyle name="Comma 3 3 2 2 2 3 3 4 2" xfId="30998" xr:uid="{D2E5FE4A-D1EE-47F5-AEEB-0ABD1EC3535C}"/>
    <cellStyle name="Comma 3 3 2 2 2 3 3 5" xfId="21391" xr:uid="{D7E96680-BE82-4EF0-81F8-815B458917F2}"/>
    <cellStyle name="Comma 3 3 2 2 2 3 4" xfId="2979" xr:uid="{00000000-0005-0000-0000-0000E12E0000}"/>
    <cellStyle name="Comma 3 3 2 2 2 3 4 2" xfId="7782" xr:uid="{00000000-0005-0000-0000-0000E22E0000}"/>
    <cellStyle name="Comma 3 3 2 2 2 3 4 2 2" xfId="17389" xr:uid="{00000000-0005-0000-0000-0000E32E0000}"/>
    <cellStyle name="Comma 3 3 2 2 2 3 4 2 2 2" xfId="36603" xr:uid="{8736BA58-1E7F-418C-9D75-DED75888757D}"/>
    <cellStyle name="Comma 3 3 2 2 2 3 4 2 3" xfId="26996" xr:uid="{754D6DC8-EF46-4388-BF5B-E57324B93B50}"/>
    <cellStyle name="Comma 3 3 2 2 2 3 4 3" xfId="12586" xr:uid="{00000000-0005-0000-0000-0000E42E0000}"/>
    <cellStyle name="Comma 3 3 2 2 2 3 4 3 2" xfId="31800" xr:uid="{2C7F0923-1CB3-4ABF-933C-0A7AB9F5AD30}"/>
    <cellStyle name="Comma 3 3 2 2 2 3 4 4" xfId="22193" xr:uid="{CA070D59-4E6D-4B5A-82DF-B393AE427BE9}"/>
    <cellStyle name="Comma 3 3 2 2 2 3 5" xfId="5381" xr:uid="{00000000-0005-0000-0000-0000E52E0000}"/>
    <cellStyle name="Comma 3 3 2 2 2 3 5 2" xfId="14988" xr:uid="{00000000-0005-0000-0000-0000E62E0000}"/>
    <cellStyle name="Comma 3 3 2 2 2 3 5 2 2" xfId="34202" xr:uid="{CD702636-7AC8-43A7-8364-BB2C287391E3}"/>
    <cellStyle name="Comma 3 3 2 2 2 3 5 3" xfId="24595" xr:uid="{925AB920-12A2-4BDE-88BE-E95B5E78ABF6}"/>
    <cellStyle name="Comma 3 3 2 2 2 3 6" xfId="10184" xr:uid="{00000000-0005-0000-0000-0000E72E0000}"/>
    <cellStyle name="Comma 3 3 2 2 2 3 6 2" xfId="29398" xr:uid="{1A8AC565-81A0-4826-822D-4BD08C3C51A2}"/>
    <cellStyle name="Comma 3 3 2 2 2 3 7" xfId="19791" xr:uid="{6447DFCB-3CF7-4B17-BBAA-0263B469B47A}"/>
    <cellStyle name="Comma 3 3 2 2 2 4" xfId="773" xr:uid="{00000000-0005-0000-0000-0000E82E0000}"/>
    <cellStyle name="Comma 3 3 2 2 2 4 2" xfId="1574" xr:uid="{00000000-0005-0000-0000-0000E92E0000}"/>
    <cellStyle name="Comma 3 3 2 2 2 4 2 2" xfId="3979" xr:uid="{00000000-0005-0000-0000-0000EA2E0000}"/>
    <cellStyle name="Comma 3 3 2 2 2 4 2 2 2" xfId="8782" xr:uid="{00000000-0005-0000-0000-0000EB2E0000}"/>
    <cellStyle name="Comma 3 3 2 2 2 4 2 2 2 2" xfId="18389" xr:uid="{00000000-0005-0000-0000-0000EC2E0000}"/>
    <cellStyle name="Comma 3 3 2 2 2 4 2 2 2 2 2" xfId="37603" xr:uid="{F4465F8B-05EE-4076-8EF7-7A8402F7E503}"/>
    <cellStyle name="Comma 3 3 2 2 2 4 2 2 2 3" xfId="27996" xr:uid="{3FF2AAF9-56D0-4717-BEAD-3696F3A4D065}"/>
    <cellStyle name="Comma 3 3 2 2 2 4 2 2 3" xfId="13586" xr:uid="{00000000-0005-0000-0000-0000ED2E0000}"/>
    <cellStyle name="Comma 3 3 2 2 2 4 2 2 3 2" xfId="32800" xr:uid="{71674940-3508-4CCF-826D-B1A0F3F280BF}"/>
    <cellStyle name="Comma 3 3 2 2 2 4 2 2 4" xfId="23193" xr:uid="{AFB603CE-183E-4937-B9C8-9044AC18BE1F}"/>
    <cellStyle name="Comma 3 3 2 2 2 4 2 3" xfId="6381" xr:uid="{00000000-0005-0000-0000-0000EE2E0000}"/>
    <cellStyle name="Comma 3 3 2 2 2 4 2 3 2" xfId="15988" xr:uid="{00000000-0005-0000-0000-0000EF2E0000}"/>
    <cellStyle name="Comma 3 3 2 2 2 4 2 3 2 2" xfId="35202" xr:uid="{339E81F2-38C4-4CCD-9446-DDBD7EEE1E07}"/>
    <cellStyle name="Comma 3 3 2 2 2 4 2 3 3" xfId="25595" xr:uid="{3D657B5D-B85E-4100-8490-B8BE7D0C44E2}"/>
    <cellStyle name="Comma 3 3 2 2 2 4 2 4" xfId="11184" xr:uid="{00000000-0005-0000-0000-0000F02E0000}"/>
    <cellStyle name="Comma 3 3 2 2 2 4 2 4 2" xfId="30398" xr:uid="{332EB573-8200-4425-BD83-EC39A2902B55}"/>
    <cellStyle name="Comma 3 3 2 2 2 4 2 5" xfId="20791" xr:uid="{E57D45CF-617F-496A-BEAF-10D74166D17D}"/>
    <cellStyle name="Comma 3 3 2 2 2 4 3" xfId="2374" xr:uid="{00000000-0005-0000-0000-0000F12E0000}"/>
    <cellStyle name="Comma 3 3 2 2 2 4 3 2" xfId="4779" xr:uid="{00000000-0005-0000-0000-0000F22E0000}"/>
    <cellStyle name="Comma 3 3 2 2 2 4 3 2 2" xfId="9582" xr:uid="{00000000-0005-0000-0000-0000F32E0000}"/>
    <cellStyle name="Comma 3 3 2 2 2 4 3 2 2 2" xfId="19189" xr:uid="{00000000-0005-0000-0000-0000F42E0000}"/>
    <cellStyle name="Comma 3 3 2 2 2 4 3 2 2 2 2" xfId="38403" xr:uid="{47D71EE8-701D-48A8-9BC6-55B20BFD31F6}"/>
    <cellStyle name="Comma 3 3 2 2 2 4 3 2 2 3" xfId="28796" xr:uid="{30FA09B2-F170-436E-A33A-661358ED772B}"/>
    <cellStyle name="Comma 3 3 2 2 2 4 3 2 3" xfId="14386" xr:uid="{00000000-0005-0000-0000-0000F52E0000}"/>
    <cellStyle name="Comma 3 3 2 2 2 4 3 2 3 2" xfId="33600" xr:uid="{D2AA2CAE-A5A4-4852-ADA7-FCE9CC23614F}"/>
    <cellStyle name="Comma 3 3 2 2 2 4 3 2 4" xfId="23993" xr:uid="{ECBB1B28-95F0-47C1-B4A7-DBEE2EF575F7}"/>
    <cellStyle name="Comma 3 3 2 2 2 4 3 3" xfId="7181" xr:uid="{00000000-0005-0000-0000-0000F62E0000}"/>
    <cellStyle name="Comma 3 3 2 2 2 4 3 3 2" xfId="16788" xr:uid="{00000000-0005-0000-0000-0000F72E0000}"/>
    <cellStyle name="Comma 3 3 2 2 2 4 3 3 2 2" xfId="36002" xr:uid="{F5D74AC5-2F31-43A4-80B1-7835DAF1E7A8}"/>
    <cellStyle name="Comma 3 3 2 2 2 4 3 3 3" xfId="26395" xr:uid="{8C195537-96AD-4DA4-A37D-D39DB2C11897}"/>
    <cellStyle name="Comma 3 3 2 2 2 4 3 4" xfId="11984" xr:uid="{00000000-0005-0000-0000-0000F82E0000}"/>
    <cellStyle name="Comma 3 3 2 2 2 4 3 4 2" xfId="31198" xr:uid="{CED69EF3-22D1-473E-8E55-936308D8AB20}"/>
    <cellStyle name="Comma 3 3 2 2 2 4 3 5" xfId="21591" xr:uid="{A93D47EC-C636-4E40-9F17-8AF88D345A11}"/>
    <cellStyle name="Comma 3 3 2 2 2 4 4" xfId="3179" xr:uid="{00000000-0005-0000-0000-0000F92E0000}"/>
    <cellStyle name="Comma 3 3 2 2 2 4 4 2" xfId="7982" xr:uid="{00000000-0005-0000-0000-0000FA2E0000}"/>
    <cellStyle name="Comma 3 3 2 2 2 4 4 2 2" xfId="17589" xr:uid="{00000000-0005-0000-0000-0000FB2E0000}"/>
    <cellStyle name="Comma 3 3 2 2 2 4 4 2 2 2" xfId="36803" xr:uid="{BD271B7C-1271-4CDA-B35F-8BAB5EA16C77}"/>
    <cellStyle name="Comma 3 3 2 2 2 4 4 2 3" xfId="27196" xr:uid="{7BD74785-E20A-4FFA-8C73-AC01C6634859}"/>
    <cellStyle name="Comma 3 3 2 2 2 4 4 3" xfId="12786" xr:uid="{00000000-0005-0000-0000-0000FC2E0000}"/>
    <cellStyle name="Comma 3 3 2 2 2 4 4 3 2" xfId="32000" xr:uid="{6C5063CC-87B6-4201-8C06-3A21B8B26720}"/>
    <cellStyle name="Comma 3 3 2 2 2 4 4 4" xfId="22393" xr:uid="{636DB94C-87C8-4125-945E-9085D71DC4F5}"/>
    <cellStyle name="Comma 3 3 2 2 2 4 5" xfId="5581" xr:uid="{00000000-0005-0000-0000-0000FD2E0000}"/>
    <cellStyle name="Comma 3 3 2 2 2 4 5 2" xfId="15188" xr:uid="{00000000-0005-0000-0000-0000FE2E0000}"/>
    <cellStyle name="Comma 3 3 2 2 2 4 5 2 2" xfId="34402" xr:uid="{200E8FD2-BFAC-4165-86AC-D320BABF904A}"/>
    <cellStyle name="Comma 3 3 2 2 2 4 5 3" xfId="24795" xr:uid="{A3EF20D4-CA73-4DD0-865A-20ADD5C7C6DC}"/>
    <cellStyle name="Comma 3 3 2 2 2 4 6" xfId="10384" xr:uid="{00000000-0005-0000-0000-0000FF2E0000}"/>
    <cellStyle name="Comma 3 3 2 2 2 4 6 2" xfId="29598" xr:uid="{D5CBB04E-3B68-4594-BF5C-DB810B03CD29}"/>
    <cellStyle name="Comma 3 3 2 2 2 4 7" xfId="19991" xr:uid="{5C0ACD3E-55A0-4EDE-9E38-A202F58C8868}"/>
    <cellStyle name="Comma 3 3 2 2 2 5" xfId="974" xr:uid="{00000000-0005-0000-0000-0000002F0000}"/>
    <cellStyle name="Comma 3 3 2 2 2 5 2" xfId="3379" xr:uid="{00000000-0005-0000-0000-0000012F0000}"/>
    <cellStyle name="Comma 3 3 2 2 2 5 2 2" xfId="8182" xr:uid="{00000000-0005-0000-0000-0000022F0000}"/>
    <cellStyle name="Comma 3 3 2 2 2 5 2 2 2" xfId="17789" xr:uid="{00000000-0005-0000-0000-0000032F0000}"/>
    <cellStyle name="Comma 3 3 2 2 2 5 2 2 2 2" xfId="37003" xr:uid="{33D26D94-2878-4344-8235-7A62F36B2928}"/>
    <cellStyle name="Comma 3 3 2 2 2 5 2 2 3" xfId="27396" xr:uid="{5458B8F1-3562-458B-8FC1-AF387C5DA60C}"/>
    <cellStyle name="Comma 3 3 2 2 2 5 2 3" xfId="12986" xr:uid="{00000000-0005-0000-0000-0000042F0000}"/>
    <cellStyle name="Comma 3 3 2 2 2 5 2 3 2" xfId="32200" xr:uid="{07D7D4A5-3CC9-4684-ADA9-531E0BA2D2AA}"/>
    <cellStyle name="Comma 3 3 2 2 2 5 2 4" xfId="22593" xr:uid="{CC0F8E3F-77BD-4C4D-A429-2DB5EE045EF8}"/>
    <cellStyle name="Comma 3 3 2 2 2 5 3" xfId="5781" xr:uid="{00000000-0005-0000-0000-0000052F0000}"/>
    <cellStyle name="Comma 3 3 2 2 2 5 3 2" xfId="15388" xr:uid="{00000000-0005-0000-0000-0000062F0000}"/>
    <cellStyle name="Comma 3 3 2 2 2 5 3 2 2" xfId="34602" xr:uid="{CD7CBFF8-F170-4171-9219-B4D7146E2979}"/>
    <cellStyle name="Comma 3 3 2 2 2 5 3 3" xfId="24995" xr:uid="{D665935C-2034-4440-B0A6-812A7928CC51}"/>
    <cellStyle name="Comma 3 3 2 2 2 5 4" xfId="10584" xr:uid="{00000000-0005-0000-0000-0000072F0000}"/>
    <cellStyle name="Comma 3 3 2 2 2 5 4 2" xfId="29798" xr:uid="{87D79CDF-5B41-46B7-A3B1-1C2C3CF210D3}"/>
    <cellStyle name="Comma 3 3 2 2 2 5 5" xfId="20191" xr:uid="{D472176A-6534-40A5-A00C-13345B252B2B}"/>
    <cellStyle name="Comma 3 3 2 2 2 6" xfId="1774" xr:uid="{00000000-0005-0000-0000-0000082F0000}"/>
    <cellStyle name="Comma 3 3 2 2 2 6 2" xfId="4179" xr:uid="{00000000-0005-0000-0000-0000092F0000}"/>
    <cellStyle name="Comma 3 3 2 2 2 6 2 2" xfId="8982" xr:uid="{00000000-0005-0000-0000-00000A2F0000}"/>
    <cellStyle name="Comma 3 3 2 2 2 6 2 2 2" xfId="18589" xr:uid="{00000000-0005-0000-0000-00000B2F0000}"/>
    <cellStyle name="Comma 3 3 2 2 2 6 2 2 2 2" xfId="37803" xr:uid="{D340E739-B847-432F-9D0D-9DFF35B400BC}"/>
    <cellStyle name="Comma 3 3 2 2 2 6 2 2 3" xfId="28196" xr:uid="{33A684DE-DCDC-4123-AA1A-E44A4C2FCC01}"/>
    <cellStyle name="Comma 3 3 2 2 2 6 2 3" xfId="13786" xr:uid="{00000000-0005-0000-0000-00000C2F0000}"/>
    <cellStyle name="Comma 3 3 2 2 2 6 2 3 2" xfId="33000" xr:uid="{B38E1262-0F11-458B-9FD0-84DF624B0D58}"/>
    <cellStyle name="Comma 3 3 2 2 2 6 2 4" xfId="23393" xr:uid="{E75FBC74-6C16-450A-9CFC-D4CA187A21AF}"/>
    <cellStyle name="Comma 3 3 2 2 2 6 3" xfId="6581" xr:uid="{00000000-0005-0000-0000-00000D2F0000}"/>
    <cellStyle name="Comma 3 3 2 2 2 6 3 2" xfId="16188" xr:uid="{00000000-0005-0000-0000-00000E2F0000}"/>
    <cellStyle name="Comma 3 3 2 2 2 6 3 2 2" xfId="35402" xr:uid="{260A975A-62C4-47C8-B8CF-97995EE1132A}"/>
    <cellStyle name="Comma 3 3 2 2 2 6 3 3" xfId="25795" xr:uid="{450DC9E7-166B-4791-A141-77D3E1BA22B2}"/>
    <cellStyle name="Comma 3 3 2 2 2 6 4" xfId="11384" xr:uid="{00000000-0005-0000-0000-00000F2F0000}"/>
    <cellStyle name="Comma 3 3 2 2 2 6 4 2" xfId="30598" xr:uid="{B6A57994-0FB8-4696-BA95-9158749F12A5}"/>
    <cellStyle name="Comma 3 3 2 2 2 6 5" xfId="20991" xr:uid="{F94E224A-B40B-4F2A-9E5A-F6635A0DCD3B}"/>
    <cellStyle name="Comma 3 3 2 2 2 7" xfId="2579" xr:uid="{00000000-0005-0000-0000-0000102F0000}"/>
    <cellStyle name="Comma 3 3 2 2 2 7 2" xfId="7382" xr:uid="{00000000-0005-0000-0000-0000112F0000}"/>
    <cellStyle name="Comma 3 3 2 2 2 7 2 2" xfId="16989" xr:uid="{00000000-0005-0000-0000-0000122F0000}"/>
    <cellStyle name="Comma 3 3 2 2 2 7 2 2 2" xfId="36203" xr:uid="{805C6514-4371-4B50-B534-0BA423D88411}"/>
    <cellStyle name="Comma 3 3 2 2 2 7 2 3" xfId="26596" xr:uid="{4A13E58A-5248-4B1D-AB1D-0DABB671A36F}"/>
    <cellStyle name="Comma 3 3 2 2 2 7 3" xfId="12186" xr:uid="{00000000-0005-0000-0000-0000132F0000}"/>
    <cellStyle name="Comma 3 3 2 2 2 7 3 2" xfId="31400" xr:uid="{65E4513C-4529-404D-968C-620BF42FE9ED}"/>
    <cellStyle name="Comma 3 3 2 2 2 7 4" xfId="21793" xr:uid="{515CA669-D3A8-4A0C-8643-E07A36D25907}"/>
    <cellStyle name="Comma 3 3 2 2 2 8" xfId="4981" xr:uid="{00000000-0005-0000-0000-0000142F0000}"/>
    <cellStyle name="Comma 3 3 2 2 2 8 2" xfId="14588" xr:uid="{00000000-0005-0000-0000-0000152F0000}"/>
    <cellStyle name="Comma 3 3 2 2 2 8 2 2" xfId="33802" xr:uid="{B9BA320C-9528-4A99-B6C1-9386CA4E80B4}"/>
    <cellStyle name="Comma 3 3 2 2 2 8 3" xfId="24195" xr:uid="{A1991289-3A8A-40CA-B13C-92187C6C05C0}"/>
    <cellStyle name="Comma 3 3 2 2 2 9" xfId="9784" xr:uid="{00000000-0005-0000-0000-0000162F0000}"/>
    <cellStyle name="Comma 3 3 2 2 2 9 2" xfId="28998" xr:uid="{2AEFC746-5F7F-4CBD-95AE-D3E26691EB48}"/>
    <cellStyle name="Comma 3 3 2 2 3" xfId="273" xr:uid="{00000000-0005-0000-0000-0000172F0000}"/>
    <cellStyle name="Comma 3 3 2 2 3 2" xfId="1074" xr:uid="{00000000-0005-0000-0000-0000182F0000}"/>
    <cellStyle name="Comma 3 3 2 2 3 2 2" xfId="3479" xr:uid="{00000000-0005-0000-0000-0000192F0000}"/>
    <cellStyle name="Comma 3 3 2 2 3 2 2 2" xfId="8282" xr:uid="{00000000-0005-0000-0000-00001A2F0000}"/>
    <cellStyle name="Comma 3 3 2 2 3 2 2 2 2" xfId="17889" xr:uid="{00000000-0005-0000-0000-00001B2F0000}"/>
    <cellStyle name="Comma 3 3 2 2 3 2 2 2 2 2" xfId="37103" xr:uid="{540CAFC4-E6C4-46DA-9A5E-3EFC720537EB}"/>
    <cellStyle name="Comma 3 3 2 2 3 2 2 2 3" xfId="27496" xr:uid="{CED6C053-4CCE-4C8F-A9AB-2708EA1DFCF9}"/>
    <cellStyle name="Comma 3 3 2 2 3 2 2 3" xfId="13086" xr:uid="{00000000-0005-0000-0000-00001C2F0000}"/>
    <cellStyle name="Comma 3 3 2 2 3 2 2 3 2" xfId="32300" xr:uid="{E85C6640-A524-4DB6-A741-CFC0A16970D4}"/>
    <cellStyle name="Comma 3 3 2 2 3 2 2 4" xfId="22693" xr:uid="{D5706175-BA4E-4DD5-BE05-EDD5D5C909AA}"/>
    <cellStyle name="Comma 3 3 2 2 3 2 3" xfId="5881" xr:uid="{00000000-0005-0000-0000-00001D2F0000}"/>
    <cellStyle name="Comma 3 3 2 2 3 2 3 2" xfId="15488" xr:uid="{00000000-0005-0000-0000-00001E2F0000}"/>
    <cellStyle name="Comma 3 3 2 2 3 2 3 2 2" xfId="34702" xr:uid="{AD452A6D-FE7D-4A40-BA40-B953A9340A12}"/>
    <cellStyle name="Comma 3 3 2 2 3 2 3 3" xfId="25095" xr:uid="{0F3B67DB-DFD4-4DEF-8626-EE403EE44880}"/>
    <cellStyle name="Comma 3 3 2 2 3 2 4" xfId="10684" xr:uid="{00000000-0005-0000-0000-00001F2F0000}"/>
    <cellStyle name="Comma 3 3 2 2 3 2 4 2" xfId="29898" xr:uid="{8D3B3C7F-EB52-4E55-97D5-2ADDE36B949F}"/>
    <cellStyle name="Comma 3 3 2 2 3 2 5" xfId="20291" xr:uid="{2E30573D-837C-41A0-8D84-D0AABAE3006A}"/>
    <cellStyle name="Comma 3 3 2 2 3 3" xfId="1874" xr:uid="{00000000-0005-0000-0000-0000202F0000}"/>
    <cellStyle name="Comma 3 3 2 2 3 3 2" xfId="4279" xr:uid="{00000000-0005-0000-0000-0000212F0000}"/>
    <cellStyle name="Comma 3 3 2 2 3 3 2 2" xfId="9082" xr:uid="{00000000-0005-0000-0000-0000222F0000}"/>
    <cellStyle name="Comma 3 3 2 2 3 3 2 2 2" xfId="18689" xr:uid="{00000000-0005-0000-0000-0000232F0000}"/>
    <cellStyle name="Comma 3 3 2 2 3 3 2 2 2 2" xfId="37903" xr:uid="{C28E85CE-3396-4890-9CF5-BFAEC0A88CD4}"/>
    <cellStyle name="Comma 3 3 2 2 3 3 2 2 3" xfId="28296" xr:uid="{D6ADB170-4029-467D-97CA-7E9175DC71ED}"/>
    <cellStyle name="Comma 3 3 2 2 3 3 2 3" xfId="13886" xr:uid="{00000000-0005-0000-0000-0000242F0000}"/>
    <cellStyle name="Comma 3 3 2 2 3 3 2 3 2" xfId="33100" xr:uid="{5EE2078D-5222-48EE-8EC9-F9915BF29D76}"/>
    <cellStyle name="Comma 3 3 2 2 3 3 2 4" xfId="23493" xr:uid="{2AF8D95F-2CCD-44F2-A2B3-2B7C8B4D5398}"/>
    <cellStyle name="Comma 3 3 2 2 3 3 3" xfId="6681" xr:uid="{00000000-0005-0000-0000-0000252F0000}"/>
    <cellStyle name="Comma 3 3 2 2 3 3 3 2" xfId="16288" xr:uid="{00000000-0005-0000-0000-0000262F0000}"/>
    <cellStyle name="Comma 3 3 2 2 3 3 3 2 2" xfId="35502" xr:uid="{DBE13242-9E92-4A62-8C8B-7A1A9E55B275}"/>
    <cellStyle name="Comma 3 3 2 2 3 3 3 3" xfId="25895" xr:uid="{0F8A16C6-8241-40C3-82E2-5AE12E1F773C}"/>
    <cellStyle name="Comma 3 3 2 2 3 3 4" xfId="11484" xr:uid="{00000000-0005-0000-0000-0000272F0000}"/>
    <cellStyle name="Comma 3 3 2 2 3 3 4 2" xfId="30698" xr:uid="{968A9609-45BC-4DD1-B709-C9217DEE7FE1}"/>
    <cellStyle name="Comma 3 3 2 2 3 3 5" xfId="21091" xr:uid="{8BB5CC60-72FB-412E-B841-398566CF24E6}"/>
    <cellStyle name="Comma 3 3 2 2 3 4" xfId="2679" xr:uid="{00000000-0005-0000-0000-0000282F0000}"/>
    <cellStyle name="Comma 3 3 2 2 3 4 2" xfId="7482" xr:uid="{00000000-0005-0000-0000-0000292F0000}"/>
    <cellStyle name="Comma 3 3 2 2 3 4 2 2" xfId="17089" xr:uid="{00000000-0005-0000-0000-00002A2F0000}"/>
    <cellStyle name="Comma 3 3 2 2 3 4 2 2 2" xfId="36303" xr:uid="{41E30C30-568E-4668-9396-B636CBF73932}"/>
    <cellStyle name="Comma 3 3 2 2 3 4 2 3" xfId="26696" xr:uid="{02389012-1D88-48AE-9910-8B9369253572}"/>
    <cellStyle name="Comma 3 3 2 2 3 4 3" xfId="12286" xr:uid="{00000000-0005-0000-0000-00002B2F0000}"/>
    <cellStyle name="Comma 3 3 2 2 3 4 3 2" xfId="31500" xr:uid="{BCD49046-0151-4990-83D5-DFD8C62B5B8F}"/>
    <cellStyle name="Comma 3 3 2 2 3 4 4" xfId="21893" xr:uid="{B25B3F50-4FF1-4200-8C42-43321F0420B2}"/>
    <cellStyle name="Comma 3 3 2 2 3 5" xfId="5081" xr:uid="{00000000-0005-0000-0000-00002C2F0000}"/>
    <cellStyle name="Comma 3 3 2 2 3 5 2" xfId="14688" xr:uid="{00000000-0005-0000-0000-00002D2F0000}"/>
    <cellStyle name="Comma 3 3 2 2 3 5 2 2" xfId="33902" xr:uid="{EE87AC2A-11C9-453D-B466-4E89BEDF6E2D}"/>
    <cellStyle name="Comma 3 3 2 2 3 5 3" xfId="24295" xr:uid="{D95C9F4D-1DC9-493E-9F9C-3D805C83316D}"/>
    <cellStyle name="Comma 3 3 2 2 3 6" xfId="9884" xr:uid="{00000000-0005-0000-0000-00002E2F0000}"/>
    <cellStyle name="Comma 3 3 2 2 3 6 2" xfId="29098" xr:uid="{7F0E17C5-ABFD-4A78-8B39-044A97D874BC}"/>
    <cellStyle name="Comma 3 3 2 2 3 7" xfId="19491" xr:uid="{F6327FD7-AE23-4DB9-84AF-BDE509B55C88}"/>
    <cellStyle name="Comma 3 3 2 2 4" xfId="473" xr:uid="{00000000-0005-0000-0000-00002F2F0000}"/>
    <cellStyle name="Comma 3 3 2 2 4 2" xfId="1274" xr:uid="{00000000-0005-0000-0000-0000302F0000}"/>
    <cellStyle name="Comma 3 3 2 2 4 2 2" xfId="3679" xr:uid="{00000000-0005-0000-0000-0000312F0000}"/>
    <cellStyle name="Comma 3 3 2 2 4 2 2 2" xfId="8482" xr:uid="{00000000-0005-0000-0000-0000322F0000}"/>
    <cellStyle name="Comma 3 3 2 2 4 2 2 2 2" xfId="18089" xr:uid="{00000000-0005-0000-0000-0000332F0000}"/>
    <cellStyle name="Comma 3 3 2 2 4 2 2 2 2 2" xfId="37303" xr:uid="{E77DD4C6-D647-4617-976C-11361A61CC8A}"/>
    <cellStyle name="Comma 3 3 2 2 4 2 2 2 3" xfId="27696" xr:uid="{FD6048EF-2135-4E95-9126-1CC65D2D6F23}"/>
    <cellStyle name="Comma 3 3 2 2 4 2 2 3" xfId="13286" xr:uid="{00000000-0005-0000-0000-0000342F0000}"/>
    <cellStyle name="Comma 3 3 2 2 4 2 2 3 2" xfId="32500" xr:uid="{F3F2996D-4041-4439-AB6D-FD0E11EE6BE6}"/>
    <cellStyle name="Comma 3 3 2 2 4 2 2 4" xfId="22893" xr:uid="{E62A8FA5-E79A-43C9-969C-BFBE256DC2B1}"/>
    <cellStyle name="Comma 3 3 2 2 4 2 3" xfId="6081" xr:uid="{00000000-0005-0000-0000-0000352F0000}"/>
    <cellStyle name="Comma 3 3 2 2 4 2 3 2" xfId="15688" xr:uid="{00000000-0005-0000-0000-0000362F0000}"/>
    <cellStyle name="Comma 3 3 2 2 4 2 3 2 2" xfId="34902" xr:uid="{A42FE154-5618-4F7D-A234-2A2CB9075647}"/>
    <cellStyle name="Comma 3 3 2 2 4 2 3 3" xfId="25295" xr:uid="{DEB4C4E4-7A78-4DBE-B071-CAAA1C1D35C2}"/>
    <cellStyle name="Comma 3 3 2 2 4 2 4" xfId="10884" xr:uid="{00000000-0005-0000-0000-0000372F0000}"/>
    <cellStyle name="Comma 3 3 2 2 4 2 4 2" xfId="30098" xr:uid="{C9628F95-5788-48EF-ADC5-532BA8AD207A}"/>
    <cellStyle name="Comma 3 3 2 2 4 2 5" xfId="20491" xr:uid="{5D5D12B3-7FD0-45B3-A018-56997AD027F8}"/>
    <cellStyle name="Comma 3 3 2 2 4 3" xfId="2074" xr:uid="{00000000-0005-0000-0000-0000382F0000}"/>
    <cellStyle name="Comma 3 3 2 2 4 3 2" xfId="4479" xr:uid="{00000000-0005-0000-0000-0000392F0000}"/>
    <cellStyle name="Comma 3 3 2 2 4 3 2 2" xfId="9282" xr:uid="{00000000-0005-0000-0000-00003A2F0000}"/>
    <cellStyle name="Comma 3 3 2 2 4 3 2 2 2" xfId="18889" xr:uid="{00000000-0005-0000-0000-00003B2F0000}"/>
    <cellStyle name="Comma 3 3 2 2 4 3 2 2 2 2" xfId="38103" xr:uid="{F4ACE9CE-83B5-4363-A8A0-F64F1571EBAB}"/>
    <cellStyle name="Comma 3 3 2 2 4 3 2 2 3" xfId="28496" xr:uid="{A01FDC01-3405-45C0-BE63-84E607AE6EA9}"/>
    <cellStyle name="Comma 3 3 2 2 4 3 2 3" xfId="14086" xr:uid="{00000000-0005-0000-0000-00003C2F0000}"/>
    <cellStyle name="Comma 3 3 2 2 4 3 2 3 2" xfId="33300" xr:uid="{CAFA7369-E945-40F9-8732-666982BA7ABC}"/>
    <cellStyle name="Comma 3 3 2 2 4 3 2 4" xfId="23693" xr:uid="{502CD5F9-0164-4334-9F80-257279BAE08F}"/>
    <cellStyle name="Comma 3 3 2 2 4 3 3" xfId="6881" xr:uid="{00000000-0005-0000-0000-00003D2F0000}"/>
    <cellStyle name="Comma 3 3 2 2 4 3 3 2" xfId="16488" xr:uid="{00000000-0005-0000-0000-00003E2F0000}"/>
    <cellStyle name="Comma 3 3 2 2 4 3 3 2 2" xfId="35702" xr:uid="{5CB9AC0A-FEF9-4343-8267-669D85F54CFC}"/>
    <cellStyle name="Comma 3 3 2 2 4 3 3 3" xfId="26095" xr:uid="{1428A478-A8E5-4978-A5F2-A8078F18A5F1}"/>
    <cellStyle name="Comma 3 3 2 2 4 3 4" xfId="11684" xr:uid="{00000000-0005-0000-0000-00003F2F0000}"/>
    <cellStyle name="Comma 3 3 2 2 4 3 4 2" xfId="30898" xr:uid="{5F16B641-571F-4C1C-B8CE-B1D19DB648BE}"/>
    <cellStyle name="Comma 3 3 2 2 4 3 5" xfId="21291" xr:uid="{0C5A6C28-2AD8-4755-9896-19CD58CCDC95}"/>
    <cellStyle name="Comma 3 3 2 2 4 4" xfId="2879" xr:uid="{00000000-0005-0000-0000-0000402F0000}"/>
    <cellStyle name="Comma 3 3 2 2 4 4 2" xfId="7682" xr:uid="{00000000-0005-0000-0000-0000412F0000}"/>
    <cellStyle name="Comma 3 3 2 2 4 4 2 2" xfId="17289" xr:uid="{00000000-0005-0000-0000-0000422F0000}"/>
    <cellStyle name="Comma 3 3 2 2 4 4 2 2 2" xfId="36503" xr:uid="{FB391734-4372-4E2F-8C35-A1227E0CA5BC}"/>
    <cellStyle name="Comma 3 3 2 2 4 4 2 3" xfId="26896" xr:uid="{DB6ECD53-4255-4E59-9406-463532C9B47F}"/>
    <cellStyle name="Comma 3 3 2 2 4 4 3" xfId="12486" xr:uid="{00000000-0005-0000-0000-0000432F0000}"/>
    <cellStyle name="Comma 3 3 2 2 4 4 3 2" xfId="31700" xr:uid="{2E63B596-DE67-4AD3-AEC3-5D6FED671D03}"/>
    <cellStyle name="Comma 3 3 2 2 4 4 4" xfId="22093" xr:uid="{4B98D1D0-3087-4B89-AE8A-CEC3FB489960}"/>
    <cellStyle name="Comma 3 3 2 2 4 5" xfId="5281" xr:uid="{00000000-0005-0000-0000-0000442F0000}"/>
    <cellStyle name="Comma 3 3 2 2 4 5 2" xfId="14888" xr:uid="{00000000-0005-0000-0000-0000452F0000}"/>
    <cellStyle name="Comma 3 3 2 2 4 5 2 2" xfId="34102" xr:uid="{E46AD00B-24C6-4D28-B649-2FC699D2A05F}"/>
    <cellStyle name="Comma 3 3 2 2 4 5 3" xfId="24495" xr:uid="{93FD2F20-3EAA-45A5-A269-5E0CE9D1BF94}"/>
    <cellStyle name="Comma 3 3 2 2 4 6" xfId="10084" xr:uid="{00000000-0005-0000-0000-0000462F0000}"/>
    <cellStyle name="Comma 3 3 2 2 4 6 2" xfId="29298" xr:uid="{3E48FF1E-4A6F-4F48-879E-392C829EA669}"/>
    <cellStyle name="Comma 3 3 2 2 4 7" xfId="19691" xr:uid="{F9E04A5F-F1B1-4454-89D7-43EF7E515EE0}"/>
    <cellStyle name="Comma 3 3 2 2 5" xfId="673" xr:uid="{00000000-0005-0000-0000-0000472F0000}"/>
    <cellStyle name="Comma 3 3 2 2 5 2" xfId="1474" xr:uid="{00000000-0005-0000-0000-0000482F0000}"/>
    <cellStyle name="Comma 3 3 2 2 5 2 2" xfId="3879" xr:uid="{00000000-0005-0000-0000-0000492F0000}"/>
    <cellStyle name="Comma 3 3 2 2 5 2 2 2" xfId="8682" xr:uid="{00000000-0005-0000-0000-00004A2F0000}"/>
    <cellStyle name="Comma 3 3 2 2 5 2 2 2 2" xfId="18289" xr:uid="{00000000-0005-0000-0000-00004B2F0000}"/>
    <cellStyle name="Comma 3 3 2 2 5 2 2 2 2 2" xfId="37503" xr:uid="{2F6B3E90-7B15-4F71-9A6E-973AA4A93472}"/>
    <cellStyle name="Comma 3 3 2 2 5 2 2 2 3" xfId="27896" xr:uid="{5496F61C-BF22-472D-93E8-035F6B9F474A}"/>
    <cellStyle name="Comma 3 3 2 2 5 2 2 3" xfId="13486" xr:uid="{00000000-0005-0000-0000-00004C2F0000}"/>
    <cellStyle name="Comma 3 3 2 2 5 2 2 3 2" xfId="32700" xr:uid="{DE131AC0-4359-404D-B80D-6D4FD8CB1C64}"/>
    <cellStyle name="Comma 3 3 2 2 5 2 2 4" xfId="23093" xr:uid="{801CC50C-7F0E-42AA-8C0F-0CF90660F9BA}"/>
    <cellStyle name="Comma 3 3 2 2 5 2 3" xfId="6281" xr:uid="{00000000-0005-0000-0000-00004D2F0000}"/>
    <cellStyle name="Comma 3 3 2 2 5 2 3 2" xfId="15888" xr:uid="{00000000-0005-0000-0000-00004E2F0000}"/>
    <cellStyle name="Comma 3 3 2 2 5 2 3 2 2" xfId="35102" xr:uid="{05B507CC-9A7F-461F-BD11-2CEA94D2D896}"/>
    <cellStyle name="Comma 3 3 2 2 5 2 3 3" xfId="25495" xr:uid="{753D4B60-4C68-470E-9E1D-0446E5670486}"/>
    <cellStyle name="Comma 3 3 2 2 5 2 4" xfId="11084" xr:uid="{00000000-0005-0000-0000-00004F2F0000}"/>
    <cellStyle name="Comma 3 3 2 2 5 2 4 2" xfId="30298" xr:uid="{2501980F-96C6-4B2C-B2D1-CAC03001B206}"/>
    <cellStyle name="Comma 3 3 2 2 5 2 5" xfId="20691" xr:uid="{2565F0C5-63B6-4A66-B1BE-EC2E56038706}"/>
    <cellStyle name="Comma 3 3 2 2 5 3" xfId="2274" xr:uid="{00000000-0005-0000-0000-0000502F0000}"/>
    <cellStyle name="Comma 3 3 2 2 5 3 2" xfId="4679" xr:uid="{00000000-0005-0000-0000-0000512F0000}"/>
    <cellStyle name="Comma 3 3 2 2 5 3 2 2" xfId="9482" xr:uid="{00000000-0005-0000-0000-0000522F0000}"/>
    <cellStyle name="Comma 3 3 2 2 5 3 2 2 2" xfId="19089" xr:uid="{00000000-0005-0000-0000-0000532F0000}"/>
    <cellStyle name="Comma 3 3 2 2 5 3 2 2 2 2" xfId="38303" xr:uid="{66E01318-A31A-4A81-BFC6-ED41C72B2A95}"/>
    <cellStyle name="Comma 3 3 2 2 5 3 2 2 3" xfId="28696" xr:uid="{F6F18ACF-14CF-4655-B411-18914AB5CD73}"/>
    <cellStyle name="Comma 3 3 2 2 5 3 2 3" xfId="14286" xr:uid="{00000000-0005-0000-0000-0000542F0000}"/>
    <cellStyle name="Comma 3 3 2 2 5 3 2 3 2" xfId="33500" xr:uid="{F004D852-F5A7-4939-8D24-4CF7DA6C18BE}"/>
    <cellStyle name="Comma 3 3 2 2 5 3 2 4" xfId="23893" xr:uid="{49A4A4F0-B038-4C17-AD7F-8CC163EE79BE}"/>
    <cellStyle name="Comma 3 3 2 2 5 3 3" xfId="7081" xr:uid="{00000000-0005-0000-0000-0000552F0000}"/>
    <cellStyle name="Comma 3 3 2 2 5 3 3 2" xfId="16688" xr:uid="{00000000-0005-0000-0000-0000562F0000}"/>
    <cellStyle name="Comma 3 3 2 2 5 3 3 2 2" xfId="35902" xr:uid="{0E4D76B9-16E7-4616-BDB3-15CD8E5A187B}"/>
    <cellStyle name="Comma 3 3 2 2 5 3 3 3" xfId="26295" xr:uid="{771EAE24-538A-4D54-BA39-6BCDDCE3AE1D}"/>
    <cellStyle name="Comma 3 3 2 2 5 3 4" xfId="11884" xr:uid="{00000000-0005-0000-0000-0000572F0000}"/>
    <cellStyle name="Comma 3 3 2 2 5 3 4 2" xfId="31098" xr:uid="{891D1B62-770E-426D-B091-83F32D2916A1}"/>
    <cellStyle name="Comma 3 3 2 2 5 3 5" xfId="21491" xr:uid="{E98B2860-E237-4C03-97C5-D9FB4CB75D7D}"/>
    <cellStyle name="Comma 3 3 2 2 5 4" xfId="3079" xr:uid="{00000000-0005-0000-0000-0000582F0000}"/>
    <cellStyle name="Comma 3 3 2 2 5 4 2" xfId="7882" xr:uid="{00000000-0005-0000-0000-0000592F0000}"/>
    <cellStyle name="Comma 3 3 2 2 5 4 2 2" xfId="17489" xr:uid="{00000000-0005-0000-0000-00005A2F0000}"/>
    <cellStyle name="Comma 3 3 2 2 5 4 2 2 2" xfId="36703" xr:uid="{0476FEAE-C44E-41FD-ACDA-08C27960A62D}"/>
    <cellStyle name="Comma 3 3 2 2 5 4 2 3" xfId="27096" xr:uid="{9072A8F2-483C-4FCD-9B1B-D75B6DDEDF59}"/>
    <cellStyle name="Comma 3 3 2 2 5 4 3" xfId="12686" xr:uid="{00000000-0005-0000-0000-00005B2F0000}"/>
    <cellStyle name="Comma 3 3 2 2 5 4 3 2" xfId="31900" xr:uid="{C52DC4AE-D309-434C-90CF-8C859983D534}"/>
    <cellStyle name="Comma 3 3 2 2 5 4 4" xfId="22293" xr:uid="{743EE6C6-97C4-459C-8E8A-32AA2D2BD36C}"/>
    <cellStyle name="Comma 3 3 2 2 5 5" xfId="5481" xr:uid="{00000000-0005-0000-0000-00005C2F0000}"/>
    <cellStyle name="Comma 3 3 2 2 5 5 2" xfId="15088" xr:uid="{00000000-0005-0000-0000-00005D2F0000}"/>
    <cellStyle name="Comma 3 3 2 2 5 5 2 2" xfId="34302" xr:uid="{BE402879-023C-4B81-B27B-D557975DBE73}"/>
    <cellStyle name="Comma 3 3 2 2 5 5 3" xfId="24695" xr:uid="{830353A2-F255-43DA-A847-F5DC12A1AE46}"/>
    <cellStyle name="Comma 3 3 2 2 5 6" xfId="10284" xr:uid="{00000000-0005-0000-0000-00005E2F0000}"/>
    <cellStyle name="Comma 3 3 2 2 5 6 2" xfId="29498" xr:uid="{6E912132-FEED-44EF-A13D-6ACCAADA5D61}"/>
    <cellStyle name="Comma 3 3 2 2 5 7" xfId="19891" xr:uid="{1C94E91F-D5F7-465E-BB55-BFB4EAB95C26}"/>
    <cellStyle name="Comma 3 3 2 2 6" xfId="874" xr:uid="{00000000-0005-0000-0000-00005F2F0000}"/>
    <cellStyle name="Comma 3 3 2 2 6 2" xfId="3279" xr:uid="{00000000-0005-0000-0000-0000602F0000}"/>
    <cellStyle name="Comma 3 3 2 2 6 2 2" xfId="8082" xr:uid="{00000000-0005-0000-0000-0000612F0000}"/>
    <cellStyle name="Comma 3 3 2 2 6 2 2 2" xfId="17689" xr:uid="{00000000-0005-0000-0000-0000622F0000}"/>
    <cellStyle name="Comma 3 3 2 2 6 2 2 2 2" xfId="36903" xr:uid="{76CF28B7-F053-4EF1-8C28-B1ACB43AB8A2}"/>
    <cellStyle name="Comma 3 3 2 2 6 2 2 3" xfId="27296" xr:uid="{98B7AF73-7958-4F09-86C4-1FF6F5E2ECE3}"/>
    <cellStyle name="Comma 3 3 2 2 6 2 3" xfId="12886" xr:uid="{00000000-0005-0000-0000-0000632F0000}"/>
    <cellStyle name="Comma 3 3 2 2 6 2 3 2" xfId="32100" xr:uid="{977E4BDA-23DE-4627-82D8-5B106715A1E0}"/>
    <cellStyle name="Comma 3 3 2 2 6 2 4" xfId="22493" xr:uid="{CF31B194-A2A5-4774-8CE0-117803AA92DD}"/>
    <cellStyle name="Comma 3 3 2 2 6 3" xfId="5681" xr:uid="{00000000-0005-0000-0000-0000642F0000}"/>
    <cellStyle name="Comma 3 3 2 2 6 3 2" xfId="15288" xr:uid="{00000000-0005-0000-0000-0000652F0000}"/>
    <cellStyle name="Comma 3 3 2 2 6 3 2 2" xfId="34502" xr:uid="{A0B7A73B-83BC-47F5-A70E-564E21179596}"/>
    <cellStyle name="Comma 3 3 2 2 6 3 3" xfId="24895" xr:uid="{FB918EFD-FC6C-41DF-B0A3-B227048856DD}"/>
    <cellStyle name="Comma 3 3 2 2 6 4" xfId="10484" xr:uid="{00000000-0005-0000-0000-0000662F0000}"/>
    <cellStyle name="Comma 3 3 2 2 6 4 2" xfId="29698" xr:uid="{4075BA4E-68DD-437C-A2DE-D36CC8020CB2}"/>
    <cellStyle name="Comma 3 3 2 2 6 5" xfId="20091" xr:uid="{785ECF62-6151-4BD4-9D96-FC35225CC432}"/>
    <cellStyle name="Comma 3 3 2 2 7" xfId="1674" xr:uid="{00000000-0005-0000-0000-0000672F0000}"/>
    <cellStyle name="Comma 3 3 2 2 7 2" xfId="4079" xr:uid="{00000000-0005-0000-0000-0000682F0000}"/>
    <cellStyle name="Comma 3 3 2 2 7 2 2" xfId="8882" xr:uid="{00000000-0005-0000-0000-0000692F0000}"/>
    <cellStyle name="Comma 3 3 2 2 7 2 2 2" xfId="18489" xr:uid="{00000000-0005-0000-0000-00006A2F0000}"/>
    <cellStyle name="Comma 3 3 2 2 7 2 2 2 2" xfId="37703" xr:uid="{79A29F7B-44CA-44C1-8080-5FD5D3862144}"/>
    <cellStyle name="Comma 3 3 2 2 7 2 2 3" xfId="28096" xr:uid="{275C673D-7AB4-42F1-972F-DD410DA99E1C}"/>
    <cellStyle name="Comma 3 3 2 2 7 2 3" xfId="13686" xr:uid="{00000000-0005-0000-0000-00006B2F0000}"/>
    <cellStyle name="Comma 3 3 2 2 7 2 3 2" xfId="32900" xr:uid="{F6BF6335-4838-4784-9F7A-61F50AC0ED13}"/>
    <cellStyle name="Comma 3 3 2 2 7 2 4" xfId="23293" xr:uid="{0C53AF53-4C11-44C8-8F4B-7C7277BBB186}"/>
    <cellStyle name="Comma 3 3 2 2 7 3" xfId="6481" xr:uid="{00000000-0005-0000-0000-00006C2F0000}"/>
    <cellStyle name="Comma 3 3 2 2 7 3 2" xfId="16088" xr:uid="{00000000-0005-0000-0000-00006D2F0000}"/>
    <cellStyle name="Comma 3 3 2 2 7 3 2 2" xfId="35302" xr:uid="{6F7CB021-5B9D-458D-8B78-8C0986676297}"/>
    <cellStyle name="Comma 3 3 2 2 7 3 3" xfId="25695" xr:uid="{430DECF0-0233-4BB7-89E7-502E2328577F}"/>
    <cellStyle name="Comma 3 3 2 2 7 4" xfId="11284" xr:uid="{00000000-0005-0000-0000-00006E2F0000}"/>
    <cellStyle name="Comma 3 3 2 2 7 4 2" xfId="30498" xr:uid="{EE95B9C3-CF8A-436F-864B-E355AEE27361}"/>
    <cellStyle name="Comma 3 3 2 2 7 5" xfId="20891" xr:uid="{77323F61-90FE-4594-95E2-58EF4A350B22}"/>
    <cellStyle name="Comma 3 3 2 2 8" xfId="2479" xr:uid="{00000000-0005-0000-0000-00006F2F0000}"/>
    <cellStyle name="Comma 3 3 2 2 8 2" xfId="7282" xr:uid="{00000000-0005-0000-0000-0000702F0000}"/>
    <cellStyle name="Comma 3 3 2 2 8 2 2" xfId="16889" xr:uid="{00000000-0005-0000-0000-0000712F0000}"/>
    <cellStyle name="Comma 3 3 2 2 8 2 2 2" xfId="36103" xr:uid="{B347CFA1-C01A-421C-914C-1581FC3C2D93}"/>
    <cellStyle name="Comma 3 3 2 2 8 2 3" xfId="26496" xr:uid="{325F2A85-DB82-4F93-9625-D7556D792AC8}"/>
    <cellStyle name="Comma 3 3 2 2 8 3" xfId="12086" xr:uid="{00000000-0005-0000-0000-0000722F0000}"/>
    <cellStyle name="Comma 3 3 2 2 8 3 2" xfId="31300" xr:uid="{48670C3D-3BF7-4CC8-96C6-55AD363DC6FF}"/>
    <cellStyle name="Comma 3 3 2 2 8 4" xfId="21693" xr:uid="{A5E55728-94E8-42E4-A8A5-71F72C17AF9F}"/>
    <cellStyle name="Comma 3 3 2 2 9" xfId="4881" xr:uid="{00000000-0005-0000-0000-0000732F0000}"/>
    <cellStyle name="Comma 3 3 2 2 9 2" xfId="14488" xr:uid="{00000000-0005-0000-0000-0000742F0000}"/>
    <cellStyle name="Comma 3 3 2 2 9 2 2" xfId="33702" xr:uid="{1E9D4835-2FC5-44EA-9FC7-B8DFDD632A07}"/>
    <cellStyle name="Comma 3 3 2 2 9 3" xfId="24095" xr:uid="{8FCA011F-2048-4A4A-9545-54308276E6D4}"/>
    <cellStyle name="Comma 3 3 2 3" xfId="123" xr:uid="{00000000-0005-0000-0000-0000752F0000}"/>
    <cellStyle name="Comma 3 3 2 3 10" xfId="19341" xr:uid="{E0F42EFF-E919-4522-AEA5-B315CD3736C0}"/>
    <cellStyle name="Comma 3 3 2 3 2" xfId="323" xr:uid="{00000000-0005-0000-0000-0000762F0000}"/>
    <cellStyle name="Comma 3 3 2 3 2 2" xfId="1124" xr:uid="{00000000-0005-0000-0000-0000772F0000}"/>
    <cellStyle name="Comma 3 3 2 3 2 2 2" xfId="3529" xr:uid="{00000000-0005-0000-0000-0000782F0000}"/>
    <cellStyle name="Comma 3 3 2 3 2 2 2 2" xfId="8332" xr:uid="{00000000-0005-0000-0000-0000792F0000}"/>
    <cellStyle name="Comma 3 3 2 3 2 2 2 2 2" xfId="17939" xr:uid="{00000000-0005-0000-0000-00007A2F0000}"/>
    <cellStyle name="Comma 3 3 2 3 2 2 2 2 2 2" xfId="37153" xr:uid="{E1C60760-2B70-4254-ABAD-E89D1BD99D81}"/>
    <cellStyle name="Comma 3 3 2 3 2 2 2 2 3" xfId="27546" xr:uid="{5BDCFBA5-3A30-4ACB-9C7E-079A35B671AE}"/>
    <cellStyle name="Comma 3 3 2 3 2 2 2 3" xfId="13136" xr:uid="{00000000-0005-0000-0000-00007B2F0000}"/>
    <cellStyle name="Comma 3 3 2 3 2 2 2 3 2" xfId="32350" xr:uid="{D81A4620-0130-4026-B2A7-32D05318B2C3}"/>
    <cellStyle name="Comma 3 3 2 3 2 2 2 4" xfId="22743" xr:uid="{09E077F8-8621-4982-8E82-D44DE29BFA46}"/>
    <cellStyle name="Comma 3 3 2 3 2 2 3" xfId="5931" xr:uid="{00000000-0005-0000-0000-00007C2F0000}"/>
    <cellStyle name="Comma 3 3 2 3 2 2 3 2" xfId="15538" xr:uid="{00000000-0005-0000-0000-00007D2F0000}"/>
    <cellStyle name="Comma 3 3 2 3 2 2 3 2 2" xfId="34752" xr:uid="{D889CBAE-463C-4A1B-BC37-E5E92C35C40F}"/>
    <cellStyle name="Comma 3 3 2 3 2 2 3 3" xfId="25145" xr:uid="{BDB39F3C-31A8-430A-B5A7-AAB4C5850168}"/>
    <cellStyle name="Comma 3 3 2 3 2 2 4" xfId="10734" xr:uid="{00000000-0005-0000-0000-00007E2F0000}"/>
    <cellStyle name="Comma 3 3 2 3 2 2 4 2" xfId="29948" xr:uid="{E3F9B8C9-6AB4-424A-8B15-3B8D90CDD4D5}"/>
    <cellStyle name="Comma 3 3 2 3 2 2 5" xfId="20341" xr:uid="{FC64EC8E-C5D9-43F2-B417-36A5076B376C}"/>
    <cellStyle name="Comma 3 3 2 3 2 3" xfId="1924" xr:uid="{00000000-0005-0000-0000-00007F2F0000}"/>
    <cellStyle name="Comma 3 3 2 3 2 3 2" xfId="4329" xr:uid="{00000000-0005-0000-0000-0000802F0000}"/>
    <cellStyle name="Comma 3 3 2 3 2 3 2 2" xfId="9132" xr:uid="{00000000-0005-0000-0000-0000812F0000}"/>
    <cellStyle name="Comma 3 3 2 3 2 3 2 2 2" xfId="18739" xr:uid="{00000000-0005-0000-0000-0000822F0000}"/>
    <cellStyle name="Comma 3 3 2 3 2 3 2 2 2 2" xfId="37953" xr:uid="{B4A788E4-95C5-41AF-9CAD-8A5C9024E57E}"/>
    <cellStyle name="Comma 3 3 2 3 2 3 2 2 3" xfId="28346" xr:uid="{094A50E2-33C9-42EA-847F-9E02E519319C}"/>
    <cellStyle name="Comma 3 3 2 3 2 3 2 3" xfId="13936" xr:uid="{00000000-0005-0000-0000-0000832F0000}"/>
    <cellStyle name="Comma 3 3 2 3 2 3 2 3 2" xfId="33150" xr:uid="{0EE7E9DD-1C72-423C-8EF5-C8ACCFA945C9}"/>
    <cellStyle name="Comma 3 3 2 3 2 3 2 4" xfId="23543" xr:uid="{FA49179C-616F-4E36-AFD8-50F895ADB779}"/>
    <cellStyle name="Comma 3 3 2 3 2 3 3" xfId="6731" xr:uid="{00000000-0005-0000-0000-0000842F0000}"/>
    <cellStyle name="Comma 3 3 2 3 2 3 3 2" xfId="16338" xr:uid="{00000000-0005-0000-0000-0000852F0000}"/>
    <cellStyle name="Comma 3 3 2 3 2 3 3 2 2" xfId="35552" xr:uid="{F5569BB0-4220-454E-B68E-9B4B77BCDB2D}"/>
    <cellStyle name="Comma 3 3 2 3 2 3 3 3" xfId="25945" xr:uid="{DD8A3224-02C0-420B-87E3-5C3A28622EBE}"/>
    <cellStyle name="Comma 3 3 2 3 2 3 4" xfId="11534" xr:uid="{00000000-0005-0000-0000-0000862F0000}"/>
    <cellStyle name="Comma 3 3 2 3 2 3 4 2" xfId="30748" xr:uid="{15F98196-141E-4EBC-AF01-B8FA61344814}"/>
    <cellStyle name="Comma 3 3 2 3 2 3 5" xfId="21141" xr:uid="{88673E6F-E612-415D-921F-A2FE945A899D}"/>
    <cellStyle name="Comma 3 3 2 3 2 4" xfId="2729" xr:uid="{00000000-0005-0000-0000-0000872F0000}"/>
    <cellStyle name="Comma 3 3 2 3 2 4 2" xfId="7532" xr:uid="{00000000-0005-0000-0000-0000882F0000}"/>
    <cellStyle name="Comma 3 3 2 3 2 4 2 2" xfId="17139" xr:uid="{00000000-0005-0000-0000-0000892F0000}"/>
    <cellStyle name="Comma 3 3 2 3 2 4 2 2 2" xfId="36353" xr:uid="{98C8514A-0988-4C5F-B285-52F4124E25E0}"/>
    <cellStyle name="Comma 3 3 2 3 2 4 2 3" xfId="26746" xr:uid="{89B74C60-F193-48ED-B57C-876FBA857586}"/>
    <cellStyle name="Comma 3 3 2 3 2 4 3" xfId="12336" xr:uid="{00000000-0005-0000-0000-00008A2F0000}"/>
    <cellStyle name="Comma 3 3 2 3 2 4 3 2" xfId="31550" xr:uid="{59E5661B-945A-4246-88FF-B5C37AD966D1}"/>
    <cellStyle name="Comma 3 3 2 3 2 4 4" xfId="21943" xr:uid="{60DC0BE9-7E4D-4138-A51C-25CD6128A9A8}"/>
    <cellStyle name="Comma 3 3 2 3 2 5" xfId="5131" xr:uid="{00000000-0005-0000-0000-00008B2F0000}"/>
    <cellStyle name="Comma 3 3 2 3 2 5 2" xfId="14738" xr:uid="{00000000-0005-0000-0000-00008C2F0000}"/>
    <cellStyle name="Comma 3 3 2 3 2 5 2 2" xfId="33952" xr:uid="{E095DBCA-2FF6-4930-B251-7E2CEE38CC26}"/>
    <cellStyle name="Comma 3 3 2 3 2 5 3" xfId="24345" xr:uid="{E48024BB-0F61-41D3-82CD-BCE1017091E7}"/>
    <cellStyle name="Comma 3 3 2 3 2 6" xfId="9934" xr:uid="{00000000-0005-0000-0000-00008D2F0000}"/>
    <cellStyle name="Comma 3 3 2 3 2 6 2" xfId="29148" xr:uid="{0C47C517-69E9-4B6D-8329-53047F582350}"/>
    <cellStyle name="Comma 3 3 2 3 2 7" xfId="19541" xr:uid="{5CB8FB95-DA56-46A0-89D3-2EA6515FDC31}"/>
    <cellStyle name="Comma 3 3 2 3 3" xfId="523" xr:uid="{00000000-0005-0000-0000-00008E2F0000}"/>
    <cellStyle name="Comma 3 3 2 3 3 2" xfId="1324" xr:uid="{00000000-0005-0000-0000-00008F2F0000}"/>
    <cellStyle name="Comma 3 3 2 3 3 2 2" xfId="3729" xr:uid="{00000000-0005-0000-0000-0000902F0000}"/>
    <cellStyle name="Comma 3 3 2 3 3 2 2 2" xfId="8532" xr:uid="{00000000-0005-0000-0000-0000912F0000}"/>
    <cellStyle name="Comma 3 3 2 3 3 2 2 2 2" xfId="18139" xr:uid="{00000000-0005-0000-0000-0000922F0000}"/>
    <cellStyle name="Comma 3 3 2 3 3 2 2 2 2 2" xfId="37353" xr:uid="{18EA6E9B-0783-4668-A116-7D2E335D5E41}"/>
    <cellStyle name="Comma 3 3 2 3 3 2 2 2 3" xfId="27746" xr:uid="{2C498060-EA20-42B7-B25C-295FAA94939D}"/>
    <cellStyle name="Comma 3 3 2 3 3 2 2 3" xfId="13336" xr:uid="{00000000-0005-0000-0000-0000932F0000}"/>
    <cellStyle name="Comma 3 3 2 3 3 2 2 3 2" xfId="32550" xr:uid="{8A08056E-751D-4F68-AB5F-75E7AFED23A5}"/>
    <cellStyle name="Comma 3 3 2 3 3 2 2 4" xfId="22943" xr:uid="{3B3A83E3-6E4F-4166-A029-F3DACC48930F}"/>
    <cellStyle name="Comma 3 3 2 3 3 2 3" xfId="6131" xr:uid="{00000000-0005-0000-0000-0000942F0000}"/>
    <cellStyle name="Comma 3 3 2 3 3 2 3 2" xfId="15738" xr:uid="{00000000-0005-0000-0000-0000952F0000}"/>
    <cellStyle name="Comma 3 3 2 3 3 2 3 2 2" xfId="34952" xr:uid="{BC423BB5-FEBF-40EA-9C51-ADEF697F2172}"/>
    <cellStyle name="Comma 3 3 2 3 3 2 3 3" xfId="25345" xr:uid="{6B5B8076-A7F6-4D46-80CB-0542BDD2BF4F}"/>
    <cellStyle name="Comma 3 3 2 3 3 2 4" xfId="10934" xr:uid="{00000000-0005-0000-0000-0000962F0000}"/>
    <cellStyle name="Comma 3 3 2 3 3 2 4 2" xfId="30148" xr:uid="{30483FDA-89BD-4F0D-B85C-E5C1B8444189}"/>
    <cellStyle name="Comma 3 3 2 3 3 2 5" xfId="20541" xr:uid="{C714784A-4C32-4A2D-B79D-E203D17123E7}"/>
    <cellStyle name="Comma 3 3 2 3 3 3" xfId="2124" xr:uid="{00000000-0005-0000-0000-0000972F0000}"/>
    <cellStyle name="Comma 3 3 2 3 3 3 2" xfId="4529" xr:uid="{00000000-0005-0000-0000-0000982F0000}"/>
    <cellStyle name="Comma 3 3 2 3 3 3 2 2" xfId="9332" xr:uid="{00000000-0005-0000-0000-0000992F0000}"/>
    <cellStyle name="Comma 3 3 2 3 3 3 2 2 2" xfId="18939" xr:uid="{00000000-0005-0000-0000-00009A2F0000}"/>
    <cellStyle name="Comma 3 3 2 3 3 3 2 2 2 2" xfId="38153" xr:uid="{DB64CAD7-CDDE-4E55-8F7B-989A32789893}"/>
    <cellStyle name="Comma 3 3 2 3 3 3 2 2 3" xfId="28546" xr:uid="{62E4248D-7889-477D-958C-39BD93901B6E}"/>
    <cellStyle name="Comma 3 3 2 3 3 3 2 3" xfId="14136" xr:uid="{00000000-0005-0000-0000-00009B2F0000}"/>
    <cellStyle name="Comma 3 3 2 3 3 3 2 3 2" xfId="33350" xr:uid="{84CFB8C7-6147-4C06-8D17-177B01C9E03E}"/>
    <cellStyle name="Comma 3 3 2 3 3 3 2 4" xfId="23743" xr:uid="{68E0E503-8412-449C-B0F9-7013D8823878}"/>
    <cellStyle name="Comma 3 3 2 3 3 3 3" xfId="6931" xr:uid="{00000000-0005-0000-0000-00009C2F0000}"/>
    <cellStyle name="Comma 3 3 2 3 3 3 3 2" xfId="16538" xr:uid="{00000000-0005-0000-0000-00009D2F0000}"/>
    <cellStyle name="Comma 3 3 2 3 3 3 3 2 2" xfId="35752" xr:uid="{541468B2-348E-4E9C-ABE7-3BE3BC106F41}"/>
    <cellStyle name="Comma 3 3 2 3 3 3 3 3" xfId="26145" xr:uid="{65B5B97F-D250-4088-ABE7-E2F168B2FFFF}"/>
    <cellStyle name="Comma 3 3 2 3 3 3 4" xfId="11734" xr:uid="{00000000-0005-0000-0000-00009E2F0000}"/>
    <cellStyle name="Comma 3 3 2 3 3 3 4 2" xfId="30948" xr:uid="{64A6D9D8-6032-41D1-A515-AFEE82C034AF}"/>
    <cellStyle name="Comma 3 3 2 3 3 3 5" xfId="21341" xr:uid="{CEE38FF0-DA26-4F1A-8905-8DDD51BAE6F6}"/>
    <cellStyle name="Comma 3 3 2 3 3 4" xfId="2929" xr:uid="{00000000-0005-0000-0000-00009F2F0000}"/>
    <cellStyle name="Comma 3 3 2 3 3 4 2" xfId="7732" xr:uid="{00000000-0005-0000-0000-0000A02F0000}"/>
    <cellStyle name="Comma 3 3 2 3 3 4 2 2" xfId="17339" xr:uid="{00000000-0005-0000-0000-0000A12F0000}"/>
    <cellStyle name="Comma 3 3 2 3 3 4 2 2 2" xfId="36553" xr:uid="{6409EC75-BC2C-4907-9F04-71F132D91A42}"/>
    <cellStyle name="Comma 3 3 2 3 3 4 2 3" xfId="26946" xr:uid="{392D4509-DA35-41BF-BA3D-75069599DDEA}"/>
    <cellStyle name="Comma 3 3 2 3 3 4 3" xfId="12536" xr:uid="{00000000-0005-0000-0000-0000A22F0000}"/>
    <cellStyle name="Comma 3 3 2 3 3 4 3 2" xfId="31750" xr:uid="{F8379070-A8C5-4215-BA1F-8A64D379325C}"/>
    <cellStyle name="Comma 3 3 2 3 3 4 4" xfId="22143" xr:uid="{F30E9C42-BE8F-4DA0-881C-76F8C3F004ED}"/>
    <cellStyle name="Comma 3 3 2 3 3 5" xfId="5331" xr:uid="{00000000-0005-0000-0000-0000A32F0000}"/>
    <cellStyle name="Comma 3 3 2 3 3 5 2" xfId="14938" xr:uid="{00000000-0005-0000-0000-0000A42F0000}"/>
    <cellStyle name="Comma 3 3 2 3 3 5 2 2" xfId="34152" xr:uid="{0EE7F492-54EE-40F4-AB79-DF93A3C548E0}"/>
    <cellStyle name="Comma 3 3 2 3 3 5 3" xfId="24545" xr:uid="{BE1CCDC6-54A7-4B8D-B6C5-4F0AC604CFDE}"/>
    <cellStyle name="Comma 3 3 2 3 3 6" xfId="10134" xr:uid="{00000000-0005-0000-0000-0000A52F0000}"/>
    <cellStyle name="Comma 3 3 2 3 3 6 2" xfId="29348" xr:uid="{A82F91A5-0F80-4E3F-88BF-42831C384AC7}"/>
    <cellStyle name="Comma 3 3 2 3 3 7" xfId="19741" xr:uid="{273E91AB-8D31-461E-B931-3B6167776D9B}"/>
    <cellStyle name="Comma 3 3 2 3 4" xfId="723" xr:uid="{00000000-0005-0000-0000-0000A62F0000}"/>
    <cellStyle name="Comma 3 3 2 3 4 2" xfId="1524" xr:uid="{00000000-0005-0000-0000-0000A72F0000}"/>
    <cellStyle name="Comma 3 3 2 3 4 2 2" xfId="3929" xr:uid="{00000000-0005-0000-0000-0000A82F0000}"/>
    <cellStyle name="Comma 3 3 2 3 4 2 2 2" xfId="8732" xr:uid="{00000000-0005-0000-0000-0000A92F0000}"/>
    <cellStyle name="Comma 3 3 2 3 4 2 2 2 2" xfId="18339" xr:uid="{00000000-0005-0000-0000-0000AA2F0000}"/>
    <cellStyle name="Comma 3 3 2 3 4 2 2 2 2 2" xfId="37553" xr:uid="{E455F719-34AD-46C4-8E3C-3AF5ED85D01F}"/>
    <cellStyle name="Comma 3 3 2 3 4 2 2 2 3" xfId="27946" xr:uid="{634BA4B8-3B4A-4E93-9A91-AC270B715FFC}"/>
    <cellStyle name="Comma 3 3 2 3 4 2 2 3" xfId="13536" xr:uid="{00000000-0005-0000-0000-0000AB2F0000}"/>
    <cellStyle name="Comma 3 3 2 3 4 2 2 3 2" xfId="32750" xr:uid="{72B377FD-1270-41CD-9EB8-61C657FD2434}"/>
    <cellStyle name="Comma 3 3 2 3 4 2 2 4" xfId="23143" xr:uid="{8FB793BF-645E-4ABF-8ED8-82ACAB909DF0}"/>
    <cellStyle name="Comma 3 3 2 3 4 2 3" xfId="6331" xr:uid="{00000000-0005-0000-0000-0000AC2F0000}"/>
    <cellStyle name="Comma 3 3 2 3 4 2 3 2" xfId="15938" xr:uid="{00000000-0005-0000-0000-0000AD2F0000}"/>
    <cellStyle name="Comma 3 3 2 3 4 2 3 2 2" xfId="35152" xr:uid="{5B876048-B51B-4044-8A46-64BDA539ECAA}"/>
    <cellStyle name="Comma 3 3 2 3 4 2 3 3" xfId="25545" xr:uid="{3D0FF484-948D-463C-B52D-F40EB14A5599}"/>
    <cellStyle name="Comma 3 3 2 3 4 2 4" xfId="11134" xr:uid="{00000000-0005-0000-0000-0000AE2F0000}"/>
    <cellStyle name="Comma 3 3 2 3 4 2 4 2" xfId="30348" xr:uid="{735C3F6E-F8EC-4819-B8AC-9F6C07C5FFCA}"/>
    <cellStyle name="Comma 3 3 2 3 4 2 5" xfId="20741" xr:uid="{D42CE253-1B06-4ED3-8AED-A9761450EE6A}"/>
    <cellStyle name="Comma 3 3 2 3 4 3" xfId="2324" xr:uid="{00000000-0005-0000-0000-0000AF2F0000}"/>
    <cellStyle name="Comma 3 3 2 3 4 3 2" xfId="4729" xr:uid="{00000000-0005-0000-0000-0000B02F0000}"/>
    <cellStyle name="Comma 3 3 2 3 4 3 2 2" xfId="9532" xr:uid="{00000000-0005-0000-0000-0000B12F0000}"/>
    <cellStyle name="Comma 3 3 2 3 4 3 2 2 2" xfId="19139" xr:uid="{00000000-0005-0000-0000-0000B22F0000}"/>
    <cellStyle name="Comma 3 3 2 3 4 3 2 2 2 2" xfId="38353" xr:uid="{ADB28FAB-7C7D-4035-9C6B-687BBCC19684}"/>
    <cellStyle name="Comma 3 3 2 3 4 3 2 2 3" xfId="28746" xr:uid="{206E7FE2-57D2-43DD-99E3-ECAC57F25029}"/>
    <cellStyle name="Comma 3 3 2 3 4 3 2 3" xfId="14336" xr:uid="{00000000-0005-0000-0000-0000B32F0000}"/>
    <cellStyle name="Comma 3 3 2 3 4 3 2 3 2" xfId="33550" xr:uid="{0C4DD2C0-A040-4581-813E-E96E6A9AD5FE}"/>
    <cellStyle name="Comma 3 3 2 3 4 3 2 4" xfId="23943" xr:uid="{80FCC423-AAE1-4BA2-8F44-19AFDE899F8D}"/>
    <cellStyle name="Comma 3 3 2 3 4 3 3" xfId="7131" xr:uid="{00000000-0005-0000-0000-0000B42F0000}"/>
    <cellStyle name="Comma 3 3 2 3 4 3 3 2" xfId="16738" xr:uid="{00000000-0005-0000-0000-0000B52F0000}"/>
    <cellStyle name="Comma 3 3 2 3 4 3 3 2 2" xfId="35952" xr:uid="{40C9DF8B-DC2C-4DDE-933A-EBE09BCF4C7D}"/>
    <cellStyle name="Comma 3 3 2 3 4 3 3 3" xfId="26345" xr:uid="{D2B99742-6521-4BF4-8FFF-787F6C8F09F3}"/>
    <cellStyle name="Comma 3 3 2 3 4 3 4" xfId="11934" xr:uid="{00000000-0005-0000-0000-0000B62F0000}"/>
    <cellStyle name="Comma 3 3 2 3 4 3 4 2" xfId="31148" xr:uid="{CE363670-A680-4C69-859B-2DD285D4D88E}"/>
    <cellStyle name="Comma 3 3 2 3 4 3 5" xfId="21541" xr:uid="{0C26684A-6CC5-4638-94BD-C579AFEA918E}"/>
    <cellStyle name="Comma 3 3 2 3 4 4" xfId="3129" xr:uid="{00000000-0005-0000-0000-0000B72F0000}"/>
    <cellStyle name="Comma 3 3 2 3 4 4 2" xfId="7932" xr:uid="{00000000-0005-0000-0000-0000B82F0000}"/>
    <cellStyle name="Comma 3 3 2 3 4 4 2 2" xfId="17539" xr:uid="{00000000-0005-0000-0000-0000B92F0000}"/>
    <cellStyle name="Comma 3 3 2 3 4 4 2 2 2" xfId="36753" xr:uid="{EA81DE4E-3D7B-4F44-A695-6F056F264252}"/>
    <cellStyle name="Comma 3 3 2 3 4 4 2 3" xfId="27146" xr:uid="{A08EACBB-B744-463A-804A-4E8BD85B9419}"/>
    <cellStyle name="Comma 3 3 2 3 4 4 3" xfId="12736" xr:uid="{00000000-0005-0000-0000-0000BA2F0000}"/>
    <cellStyle name="Comma 3 3 2 3 4 4 3 2" xfId="31950" xr:uid="{0A61B46E-CEC8-4B60-9645-1CBFABB67E9E}"/>
    <cellStyle name="Comma 3 3 2 3 4 4 4" xfId="22343" xr:uid="{1750E3DE-C472-4958-9CA0-6BE08ADCAD3D}"/>
    <cellStyle name="Comma 3 3 2 3 4 5" xfId="5531" xr:uid="{00000000-0005-0000-0000-0000BB2F0000}"/>
    <cellStyle name="Comma 3 3 2 3 4 5 2" xfId="15138" xr:uid="{00000000-0005-0000-0000-0000BC2F0000}"/>
    <cellStyle name="Comma 3 3 2 3 4 5 2 2" xfId="34352" xr:uid="{6D58DE71-8E67-4045-96E2-6A4BA06C0863}"/>
    <cellStyle name="Comma 3 3 2 3 4 5 3" xfId="24745" xr:uid="{3BAEB973-1E28-4CBA-A5E2-366656414096}"/>
    <cellStyle name="Comma 3 3 2 3 4 6" xfId="10334" xr:uid="{00000000-0005-0000-0000-0000BD2F0000}"/>
    <cellStyle name="Comma 3 3 2 3 4 6 2" xfId="29548" xr:uid="{B41266E4-0094-468A-855A-CF5666F5478C}"/>
    <cellStyle name="Comma 3 3 2 3 4 7" xfId="19941" xr:uid="{D7D3567D-2CEB-4304-9536-37C61EC04551}"/>
    <cellStyle name="Comma 3 3 2 3 5" xfId="924" xr:uid="{00000000-0005-0000-0000-0000BE2F0000}"/>
    <cellStyle name="Comma 3 3 2 3 5 2" xfId="3329" xr:uid="{00000000-0005-0000-0000-0000BF2F0000}"/>
    <cellStyle name="Comma 3 3 2 3 5 2 2" xfId="8132" xr:uid="{00000000-0005-0000-0000-0000C02F0000}"/>
    <cellStyle name="Comma 3 3 2 3 5 2 2 2" xfId="17739" xr:uid="{00000000-0005-0000-0000-0000C12F0000}"/>
    <cellStyle name="Comma 3 3 2 3 5 2 2 2 2" xfId="36953" xr:uid="{F73E2564-6423-4710-BDB3-BE16FED29769}"/>
    <cellStyle name="Comma 3 3 2 3 5 2 2 3" xfId="27346" xr:uid="{1A4AE3F3-7DC4-4C3B-9245-CCB4D1C1ABFD}"/>
    <cellStyle name="Comma 3 3 2 3 5 2 3" xfId="12936" xr:uid="{00000000-0005-0000-0000-0000C22F0000}"/>
    <cellStyle name="Comma 3 3 2 3 5 2 3 2" xfId="32150" xr:uid="{29C5A7FD-6BEA-441C-81AD-45A482E6FC8B}"/>
    <cellStyle name="Comma 3 3 2 3 5 2 4" xfId="22543" xr:uid="{C4075F2D-3C0B-43B8-B4D4-72A2CFA011AF}"/>
    <cellStyle name="Comma 3 3 2 3 5 3" xfId="5731" xr:uid="{00000000-0005-0000-0000-0000C32F0000}"/>
    <cellStyle name="Comma 3 3 2 3 5 3 2" xfId="15338" xr:uid="{00000000-0005-0000-0000-0000C42F0000}"/>
    <cellStyle name="Comma 3 3 2 3 5 3 2 2" xfId="34552" xr:uid="{F4180E72-8114-40B0-9086-C65A32B932C1}"/>
    <cellStyle name="Comma 3 3 2 3 5 3 3" xfId="24945" xr:uid="{189C63FB-800F-4778-AD53-FFEAB82FAAFB}"/>
    <cellStyle name="Comma 3 3 2 3 5 4" xfId="10534" xr:uid="{00000000-0005-0000-0000-0000C52F0000}"/>
    <cellStyle name="Comma 3 3 2 3 5 4 2" xfId="29748" xr:uid="{197E640D-77F6-4F0D-9BFC-4C86EEE607C7}"/>
    <cellStyle name="Comma 3 3 2 3 5 5" xfId="20141" xr:uid="{499C9539-1220-4CF4-A879-24F2FE0A38E9}"/>
    <cellStyle name="Comma 3 3 2 3 6" xfId="1724" xr:uid="{00000000-0005-0000-0000-0000C62F0000}"/>
    <cellStyle name="Comma 3 3 2 3 6 2" xfId="4129" xr:uid="{00000000-0005-0000-0000-0000C72F0000}"/>
    <cellStyle name="Comma 3 3 2 3 6 2 2" xfId="8932" xr:uid="{00000000-0005-0000-0000-0000C82F0000}"/>
    <cellStyle name="Comma 3 3 2 3 6 2 2 2" xfId="18539" xr:uid="{00000000-0005-0000-0000-0000C92F0000}"/>
    <cellStyle name="Comma 3 3 2 3 6 2 2 2 2" xfId="37753" xr:uid="{3332ABAB-211C-4ED4-BCBF-6703E9584602}"/>
    <cellStyle name="Comma 3 3 2 3 6 2 2 3" xfId="28146" xr:uid="{648579F4-FDE5-454F-9FFC-B3E81F1E32F2}"/>
    <cellStyle name="Comma 3 3 2 3 6 2 3" xfId="13736" xr:uid="{00000000-0005-0000-0000-0000CA2F0000}"/>
    <cellStyle name="Comma 3 3 2 3 6 2 3 2" xfId="32950" xr:uid="{E95F0211-9A61-49C5-AE68-938B1A2D371A}"/>
    <cellStyle name="Comma 3 3 2 3 6 2 4" xfId="23343" xr:uid="{AD25F941-114F-4DD8-ABA0-92DF92578742}"/>
    <cellStyle name="Comma 3 3 2 3 6 3" xfId="6531" xr:uid="{00000000-0005-0000-0000-0000CB2F0000}"/>
    <cellStyle name="Comma 3 3 2 3 6 3 2" xfId="16138" xr:uid="{00000000-0005-0000-0000-0000CC2F0000}"/>
    <cellStyle name="Comma 3 3 2 3 6 3 2 2" xfId="35352" xr:uid="{E4F8BDC5-0D09-4019-9D04-E5D6A30FAF8D}"/>
    <cellStyle name="Comma 3 3 2 3 6 3 3" xfId="25745" xr:uid="{22230227-6DC8-488A-A229-39CD91521DB0}"/>
    <cellStyle name="Comma 3 3 2 3 6 4" xfId="11334" xr:uid="{00000000-0005-0000-0000-0000CD2F0000}"/>
    <cellStyle name="Comma 3 3 2 3 6 4 2" xfId="30548" xr:uid="{F241A208-C0FF-4418-AD4E-3460CD991076}"/>
    <cellStyle name="Comma 3 3 2 3 6 5" xfId="20941" xr:uid="{6310E959-E0BB-494D-9967-B797CC4C8D1F}"/>
    <cellStyle name="Comma 3 3 2 3 7" xfId="2529" xr:uid="{00000000-0005-0000-0000-0000CE2F0000}"/>
    <cellStyle name="Comma 3 3 2 3 7 2" xfId="7332" xr:uid="{00000000-0005-0000-0000-0000CF2F0000}"/>
    <cellStyle name="Comma 3 3 2 3 7 2 2" xfId="16939" xr:uid="{00000000-0005-0000-0000-0000D02F0000}"/>
    <cellStyle name="Comma 3 3 2 3 7 2 2 2" xfId="36153" xr:uid="{F448DCDE-F952-4FFA-8075-FBD54BF68A37}"/>
    <cellStyle name="Comma 3 3 2 3 7 2 3" xfId="26546" xr:uid="{FCCAAE5F-D432-4939-AEEE-56A725618FCF}"/>
    <cellStyle name="Comma 3 3 2 3 7 3" xfId="12136" xr:uid="{00000000-0005-0000-0000-0000D12F0000}"/>
    <cellStyle name="Comma 3 3 2 3 7 3 2" xfId="31350" xr:uid="{51BAAF45-906E-448C-8D6A-E9C0438E27BD}"/>
    <cellStyle name="Comma 3 3 2 3 7 4" xfId="21743" xr:uid="{E385A525-EFC9-46BE-8AA0-49A3F4B75113}"/>
    <cellStyle name="Comma 3 3 2 3 8" xfId="4931" xr:uid="{00000000-0005-0000-0000-0000D22F0000}"/>
    <cellStyle name="Comma 3 3 2 3 8 2" xfId="14538" xr:uid="{00000000-0005-0000-0000-0000D32F0000}"/>
    <cellStyle name="Comma 3 3 2 3 8 2 2" xfId="33752" xr:uid="{59B77A18-5F80-4649-A943-D1977E3610EA}"/>
    <cellStyle name="Comma 3 3 2 3 8 3" xfId="24145" xr:uid="{00BCDF8E-F730-4EDD-8B25-83EA6289D87A}"/>
    <cellStyle name="Comma 3 3 2 3 9" xfId="9734" xr:uid="{00000000-0005-0000-0000-0000D42F0000}"/>
    <cellStyle name="Comma 3 3 2 3 9 2" xfId="28948" xr:uid="{28F2165C-CB4E-4EFC-8279-26A7309725C5}"/>
    <cellStyle name="Comma 3 3 2 4" xfId="223" xr:uid="{00000000-0005-0000-0000-0000D52F0000}"/>
    <cellStyle name="Comma 3 3 2 4 2" xfId="1024" xr:uid="{00000000-0005-0000-0000-0000D62F0000}"/>
    <cellStyle name="Comma 3 3 2 4 2 2" xfId="3429" xr:uid="{00000000-0005-0000-0000-0000D72F0000}"/>
    <cellStyle name="Comma 3 3 2 4 2 2 2" xfId="8232" xr:uid="{00000000-0005-0000-0000-0000D82F0000}"/>
    <cellStyle name="Comma 3 3 2 4 2 2 2 2" xfId="17839" xr:uid="{00000000-0005-0000-0000-0000D92F0000}"/>
    <cellStyle name="Comma 3 3 2 4 2 2 2 2 2" xfId="37053" xr:uid="{2F58953D-67AA-4926-B964-B6F50BD8ECE1}"/>
    <cellStyle name="Comma 3 3 2 4 2 2 2 3" xfId="27446" xr:uid="{94819C75-DFAD-4B48-B76E-E1FB28C71E25}"/>
    <cellStyle name="Comma 3 3 2 4 2 2 3" xfId="13036" xr:uid="{00000000-0005-0000-0000-0000DA2F0000}"/>
    <cellStyle name="Comma 3 3 2 4 2 2 3 2" xfId="32250" xr:uid="{698C121C-14C1-4FC7-9BBD-40C9B218CF4B}"/>
    <cellStyle name="Comma 3 3 2 4 2 2 4" xfId="22643" xr:uid="{634BB6A7-841F-42A5-ACE8-781EF6F2CD0D}"/>
    <cellStyle name="Comma 3 3 2 4 2 3" xfId="5831" xr:uid="{00000000-0005-0000-0000-0000DB2F0000}"/>
    <cellStyle name="Comma 3 3 2 4 2 3 2" xfId="15438" xr:uid="{00000000-0005-0000-0000-0000DC2F0000}"/>
    <cellStyle name="Comma 3 3 2 4 2 3 2 2" xfId="34652" xr:uid="{1F3A6110-5AE7-46BA-AAF0-8A363C805005}"/>
    <cellStyle name="Comma 3 3 2 4 2 3 3" xfId="25045" xr:uid="{4B81E25F-21B7-45E8-8E53-B8590E9C4908}"/>
    <cellStyle name="Comma 3 3 2 4 2 4" xfId="10634" xr:uid="{00000000-0005-0000-0000-0000DD2F0000}"/>
    <cellStyle name="Comma 3 3 2 4 2 4 2" xfId="29848" xr:uid="{C0BCC40B-6F1E-4ED7-B287-F9599239B8E6}"/>
    <cellStyle name="Comma 3 3 2 4 2 5" xfId="20241" xr:uid="{D72ECFE0-AD5B-4A1D-8A5A-0D241BB36AD5}"/>
    <cellStyle name="Comma 3 3 2 4 3" xfId="1824" xr:uid="{00000000-0005-0000-0000-0000DE2F0000}"/>
    <cellStyle name="Comma 3 3 2 4 3 2" xfId="4229" xr:uid="{00000000-0005-0000-0000-0000DF2F0000}"/>
    <cellStyle name="Comma 3 3 2 4 3 2 2" xfId="9032" xr:uid="{00000000-0005-0000-0000-0000E02F0000}"/>
    <cellStyle name="Comma 3 3 2 4 3 2 2 2" xfId="18639" xr:uid="{00000000-0005-0000-0000-0000E12F0000}"/>
    <cellStyle name="Comma 3 3 2 4 3 2 2 2 2" xfId="37853" xr:uid="{A8AAFDAE-A6E5-419D-89B5-4115FED43833}"/>
    <cellStyle name="Comma 3 3 2 4 3 2 2 3" xfId="28246" xr:uid="{999F1443-5AFF-49F2-9012-269113EC38CF}"/>
    <cellStyle name="Comma 3 3 2 4 3 2 3" xfId="13836" xr:uid="{00000000-0005-0000-0000-0000E22F0000}"/>
    <cellStyle name="Comma 3 3 2 4 3 2 3 2" xfId="33050" xr:uid="{B2BFA732-7D11-4B26-B7DF-5AD761F1A0E4}"/>
    <cellStyle name="Comma 3 3 2 4 3 2 4" xfId="23443" xr:uid="{41599CB3-74F2-4BDE-85A0-3766F5729467}"/>
    <cellStyle name="Comma 3 3 2 4 3 3" xfId="6631" xr:uid="{00000000-0005-0000-0000-0000E32F0000}"/>
    <cellStyle name="Comma 3 3 2 4 3 3 2" xfId="16238" xr:uid="{00000000-0005-0000-0000-0000E42F0000}"/>
    <cellStyle name="Comma 3 3 2 4 3 3 2 2" xfId="35452" xr:uid="{9E038E61-568A-4248-BCD3-FE745022D78E}"/>
    <cellStyle name="Comma 3 3 2 4 3 3 3" xfId="25845" xr:uid="{88DFFC46-A7AE-48CF-9370-B7C0EAE3E4FC}"/>
    <cellStyle name="Comma 3 3 2 4 3 4" xfId="11434" xr:uid="{00000000-0005-0000-0000-0000E52F0000}"/>
    <cellStyle name="Comma 3 3 2 4 3 4 2" xfId="30648" xr:uid="{428BA884-E005-43EF-A00D-FDDC54C6D528}"/>
    <cellStyle name="Comma 3 3 2 4 3 5" xfId="21041" xr:uid="{5A3EE9F2-475B-4281-8723-7291C1305B9B}"/>
    <cellStyle name="Comma 3 3 2 4 4" xfId="2629" xr:uid="{00000000-0005-0000-0000-0000E62F0000}"/>
    <cellStyle name="Comma 3 3 2 4 4 2" xfId="7432" xr:uid="{00000000-0005-0000-0000-0000E72F0000}"/>
    <cellStyle name="Comma 3 3 2 4 4 2 2" xfId="17039" xr:uid="{00000000-0005-0000-0000-0000E82F0000}"/>
    <cellStyle name="Comma 3 3 2 4 4 2 2 2" xfId="36253" xr:uid="{0F6249D2-C24D-4B24-BF54-F655C6126792}"/>
    <cellStyle name="Comma 3 3 2 4 4 2 3" xfId="26646" xr:uid="{51837125-FA91-4B7A-A4E9-1EBADC39B303}"/>
    <cellStyle name="Comma 3 3 2 4 4 3" xfId="12236" xr:uid="{00000000-0005-0000-0000-0000E92F0000}"/>
    <cellStyle name="Comma 3 3 2 4 4 3 2" xfId="31450" xr:uid="{8AF2A013-0FD2-44B5-9A7F-AF6A9D5C1A23}"/>
    <cellStyle name="Comma 3 3 2 4 4 4" xfId="21843" xr:uid="{D0FFBDD7-2328-4354-BBE8-A64CF98C26AB}"/>
    <cellStyle name="Comma 3 3 2 4 5" xfId="5031" xr:uid="{00000000-0005-0000-0000-0000EA2F0000}"/>
    <cellStyle name="Comma 3 3 2 4 5 2" xfId="14638" xr:uid="{00000000-0005-0000-0000-0000EB2F0000}"/>
    <cellStyle name="Comma 3 3 2 4 5 2 2" xfId="33852" xr:uid="{7E040D96-AB23-49E1-87F5-64B82556270F}"/>
    <cellStyle name="Comma 3 3 2 4 5 3" xfId="24245" xr:uid="{B5797A73-147D-4C71-B778-006ECD8D2BAA}"/>
    <cellStyle name="Comma 3 3 2 4 6" xfId="9834" xr:uid="{00000000-0005-0000-0000-0000EC2F0000}"/>
    <cellStyle name="Comma 3 3 2 4 6 2" xfId="29048" xr:uid="{70431A8E-D9EE-465D-B090-A7FDFAF66C70}"/>
    <cellStyle name="Comma 3 3 2 4 7" xfId="19441" xr:uid="{C68D24C0-EC0D-4DDA-9756-CA75E6E71326}"/>
    <cellStyle name="Comma 3 3 2 5" xfId="423" xr:uid="{00000000-0005-0000-0000-0000ED2F0000}"/>
    <cellStyle name="Comma 3 3 2 5 2" xfId="1224" xr:uid="{00000000-0005-0000-0000-0000EE2F0000}"/>
    <cellStyle name="Comma 3 3 2 5 2 2" xfId="3629" xr:uid="{00000000-0005-0000-0000-0000EF2F0000}"/>
    <cellStyle name="Comma 3 3 2 5 2 2 2" xfId="8432" xr:uid="{00000000-0005-0000-0000-0000F02F0000}"/>
    <cellStyle name="Comma 3 3 2 5 2 2 2 2" xfId="18039" xr:uid="{00000000-0005-0000-0000-0000F12F0000}"/>
    <cellStyle name="Comma 3 3 2 5 2 2 2 2 2" xfId="37253" xr:uid="{6E40C43C-DDB8-439B-8A33-C0BBAA284E71}"/>
    <cellStyle name="Comma 3 3 2 5 2 2 2 3" xfId="27646" xr:uid="{5B8AB6FB-6B61-4AB2-9D01-AB337166F2FF}"/>
    <cellStyle name="Comma 3 3 2 5 2 2 3" xfId="13236" xr:uid="{00000000-0005-0000-0000-0000F22F0000}"/>
    <cellStyle name="Comma 3 3 2 5 2 2 3 2" xfId="32450" xr:uid="{DD6FF523-1387-41C2-B464-C102217599B9}"/>
    <cellStyle name="Comma 3 3 2 5 2 2 4" xfId="22843" xr:uid="{57A19F69-A463-4C79-86DE-C65434788E18}"/>
    <cellStyle name="Comma 3 3 2 5 2 3" xfId="6031" xr:uid="{00000000-0005-0000-0000-0000F32F0000}"/>
    <cellStyle name="Comma 3 3 2 5 2 3 2" xfId="15638" xr:uid="{00000000-0005-0000-0000-0000F42F0000}"/>
    <cellStyle name="Comma 3 3 2 5 2 3 2 2" xfId="34852" xr:uid="{BD5BD6C6-9319-4ADF-A18B-E3A5CA6DADE3}"/>
    <cellStyle name="Comma 3 3 2 5 2 3 3" xfId="25245" xr:uid="{C02567B2-BB20-4B48-B542-42E22E1C1450}"/>
    <cellStyle name="Comma 3 3 2 5 2 4" xfId="10834" xr:uid="{00000000-0005-0000-0000-0000F52F0000}"/>
    <cellStyle name="Comma 3 3 2 5 2 4 2" xfId="30048" xr:uid="{9CC83324-5C9C-40F9-8A2B-B93BCA23E0E4}"/>
    <cellStyle name="Comma 3 3 2 5 2 5" xfId="20441" xr:uid="{9FC813E1-D58D-4104-AEC9-A5AA1B23019E}"/>
    <cellStyle name="Comma 3 3 2 5 3" xfId="2024" xr:uid="{00000000-0005-0000-0000-0000F62F0000}"/>
    <cellStyle name="Comma 3 3 2 5 3 2" xfId="4429" xr:uid="{00000000-0005-0000-0000-0000F72F0000}"/>
    <cellStyle name="Comma 3 3 2 5 3 2 2" xfId="9232" xr:uid="{00000000-0005-0000-0000-0000F82F0000}"/>
    <cellStyle name="Comma 3 3 2 5 3 2 2 2" xfId="18839" xr:uid="{00000000-0005-0000-0000-0000F92F0000}"/>
    <cellStyle name="Comma 3 3 2 5 3 2 2 2 2" xfId="38053" xr:uid="{47454811-812E-4EC0-ABF0-99D3BCC7585D}"/>
    <cellStyle name="Comma 3 3 2 5 3 2 2 3" xfId="28446" xr:uid="{9B8A4531-0790-4565-A4EC-3930B0683A67}"/>
    <cellStyle name="Comma 3 3 2 5 3 2 3" xfId="14036" xr:uid="{00000000-0005-0000-0000-0000FA2F0000}"/>
    <cellStyle name="Comma 3 3 2 5 3 2 3 2" xfId="33250" xr:uid="{67D2E0ED-D333-4855-A78F-15F6B51805F8}"/>
    <cellStyle name="Comma 3 3 2 5 3 2 4" xfId="23643" xr:uid="{09307841-369C-4F63-A936-550D2FF15AA3}"/>
    <cellStyle name="Comma 3 3 2 5 3 3" xfId="6831" xr:uid="{00000000-0005-0000-0000-0000FB2F0000}"/>
    <cellStyle name="Comma 3 3 2 5 3 3 2" xfId="16438" xr:uid="{00000000-0005-0000-0000-0000FC2F0000}"/>
    <cellStyle name="Comma 3 3 2 5 3 3 2 2" xfId="35652" xr:uid="{D1B56D7E-6D70-4522-8298-6030C8517D06}"/>
    <cellStyle name="Comma 3 3 2 5 3 3 3" xfId="26045" xr:uid="{220EE23A-495C-43A3-893D-E32F9C63733C}"/>
    <cellStyle name="Comma 3 3 2 5 3 4" xfId="11634" xr:uid="{00000000-0005-0000-0000-0000FD2F0000}"/>
    <cellStyle name="Comma 3 3 2 5 3 4 2" xfId="30848" xr:uid="{16B28277-B0AB-4035-9340-421784BDE6AE}"/>
    <cellStyle name="Comma 3 3 2 5 3 5" xfId="21241" xr:uid="{027659B9-DBEC-46B2-8A9F-C93ECEB071C9}"/>
    <cellStyle name="Comma 3 3 2 5 4" xfId="2829" xr:uid="{00000000-0005-0000-0000-0000FE2F0000}"/>
    <cellStyle name="Comma 3 3 2 5 4 2" xfId="7632" xr:uid="{00000000-0005-0000-0000-0000FF2F0000}"/>
    <cellStyle name="Comma 3 3 2 5 4 2 2" xfId="17239" xr:uid="{00000000-0005-0000-0000-000000300000}"/>
    <cellStyle name="Comma 3 3 2 5 4 2 2 2" xfId="36453" xr:uid="{68C22D2B-9154-4A52-97EA-751FC7683985}"/>
    <cellStyle name="Comma 3 3 2 5 4 2 3" xfId="26846" xr:uid="{111CAD0E-C709-4C05-884B-2C7C0AFBB102}"/>
    <cellStyle name="Comma 3 3 2 5 4 3" xfId="12436" xr:uid="{00000000-0005-0000-0000-000001300000}"/>
    <cellStyle name="Comma 3 3 2 5 4 3 2" xfId="31650" xr:uid="{A8B4B228-D24B-4913-A0B9-51BCD297A8AA}"/>
    <cellStyle name="Comma 3 3 2 5 4 4" xfId="22043" xr:uid="{8029596F-9EA5-4E35-906A-CEBCF08B50B5}"/>
    <cellStyle name="Comma 3 3 2 5 5" xfId="5231" xr:uid="{00000000-0005-0000-0000-000002300000}"/>
    <cellStyle name="Comma 3 3 2 5 5 2" xfId="14838" xr:uid="{00000000-0005-0000-0000-000003300000}"/>
    <cellStyle name="Comma 3 3 2 5 5 2 2" xfId="34052" xr:uid="{902E91EF-2DEB-40BF-9DD8-8D842D5E7468}"/>
    <cellStyle name="Comma 3 3 2 5 5 3" xfId="24445" xr:uid="{AB341D0D-F330-4ED2-BBB2-BF588EB90271}"/>
    <cellStyle name="Comma 3 3 2 5 6" xfId="10034" xr:uid="{00000000-0005-0000-0000-000004300000}"/>
    <cellStyle name="Comma 3 3 2 5 6 2" xfId="29248" xr:uid="{0C834542-8332-4E25-A96D-5BE0650A26AD}"/>
    <cellStyle name="Comma 3 3 2 5 7" xfId="19641" xr:uid="{283B40C5-6F81-4F96-9F71-EC31174CE197}"/>
    <cellStyle name="Comma 3 3 2 6" xfId="623" xr:uid="{00000000-0005-0000-0000-000005300000}"/>
    <cellStyle name="Comma 3 3 2 6 2" xfId="1424" xr:uid="{00000000-0005-0000-0000-000006300000}"/>
    <cellStyle name="Comma 3 3 2 6 2 2" xfId="3829" xr:uid="{00000000-0005-0000-0000-000007300000}"/>
    <cellStyle name="Comma 3 3 2 6 2 2 2" xfId="8632" xr:uid="{00000000-0005-0000-0000-000008300000}"/>
    <cellStyle name="Comma 3 3 2 6 2 2 2 2" xfId="18239" xr:uid="{00000000-0005-0000-0000-000009300000}"/>
    <cellStyle name="Comma 3 3 2 6 2 2 2 2 2" xfId="37453" xr:uid="{1391874C-707B-4E76-8011-73432372D49A}"/>
    <cellStyle name="Comma 3 3 2 6 2 2 2 3" xfId="27846" xr:uid="{92FD7583-717F-43F1-AEE4-DC687F9733B1}"/>
    <cellStyle name="Comma 3 3 2 6 2 2 3" xfId="13436" xr:uid="{00000000-0005-0000-0000-00000A300000}"/>
    <cellStyle name="Comma 3 3 2 6 2 2 3 2" xfId="32650" xr:uid="{BB123B75-0EE3-4A8E-8C8A-3CD8372B14BF}"/>
    <cellStyle name="Comma 3 3 2 6 2 2 4" xfId="23043" xr:uid="{CA840756-9705-4246-AEED-4888E590C03A}"/>
    <cellStyle name="Comma 3 3 2 6 2 3" xfId="6231" xr:uid="{00000000-0005-0000-0000-00000B300000}"/>
    <cellStyle name="Comma 3 3 2 6 2 3 2" xfId="15838" xr:uid="{00000000-0005-0000-0000-00000C300000}"/>
    <cellStyle name="Comma 3 3 2 6 2 3 2 2" xfId="35052" xr:uid="{69E9FDC9-EA61-4D65-8527-983AEA16B8BD}"/>
    <cellStyle name="Comma 3 3 2 6 2 3 3" xfId="25445" xr:uid="{4948ED9B-BDD2-4717-802E-078B45DF0B2C}"/>
    <cellStyle name="Comma 3 3 2 6 2 4" xfId="11034" xr:uid="{00000000-0005-0000-0000-00000D300000}"/>
    <cellStyle name="Comma 3 3 2 6 2 4 2" xfId="30248" xr:uid="{F82B5B16-24F0-47E5-B9FD-190144DCD603}"/>
    <cellStyle name="Comma 3 3 2 6 2 5" xfId="20641" xr:uid="{2054DB49-DD52-48F7-8BD1-056469380B6B}"/>
    <cellStyle name="Comma 3 3 2 6 3" xfId="2224" xr:uid="{00000000-0005-0000-0000-00000E300000}"/>
    <cellStyle name="Comma 3 3 2 6 3 2" xfId="4629" xr:uid="{00000000-0005-0000-0000-00000F300000}"/>
    <cellStyle name="Comma 3 3 2 6 3 2 2" xfId="9432" xr:uid="{00000000-0005-0000-0000-000010300000}"/>
    <cellStyle name="Comma 3 3 2 6 3 2 2 2" xfId="19039" xr:uid="{00000000-0005-0000-0000-000011300000}"/>
    <cellStyle name="Comma 3 3 2 6 3 2 2 2 2" xfId="38253" xr:uid="{FECAFB55-54E0-46F1-A68B-7B971E688F2A}"/>
    <cellStyle name="Comma 3 3 2 6 3 2 2 3" xfId="28646" xr:uid="{3A6B35DE-449B-4951-92D9-A71C86478547}"/>
    <cellStyle name="Comma 3 3 2 6 3 2 3" xfId="14236" xr:uid="{00000000-0005-0000-0000-000012300000}"/>
    <cellStyle name="Comma 3 3 2 6 3 2 3 2" xfId="33450" xr:uid="{581FF229-D735-4286-9456-EFF986F7F46B}"/>
    <cellStyle name="Comma 3 3 2 6 3 2 4" xfId="23843" xr:uid="{0F2B44D3-8431-4E80-9DDE-72D1235A3CB6}"/>
    <cellStyle name="Comma 3 3 2 6 3 3" xfId="7031" xr:uid="{00000000-0005-0000-0000-000013300000}"/>
    <cellStyle name="Comma 3 3 2 6 3 3 2" xfId="16638" xr:uid="{00000000-0005-0000-0000-000014300000}"/>
    <cellStyle name="Comma 3 3 2 6 3 3 2 2" xfId="35852" xr:uid="{B92FBF32-E939-4D58-956B-5CE92D751734}"/>
    <cellStyle name="Comma 3 3 2 6 3 3 3" xfId="26245" xr:uid="{2582EFCE-01B2-44F0-8389-5C2E090017AD}"/>
    <cellStyle name="Comma 3 3 2 6 3 4" xfId="11834" xr:uid="{00000000-0005-0000-0000-000015300000}"/>
    <cellStyle name="Comma 3 3 2 6 3 4 2" xfId="31048" xr:uid="{97C59D9C-97B9-4B1D-BC22-2E9C9BD592A8}"/>
    <cellStyle name="Comma 3 3 2 6 3 5" xfId="21441" xr:uid="{411264AF-4E0B-46D9-A2E4-0FA002E310F5}"/>
    <cellStyle name="Comma 3 3 2 6 4" xfId="3029" xr:uid="{00000000-0005-0000-0000-000016300000}"/>
    <cellStyle name="Comma 3 3 2 6 4 2" xfId="7832" xr:uid="{00000000-0005-0000-0000-000017300000}"/>
    <cellStyle name="Comma 3 3 2 6 4 2 2" xfId="17439" xr:uid="{00000000-0005-0000-0000-000018300000}"/>
    <cellStyle name="Comma 3 3 2 6 4 2 2 2" xfId="36653" xr:uid="{F1B6F4BD-EE96-42C1-834A-AC2D5E3AC44A}"/>
    <cellStyle name="Comma 3 3 2 6 4 2 3" xfId="27046" xr:uid="{ABD20EF5-2DF4-45C3-935E-B8F480EFC7A3}"/>
    <cellStyle name="Comma 3 3 2 6 4 3" xfId="12636" xr:uid="{00000000-0005-0000-0000-000019300000}"/>
    <cellStyle name="Comma 3 3 2 6 4 3 2" xfId="31850" xr:uid="{281A71D3-AF92-442E-AC4C-611E9DED4ADA}"/>
    <cellStyle name="Comma 3 3 2 6 4 4" xfId="22243" xr:uid="{3CDA3E83-4CFE-4EC3-82D7-3BE8C994E0C8}"/>
    <cellStyle name="Comma 3 3 2 6 5" xfId="5431" xr:uid="{00000000-0005-0000-0000-00001A300000}"/>
    <cellStyle name="Comma 3 3 2 6 5 2" xfId="15038" xr:uid="{00000000-0005-0000-0000-00001B300000}"/>
    <cellStyle name="Comma 3 3 2 6 5 2 2" xfId="34252" xr:uid="{009C69E4-398C-47B8-845D-1A3FE1DEA23D}"/>
    <cellStyle name="Comma 3 3 2 6 5 3" xfId="24645" xr:uid="{31AD1134-5C6D-4300-A9D0-0BCC54BA165C}"/>
    <cellStyle name="Comma 3 3 2 6 6" xfId="10234" xr:uid="{00000000-0005-0000-0000-00001C300000}"/>
    <cellStyle name="Comma 3 3 2 6 6 2" xfId="29448" xr:uid="{5B959AF8-215A-40A9-898E-4F773E3FDB49}"/>
    <cellStyle name="Comma 3 3 2 6 7" xfId="19841" xr:uid="{1D6C2629-595D-42F3-869B-CE131BC7D952}"/>
    <cellStyle name="Comma 3 3 2 7" xfId="824" xr:uid="{00000000-0005-0000-0000-00001D300000}"/>
    <cellStyle name="Comma 3 3 2 7 2" xfId="3229" xr:uid="{00000000-0005-0000-0000-00001E300000}"/>
    <cellStyle name="Comma 3 3 2 7 2 2" xfId="8032" xr:uid="{00000000-0005-0000-0000-00001F300000}"/>
    <cellStyle name="Comma 3 3 2 7 2 2 2" xfId="17639" xr:uid="{00000000-0005-0000-0000-000020300000}"/>
    <cellStyle name="Comma 3 3 2 7 2 2 2 2" xfId="36853" xr:uid="{8A6502A7-7887-4460-8A62-21382CB59470}"/>
    <cellStyle name="Comma 3 3 2 7 2 2 3" xfId="27246" xr:uid="{84403BA5-F369-4F82-929A-3707E72FD39B}"/>
    <cellStyle name="Comma 3 3 2 7 2 3" xfId="12836" xr:uid="{00000000-0005-0000-0000-000021300000}"/>
    <cellStyle name="Comma 3 3 2 7 2 3 2" xfId="32050" xr:uid="{4F60C034-4F03-4457-BB00-5350C3AD3ED4}"/>
    <cellStyle name="Comma 3 3 2 7 2 4" xfId="22443" xr:uid="{00130116-638C-4FD7-BF49-51829AF249F7}"/>
    <cellStyle name="Comma 3 3 2 7 3" xfId="5631" xr:uid="{00000000-0005-0000-0000-000022300000}"/>
    <cellStyle name="Comma 3 3 2 7 3 2" xfId="15238" xr:uid="{00000000-0005-0000-0000-000023300000}"/>
    <cellStyle name="Comma 3 3 2 7 3 2 2" xfId="34452" xr:uid="{56F7531F-6708-4B7A-9F62-3377BBE816C2}"/>
    <cellStyle name="Comma 3 3 2 7 3 3" xfId="24845" xr:uid="{F5B2C85D-49C4-4DDF-9364-F05C30C3662B}"/>
    <cellStyle name="Comma 3 3 2 7 4" xfId="10434" xr:uid="{00000000-0005-0000-0000-000024300000}"/>
    <cellStyle name="Comma 3 3 2 7 4 2" xfId="29648" xr:uid="{BAF5FFEE-477D-4F4F-A520-9E7353EE1525}"/>
    <cellStyle name="Comma 3 3 2 7 5" xfId="20041" xr:uid="{31F4C797-D414-4992-A7EA-33974F5A54D7}"/>
    <cellStyle name="Comma 3 3 2 8" xfId="1624" xr:uid="{00000000-0005-0000-0000-000025300000}"/>
    <cellStyle name="Comma 3 3 2 8 2" xfId="4029" xr:uid="{00000000-0005-0000-0000-000026300000}"/>
    <cellStyle name="Comma 3 3 2 8 2 2" xfId="8832" xr:uid="{00000000-0005-0000-0000-000027300000}"/>
    <cellStyle name="Comma 3 3 2 8 2 2 2" xfId="18439" xr:uid="{00000000-0005-0000-0000-000028300000}"/>
    <cellStyle name="Comma 3 3 2 8 2 2 2 2" xfId="37653" xr:uid="{2FD7ECC7-B33C-478B-91D0-39ACD35C86F2}"/>
    <cellStyle name="Comma 3 3 2 8 2 2 3" xfId="28046" xr:uid="{66193C9B-E9C9-4406-BB9D-3538B816ABDB}"/>
    <cellStyle name="Comma 3 3 2 8 2 3" xfId="13636" xr:uid="{00000000-0005-0000-0000-000029300000}"/>
    <cellStyle name="Comma 3 3 2 8 2 3 2" xfId="32850" xr:uid="{4C4EA190-A7A5-459A-96CD-3C7B0074C3DA}"/>
    <cellStyle name="Comma 3 3 2 8 2 4" xfId="23243" xr:uid="{59D61C85-C0C7-4BB6-AAE4-C7AD578728C3}"/>
    <cellStyle name="Comma 3 3 2 8 3" xfId="6431" xr:uid="{00000000-0005-0000-0000-00002A300000}"/>
    <cellStyle name="Comma 3 3 2 8 3 2" xfId="16038" xr:uid="{00000000-0005-0000-0000-00002B300000}"/>
    <cellStyle name="Comma 3 3 2 8 3 2 2" xfId="35252" xr:uid="{20673874-5311-4D6A-A151-37619DAAD35A}"/>
    <cellStyle name="Comma 3 3 2 8 3 3" xfId="25645" xr:uid="{607F91B9-4954-40D3-A79C-3A5BF7EDBB0D}"/>
    <cellStyle name="Comma 3 3 2 8 4" xfId="11234" xr:uid="{00000000-0005-0000-0000-00002C300000}"/>
    <cellStyle name="Comma 3 3 2 8 4 2" xfId="30448" xr:uid="{60C435D1-3C71-4D45-9844-C518E14DF07F}"/>
    <cellStyle name="Comma 3 3 2 8 5" xfId="20841" xr:uid="{F115337D-6FFB-4666-B41B-E94FEE292578}"/>
    <cellStyle name="Comma 3 3 2 9" xfId="2429" xr:uid="{00000000-0005-0000-0000-00002D300000}"/>
    <cellStyle name="Comma 3 3 2 9 2" xfId="7232" xr:uid="{00000000-0005-0000-0000-00002E300000}"/>
    <cellStyle name="Comma 3 3 2 9 2 2" xfId="16839" xr:uid="{00000000-0005-0000-0000-00002F300000}"/>
    <cellStyle name="Comma 3 3 2 9 2 2 2" xfId="36053" xr:uid="{A7E07303-F14A-440F-BAC3-6ADCE11D2D8A}"/>
    <cellStyle name="Comma 3 3 2 9 2 3" xfId="26446" xr:uid="{C89531FD-1B49-4E98-BCE3-55C310E96285}"/>
    <cellStyle name="Comma 3 3 2 9 3" xfId="12036" xr:uid="{00000000-0005-0000-0000-000030300000}"/>
    <cellStyle name="Comma 3 3 2 9 3 2" xfId="31250" xr:uid="{2873E340-DE3F-4511-9C14-71EFAEFBBABE}"/>
    <cellStyle name="Comma 3 3 2 9 4" xfId="21643" xr:uid="{5500CDE8-5272-4B5B-8666-F8381BE4642C}"/>
    <cellStyle name="Comma 3 3 3" xfId="32" xr:uid="{00000000-0005-0000-0000-000031300000}"/>
    <cellStyle name="Comma 3 3 3 10" xfId="4841" xr:uid="{00000000-0005-0000-0000-000032300000}"/>
    <cellStyle name="Comma 3 3 3 10 2" xfId="14448" xr:uid="{00000000-0005-0000-0000-000033300000}"/>
    <cellStyle name="Comma 3 3 3 10 2 2" xfId="33662" xr:uid="{08F88244-129E-4E90-A2C4-910A4F384F52}"/>
    <cellStyle name="Comma 3 3 3 10 3" xfId="24055" xr:uid="{88C1D466-2B0B-4507-BB7B-359C3238743C}"/>
    <cellStyle name="Comma 3 3 3 11" xfId="9644" xr:uid="{00000000-0005-0000-0000-000034300000}"/>
    <cellStyle name="Comma 3 3 3 11 2" xfId="28858" xr:uid="{27330975-3334-4180-82EF-372F067065D0}"/>
    <cellStyle name="Comma 3 3 3 12" xfId="19251" xr:uid="{3F690F7D-DB23-4D8E-982A-E391C8E2A55D}"/>
    <cellStyle name="Comma 3 3 3 2" xfId="83" xr:uid="{00000000-0005-0000-0000-000035300000}"/>
    <cellStyle name="Comma 3 3 3 2 10" xfId="9694" xr:uid="{00000000-0005-0000-0000-000036300000}"/>
    <cellStyle name="Comma 3 3 3 2 10 2" xfId="28908" xr:uid="{E255C74D-BC2C-4531-9C7A-CDAF557ABF52}"/>
    <cellStyle name="Comma 3 3 3 2 11" xfId="19301" xr:uid="{FAFB46A6-ED1D-4430-A679-45C7B80B52A6}"/>
    <cellStyle name="Comma 3 3 3 2 2" xfId="183" xr:uid="{00000000-0005-0000-0000-000037300000}"/>
    <cellStyle name="Comma 3 3 3 2 2 10" xfId="19401" xr:uid="{7AA451C3-D4F0-4B07-A10C-936D84EF3696}"/>
    <cellStyle name="Comma 3 3 3 2 2 2" xfId="383" xr:uid="{00000000-0005-0000-0000-000038300000}"/>
    <cellStyle name="Comma 3 3 3 2 2 2 2" xfId="1184" xr:uid="{00000000-0005-0000-0000-000039300000}"/>
    <cellStyle name="Comma 3 3 3 2 2 2 2 2" xfId="3589" xr:uid="{00000000-0005-0000-0000-00003A300000}"/>
    <cellStyle name="Comma 3 3 3 2 2 2 2 2 2" xfId="8392" xr:uid="{00000000-0005-0000-0000-00003B300000}"/>
    <cellStyle name="Comma 3 3 3 2 2 2 2 2 2 2" xfId="17999" xr:uid="{00000000-0005-0000-0000-00003C300000}"/>
    <cellStyle name="Comma 3 3 3 2 2 2 2 2 2 2 2" xfId="37213" xr:uid="{35981EE2-DDAC-472F-BB69-5A0801B8200D}"/>
    <cellStyle name="Comma 3 3 3 2 2 2 2 2 2 3" xfId="27606" xr:uid="{22F3D72E-7C6E-49B6-8465-692289C2A304}"/>
    <cellStyle name="Comma 3 3 3 2 2 2 2 2 3" xfId="13196" xr:uid="{00000000-0005-0000-0000-00003D300000}"/>
    <cellStyle name="Comma 3 3 3 2 2 2 2 2 3 2" xfId="32410" xr:uid="{D9E0C6CD-1908-4453-92A0-C7884D23780D}"/>
    <cellStyle name="Comma 3 3 3 2 2 2 2 2 4" xfId="22803" xr:uid="{0DAA89C8-3864-403B-8F2B-EB5679642D35}"/>
    <cellStyle name="Comma 3 3 3 2 2 2 2 3" xfId="5991" xr:uid="{00000000-0005-0000-0000-00003E300000}"/>
    <cellStyle name="Comma 3 3 3 2 2 2 2 3 2" xfId="15598" xr:uid="{00000000-0005-0000-0000-00003F300000}"/>
    <cellStyle name="Comma 3 3 3 2 2 2 2 3 2 2" xfId="34812" xr:uid="{1CAE76EC-00D1-4076-876F-7A44E2740B81}"/>
    <cellStyle name="Comma 3 3 3 2 2 2 2 3 3" xfId="25205" xr:uid="{1B22BD93-F4E9-44D3-B056-D4237DE91BC9}"/>
    <cellStyle name="Comma 3 3 3 2 2 2 2 4" xfId="10794" xr:uid="{00000000-0005-0000-0000-000040300000}"/>
    <cellStyle name="Comma 3 3 3 2 2 2 2 4 2" xfId="30008" xr:uid="{ABA2A894-9176-46A6-9E3F-F31F84B84423}"/>
    <cellStyle name="Comma 3 3 3 2 2 2 2 5" xfId="20401" xr:uid="{D45DE240-76DF-41F2-AD00-67FC478E6745}"/>
    <cellStyle name="Comma 3 3 3 2 2 2 3" xfId="1984" xr:uid="{00000000-0005-0000-0000-000041300000}"/>
    <cellStyle name="Comma 3 3 3 2 2 2 3 2" xfId="4389" xr:uid="{00000000-0005-0000-0000-000042300000}"/>
    <cellStyle name="Comma 3 3 3 2 2 2 3 2 2" xfId="9192" xr:uid="{00000000-0005-0000-0000-000043300000}"/>
    <cellStyle name="Comma 3 3 3 2 2 2 3 2 2 2" xfId="18799" xr:uid="{00000000-0005-0000-0000-000044300000}"/>
    <cellStyle name="Comma 3 3 3 2 2 2 3 2 2 2 2" xfId="38013" xr:uid="{F116A979-A146-48E9-B42C-7C6F01B4A2BA}"/>
    <cellStyle name="Comma 3 3 3 2 2 2 3 2 2 3" xfId="28406" xr:uid="{759B4A70-6D17-4CBA-83FA-40C2A9D5765B}"/>
    <cellStyle name="Comma 3 3 3 2 2 2 3 2 3" xfId="13996" xr:uid="{00000000-0005-0000-0000-000045300000}"/>
    <cellStyle name="Comma 3 3 3 2 2 2 3 2 3 2" xfId="33210" xr:uid="{845D0E78-073B-453C-B24C-C2C101F0DC91}"/>
    <cellStyle name="Comma 3 3 3 2 2 2 3 2 4" xfId="23603" xr:uid="{662BA1E8-8F45-46F5-9838-622538E3854C}"/>
    <cellStyle name="Comma 3 3 3 2 2 2 3 3" xfId="6791" xr:uid="{00000000-0005-0000-0000-000046300000}"/>
    <cellStyle name="Comma 3 3 3 2 2 2 3 3 2" xfId="16398" xr:uid="{00000000-0005-0000-0000-000047300000}"/>
    <cellStyle name="Comma 3 3 3 2 2 2 3 3 2 2" xfId="35612" xr:uid="{BD3656E4-E79B-46B2-A7C2-4D0267B84AA3}"/>
    <cellStyle name="Comma 3 3 3 2 2 2 3 3 3" xfId="26005" xr:uid="{8538C2D6-7403-4200-81C4-816BD4AC7232}"/>
    <cellStyle name="Comma 3 3 3 2 2 2 3 4" xfId="11594" xr:uid="{00000000-0005-0000-0000-000048300000}"/>
    <cellStyle name="Comma 3 3 3 2 2 2 3 4 2" xfId="30808" xr:uid="{3F04F235-8FF2-4DDA-9FAF-A55F2EBB7CBB}"/>
    <cellStyle name="Comma 3 3 3 2 2 2 3 5" xfId="21201" xr:uid="{0EB447AA-CA2C-4B1E-8869-FEC74A6D6565}"/>
    <cellStyle name="Comma 3 3 3 2 2 2 4" xfId="2789" xr:uid="{00000000-0005-0000-0000-000049300000}"/>
    <cellStyle name="Comma 3 3 3 2 2 2 4 2" xfId="7592" xr:uid="{00000000-0005-0000-0000-00004A300000}"/>
    <cellStyle name="Comma 3 3 3 2 2 2 4 2 2" xfId="17199" xr:uid="{00000000-0005-0000-0000-00004B300000}"/>
    <cellStyle name="Comma 3 3 3 2 2 2 4 2 2 2" xfId="36413" xr:uid="{DA54ECAF-2FD7-4E73-84D6-520D36D161C3}"/>
    <cellStyle name="Comma 3 3 3 2 2 2 4 2 3" xfId="26806" xr:uid="{3EACB621-02A5-482D-B718-DA4EC232B1D4}"/>
    <cellStyle name="Comma 3 3 3 2 2 2 4 3" xfId="12396" xr:uid="{00000000-0005-0000-0000-00004C300000}"/>
    <cellStyle name="Comma 3 3 3 2 2 2 4 3 2" xfId="31610" xr:uid="{1B80FA48-D845-41F3-8447-D54A9A5E07F3}"/>
    <cellStyle name="Comma 3 3 3 2 2 2 4 4" xfId="22003" xr:uid="{62006B36-57ED-4664-9811-3551F1A1F895}"/>
    <cellStyle name="Comma 3 3 3 2 2 2 5" xfId="5191" xr:uid="{00000000-0005-0000-0000-00004D300000}"/>
    <cellStyle name="Comma 3 3 3 2 2 2 5 2" xfId="14798" xr:uid="{00000000-0005-0000-0000-00004E300000}"/>
    <cellStyle name="Comma 3 3 3 2 2 2 5 2 2" xfId="34012" xr:uid="{22FFCB06-96CB-448D-80DE-40480A8BE9F8}"/>
    <cellStyle name="Comma 3 3 3 2 2 2 5 3" xfId="24405" xr:uid="{BAB7F2D4-63EB-4D11-BA31-72D9B4A4B458}"/>
    <cellStyle name="Comma 3 3 3 2 2 2 6" xfId="9994" xr:uid="{00000000-0005-0000-0000-00004F300000}"/>
    <cellStyle name="Comma 3 3 3 2 2 2 6 2" xfId="29208" xr:uid="{AEAD220E-4C0C-4344-8F78-5D64917346C3}"/>
    <cellStyle name="Comma 3 3 3 2 2 2 7" xfId="19601" xr:uid="{F104893B-598F-44E8-9183-0F45DBB69363}"/>
    <cellStyle name="Comma 3 3 3 2 2 3" xfId="583" xr:uid="{00000000-0005-0000-0000-000050300000}"/>
    <cellStyle name="Comma 3 3 3 2 2 3 2" xfId="1384" xr:uid="{00000000-0005-0000-0000-000051300000}"/>
    <cellStyle name="Comma 3 3 3 2 2 3 2 2" xfId="3789" xr:uid="{00000000-0005-0000-0000-000052300000}"/>
    <cellStyle name="Comma 3 3 3 2 2 3 2 2 2" xfId="8592" xr:uid="{00000000-0005-0000-0000-000053300000}"/>
    <cellStyle name="Comma 3 3 3 2 2 3 2 2 2 2" xfId="18199" xr:uid="{00000000-0005-0000-0000-000054300000}"/>
    <cellStyle name="Comma 3 3 3 2 2 3 2 2 2 2 2" xfId="37413" xr:uid="{B8B1E4F0-31FA-465D-90C4-27BF6ADC5189}"/>
    <cellStyle name="Comma 3 3 3 2 2 3 2 2 2 3" xfId="27806" xr:uid="{A710DBB2-B14E-4458-9D09-FC4CA2FAF223}"/>
    <cellStyle name="Comma 3 3 3 2 2 3 2 2 3" xfId="13396" xr:uid="{00000000-0005-0000-0000-000055300000}"/>
    <cellStyle name="Comma 3 3 3 2 2 3 2 2 3 2" xfId="32610" xr:uid="{A83571AE-C9C9-4373-9C0D-E6C01040447D}"/>
    <cellStyle name="Comma 3 3 3 2 2 3 2 2 4" xfId="23003" xr:uid="{9F88D6C7-8942-40E1-85BB-1E8F63EBD860}"/>
    <cellStyle name="Comma 3 3 3 2 2 3 2 3" xfId="6191" xr:uid="{00000000-0005-0000-0000-000056300000}"/>
    <cellStyle name="Comma 3 3 3 2 2 3 2 3 2" xfId="15798" xr:uid="{00000000-0005-0000-0000-000057300000}"/>
    <cellStyle name="Comma 3 3 3 2 2 3 2 3 2 2" xfId="35012" xr:uid="{D16B75A6-B636-42FE-A21A-690CBA431897}"/>
    <cellStyle name="Comma 3 3 3 2 2 3 2 3 3" xfId="25405" xr:uid="{EDF3FCC1-CD04-4D50-BC83-9AB6E6AE006D}"/>
    <cellStyle name="Comma 3 3 3 2 2 3 2 4" xfId="10994" xr:uid="{00000000-0005-0000-0000-000058300000}"/>
    <cellStyle name="Comma 3 3 3 2 2 3 2 4 2" xfId="30208" xr:uid="{30BFABE2-A906-4744-A2A4-F9A517EAE627}"/>
    <cellStyle name="Comma 3 3 3 2 2 3 2 5" xfId="20601" xr:uid="{671C845B-5F28-4CFC-8505-D9B52173E837}"/>
    <cellStyle name="Comma 3 3 3 2 2 3 3" xfId="2184" xr:uid="{00000000-0005-0000-0000-000059300000}"/>
    <cellStyle name="Comma 3 3 3 2 2 3 3 2" xfId="4589" xr:uid="{00000000-0005-0000-0000-00005A300000}"/>
    <cellStyle name="Comma 3 3 3 2 2 3 3 2 2" xfId="9392" xr:uid="{00000000-0005-0000-0000-00005B300000}"/>
    <cellStyle name="Comma 3 3 3 2 2 3 3 2 2 2" xfId="18999" xr:uid="{00000000-0005-0000-0000-00005C300000}"/>
    <cellStyle name="Comma 3 3 3 2 2 3 3 2 2 2 2" xfId="38213" xr:uid="{912BB9E1-53F3-4263-9EBF-350742504A22}"/>
    <cellStyle name="Comma 3 3 3 2 2 3 3 2 2 3" xfId="28606" xr:uid="{4C9894AC-5600-4C2B-AA13-793D8A73CA71}"/>
    <cellStyle name="Comma 3 3 3 2 2 3 3 2 3" xfId="14196" xr:uid="{00000000-0005-0000-0000-00005D300000}"/>
    <cellStyle name="Comma 3 3 3 2 2 3 3 2 3 2" xfId="33410" xr:uid="{5B1A6CA0-77F9-43C6-99EF-8AD00E892B30}"/>
    <cellStyle name="Comma 3 3 3 2 2 3 3 2 4" xfId="23803" xr:uid="{C384AB9F-A387-47EE-8DBA-3EDB9904E31F}"/>
    <cellStyle name="Comma 3 3 3 2 2 3 3 3" xfId="6991" xr:uid="{00000000-0005-0000-0000-00005E300000}"/>
    <cellStyle name="Comma 3 3 3 2 2 3 3 3 2" xfId="16598" xr:uid="{00000000-0005-0000-0000-00005F300000}"/>
    <cellStyle name="Comma 3 3 3 2 2 3 3 3 2 2" xfId="35812" xr:uid="{502BB040-2BD9-4D0C-A0E3-91D472C0ADF0}"/>
    <cellStyle name="Comma 3 3 3 2 2 3 3 3 3" xfId="26205" xr:uid="{2E71BFC4-C0ED-43AB-BE19-EAEA0CC860C5}"/>
    <cellStyle name="Comma 3 3 3 2 2 3 3 4" xfId="11794" xr:uid="{00000000-0005-0000-0000-000060300000}"/>
    <cellStyle name="Comma 3 3 3 2 2 3 3 4 2" xfId="31008" xr:uid="{109B806B-1E30-4B2E-A59C-A757143D203F}"/>
    <cellStyle name="Comma 3 3 3 2 2 3 3 5" xfId="21401" xr:uid="{B0E9355D-D6CB-4421-A534-DB8D41544D83}"/>
    <cellStyle name="Comma 3 3 3 2 2 3 4" xfId="2989" xr:uid="{00000000-0005-0000-0000-000061300000}"/>
    <cellStyle name="Comma 3 3 3 2 2 3 4 2" xfId="7792" xr:uid="{00000000-0005-0000-0000-000062300000}"/>
    <cellStyle name="Comma 3 3 3 2 2 3 4 2 2" xfId="17399" xr:uid="{00000000-0005-0000-0000-000063300000}"/>
    <cellStyle name="Comma 3 3 3 2 2 3 4 2 2 2" xfId="36613" xr:uid="{1147EEA5-EB8B-416C-911F-2BEE821AC98B}"/>
    <cellStyle name="Comma 3 3 3 2 2 3 4 2 3" xfId="27006" xr:uid="{0712AD90-6CE1-4D40-AB58-BA320F71446A}"/>
    <cellStyle name="Comma 3 3 3 2 2 3 4 3" xfId="12596" xr:uid="{00000000-0005-0000-0000-000064300000}"/>
    <cellStyle name="Comma 3 3 3 2 2 3 4 3 2" xfId="31810" xr:uid="{C6E1FCD1-CB88-4F86-9C7A-252EA5337744}"/>
    <cellStyle name="Comma 3 3 3 2 2 3 4 4" xfId="22203" xr:uid="{1B7759F4-AF04-4533-B287-1A406099A951}"/>
    <cellStyle name="Comma 3 3 3 2 2 3 5" xfId="5391" xr:uid="{00000000-0005-0000-0000-000065300000}"/>
    <cellStyle name="Comma 3 3 3 2 2 3 5 2" xfId="14998" xr:uid="{00000000-0005-0000-0000-000066300000}"/>
    <cellStyle name="Comma 3 3 3 2 2 3 5 2 2" xfId="34212" xr:uid="{F5DA3545-1FFE-4140-9DF2-0DEB4305790C}"/>
    <cellStyle name="Comma 3 3 3 2 2 3 5 3" xfId="24605" xr:uid="{CBA3CAD8-F936-4503-BCE4-8674E958DD84}"/>
    <cellStyle name="Comma 3 3 3 2 2 3 6" xfId="10194" xr:uid="{00000000-0005-0000-0000-000067300000}"/>
    <cellStyle name="Comma 3 3 3 2 2 3 6 2" xfId="29408" xr:uid="{9C559B5E-4C5A-4D91-91CC-D4F5FEFF2A37}"/>
    <cellStyle name="Comma 3 3 3 2 2 3 7" xfId="19801" xr:uid="{3047A214-D1AD-4F1A-B3DE-6C390C49ABAD}"/>
    <cellStyle name="Comma 3 3 3 2 2 4" xfId="783" xr:uid="{00000000-0005-0000-0000-000068300000}"/>
    <cellStyle name="Comma 3 3 3 2 2 4 2" xfId="1584" xr:uid="{00000000-0005-0000-0000-000069300000}"/>
    <cellStyle name="Comma 3 3 3 2 2 4 2 2" xfId="3989" xr:uid="{00000000-0005-0000-0000-00006A300000}"/>
    <cellStyle name="Comma 3 3 3 2 2 4 2 2 2" xfId="8792" xr:uid="{00000000-0005-0000-0000-00006B300000}"/>
    <cellStyle name="Comma 3 3 3 2 2 4 2 2 2 2" xfId="18399" xr:uid="{00000000-0005-0000-0000-00006C300000}"/>
    <cellStyle name="Comma 3 3 3 2 2 4 2 2 2 2 2" xfId="37613" xr:uid="{2038C054-908F-4F41-A554-43D4547E7F90}"/>
    <cellStyle name="Comma 3 3 3 2 2 4 2 2 2 3" xfId="28006" xr:uid="{D2C6645F-E1DD-4159-8952-D17C4975A240}"/>
    <cellStyle name="Comma 3 3 3 2 2 4 2 2 3" xfId="13596" xr:uid="{00000000-0005-0000-0000-00006D300000}"/>
    <cellStyle name="Comma 3 3 3 2 2 4 2 2 3 2" xfId="32810" xr:uid="{5E0EE69B-E34F-4B2C-89C4-E64035AAFD5D}"/>
    <cellStyle name="Comma 3 3 3 2 2 4 2 2 4" xfId="23203" xr:uid="{AAD74F97-68DB-4DDF-9BC1-8874EC27434C}"/>
    <cellStyle name="Comma 3 3 3 2 2 4 2 3" xfId="6391" xr:uid="{00000000-0005-0000-0000-00006E300000}"/>
    <cellStyle name="Comma 3 3 3 2 2 4 2 3 2" xfId="15998" xr:uid="{00000000-0005-0000-0000-00006F300000}"/>
    <cellStyle name="Comma 3 3 3 2 2 4 2 3 2 2" xfId="35212" xr:uid="{7698CF9A-93A1-4549-A55A-7FC60B6C8711}"/>
    <cellStyle name="Comma 3 3 3 2 2 4 2 3 3" xfId="25605" xr:uid="{31C24B40-7741-498C-A1AC-F023E0B594ED}"/>
    <cellStyle name="Comma 3 3 3 2 2 4 2 4" xfId="11194" xr:uid="{00000000-0005-0000-0000-000070300000}"/>
    <cellStyle name="Comma 3 3 3 2 2 4 2 4 2" xfId="30408" xr:uid="{6AA255B8-B461-4896-89ED-74B5D81F07E4}"/>
    <cellStyle name="Comma 3 3 3 2 2 4 2 5" xfId="20801" xr:uid="{8353984B-F3CD-4E78-9D6D-43389E058F42}"/>
    <cellStyle name="Comma 3 3 3 2 2 4 3" xfId="2384" xr:uid="{00000000-0005-0000-0000-000071300000}"/>
    <cellStyle name="Comma 3 3 3 2 2 4 3 2" xfId="4789" xr:uid="{00000000-0005-0000-0000-000072300000}"/>
    <cellStyle name="Comma 3 3 3 2 2 4 3 2 2" xfId="9592" xr:uid="{00000000-0005-0000-0000-000073300000}"/>
    <cellStyle name="Comma 3 3 3 2 2 4 3 2 2 2" xfId="19199" xr:uid="{00000000-0005-0000-0000-000074300000}"/>
    <cellStyle name="Comma 3 3 3 2 2 4 3 2 2 2 2" xfId="38413" xr:uid="{C751BAF5-6C85-4631-A924-99A8858786DC}"/>
    <cellStyle name="Comma 3 3 3 2 2 4 3 2 2 3" xfId="28806" xr:uid="{5D3E1B7C-21F2-439E-82ED-E0D24C4C5273}"/>
    <cellStyle name="Comma 3 3 3 2 2 4 3 2 3" xfId="14396" xr:uid="{00000000-0005-0000-0000-000075300000}"/>
    <cellStyle name="Comma 3 3 3 2 2 4 3 2 3 2" xfId="33610" xr:uid="{3FF594D6-EBF8-40D0-A25B-585909CD7A5E}"/>
    <cellStyle name="Comma 3 3 3 2 2 4 3 2 4" xfId="24003" xr:uid="{F649F2ED-A4A6-4AFB-A0C6-236779FF5F71}"/>
    <cellStyle name="Comma 3 3 3 2 2 4 3 3" xfId="7191" xr:uid="{00000000-0005-0000-0000-000076300000}"/>
    <cellStyle name="Comma 3 3 3 2 2 4 3 3 2" xfId="16798" xr:uid="{00000000-0005-0000-0000-000077300000}"/>
    <cellStyle name="Comma 3 3 3 2 2 4 3 3 2 2" xfId="36012" xr:uid="{7788CFC9-1B50-4DE9-A92D-A98AE7AE3DDB}"/>
    <cellStyle name="Comma 3 3 3 2 2 4 3 3 3" xfId="26405" xr:uid="{57AEB6C5-13AA-4863-A5F0-03E12A3D0B63}"/>
    <cellStyle name="Comma 3 3 3 2 2 4 3 4" xfId="11994" xr:uid="{00000000-0005-0000-0000-000078300000}"/>
    <cellStyle name="Comma 3 3 3 2 2 4 3 4 2" xfId="31208" xr:uid="{503A946E-3912-4871-97BF-2C4CF271C053}"/>
    <cellStyle name="Comma 3 3 3 2 2 4 3 5" xfId="21601" xr:uid="{C08F532F-583B-471C-AEA6-25B78B06A4DD}"/>
    <cellStyle name="Comma 3 3 3 2 2 4 4" xfId="3189" xr:uid="{00000000-0005-0000-0000-000079300000}"/>
    <cellStyle name="Comma 3 3 3 2 2 4 4 2" xfId="7992" xr:uid="{00000000-0005-0000-0000-00007A300000}"/>
    <cellStyle name="Comma 3 3 3 2 2 4 4 2 2" xfId="17599" xr:uid="{00000000-0005-0000-0000-00007B300000}"/>
    <cellStyle name="Comma 3 3 3 2 2 4 4 2 2 2" xfId="36813" xr:uid="{3C61BC10-DD13-4965-AB53-EC083B6AADB2}"/>
    <cellStyle name="Comma 3 3 3 2 2 4 4 2 3" xfId="27206" xr:uid="{1EA522B2-EB7E-41E3-901B-5E8DE8B777C1}"/>
    <cellStyle name="Comma 3 3 3 2 2 4 4 3" xfId="12796" xr:uid="{00000000-0005-0000-0000-00007C300000}"/>
    <cellStyle name="Comma 3 3 3 2 2 4 4 3 2" xfId="32010" xr:uid="{336F0AB5-995F-4478-B9B0-D7E4CAD14DAC}"/>
    <cellStyle name="Comma 3 3 3 2 2 4 4 4" xfId="22403" xr:uid="{36EDAEB1-9C2D-4674-B14B-7F87720566DD}"/>
    <cellStyle name="Comma 3 3 3 2 2 4 5" xfId="5591" xr:uid="{00000000-0005-0000-0000-00007D300000}"/>
    <cellStyle name="Comma 3 3 3 2 2 4 5 2" xfId="15198" xr:uid="{00000000-0005-0000-0000-00007E300000}"/>
    <cellStyle name="Comma 3 3 3 2 2 4 5 2 2" xfId="34412" xr:uid="{AB1F5550-B45C-48D1-8DE3-F2D9E30E53D5}"/>
    <cellStyle name="Comma 3 3 3 2 2 4 5 3" xfId="24805" xr:uid="{79B66E9C-F21D-4C43-9470-7F454053EE82}"/>
    <cellStyle name="Comma 3 3 3 2 2 4 6" xfId="10394" xr:uid="{00000000-0005-0000-0000-00007F300000}"/>
    <cellStyle name="Comma 3 3 3 2 2 4 6 2" xfId="29608" xr:uid="{18CA70E4-045E-4881-9D86-5DC9C920CEDD}"/>
    <cellStyle name="Comma 3 3 3 2 2 4 7" xfId="20001" xr:uid="{763E431E-23D8-49DB-B09C-886B80073820}"/>
    <cellStyle name="Comma 3 3 3 2 2 5" xfId="984" xr:uid="{00000000-0005-0000-0000-000080300000}"/>
    <cellStyle name="Comma 3 3 3 2 2 5 2" xfId="3389" xr:uid="{00000000-0005-0000-0000-000081300000}"/>
    <cellStyle name="Comma 3 3 3 2 2 5 2 2" xfId="8192" xr:uid="{00000000-0005-0000-0000-000082300000}"/>
    <cellStyle name="Comma 3 3 3 2 2 5 2 2 2" xfId="17799" xr:uid="{00000000-0005-0000-0000-000083300000}"/>
    <cellStyle name="Comma 3 3 3 2 2 5 2 2 2 2" xfId="37013" xr:uid="{B78E0135-C6C6-4686-9CC0-4435C6681CEC}"/>
    <cellStyle name="Comma 3 3 3 2 2 5 2 2 3" xfId="27406" xr:uid="{95210B2A-3D23-4E16-8EA3-08396CB397ED}"/>
    <cellStyle name="Comma 3 3 3 2 2 5 2 3" xfId="12996" xr:uid="{00000000-0005-0000-0000-000084300000}"/>
    <cellStyle name="Comma 3 3 3 2 2 5 2 3 2" xfId="32210" xr:uid="{9251164E-AA6D-4B20-9140-EB5C039F2837}"/>
    <cellStyle name="Comma 3 3 3 2 2 5 2 4" xfId="22603" xr:uid="{8BDAB6C4-2C79-4160-BEBD-853FCE107D2F}"/>
    <cellStyle name="Comma 3 3 3 2 2 5 3" xfId="5791" xr:uid="{00000000-0005-0000-0000-000085300000}"/>
    <cellStyle name="Comma 3 3 3 2 2 5 3 2" xfId="15398" xr:uid="{00000000-0005-0000-0000-000086300000}"/>
    <cellStyle name="Comma 3 3 3 2 2 5 3 2 2" xfId="34612" xr:uid="{36F764FC-1B61-491C-BC26-D73CB8CC53C2}"/>
    <cellStyle name="Comma 3 3 3 2 2 5 3 3" xfId="25005" xr:uid="{D0FC32CF-D609-48B5-9CFB-579879160412}"/>
    <cellStyle name="Comma 3 3 3 2 2 5 4" xfId="10594" xr:uid="{00000000-0005-0000-0000-000087300000}"/>
    <cellStyle name="Comma 3 3 3 2 2 5 4 2" xfId="29808" xr:uid="{72D8A015-39DD-47AD-9790-EB77FC31B037}"/>
    <cellStyle name="Comma 3 3 3 2 2 5 5" xfId="20201" xr:uid="{06D01776-28B1-4203-9877-DB5E663FAF0B}"/>
    <cellStyle name="Comma 3 3 3 2 2 6" xfId="1784" xr:uid="{00000000-0005-0000-0000-000088300000}"/>
    <cellStyle name="Comma 3 3 3 2 2 6 2" xfId="4189" xr:uid="{00000000-0005-0000-0000-000089300000}"/>
    <cellStyle name="Comma 3 3 3 2 2 6 2 2" xfId="8992" xr:uid="{00000000-0005-0000-0000-00008A300000}"/>
    <cellStyle name="Comma 3 3 3 2 2 6 2 2 2" xfId="18599" xr:uid="{00000000-0005-0000-0000-00008B300000}"/>
    <cellStyle name="Comma 3 3 3 2 2 6 2 2 2 2" xfId="37813" xr:uid="{40C70D1E-9F04-4D19-BF1D-1A35AE3EA553}"/>
    <cellStyle name="Comma 3 3 3 2 2 6 2 2 3" xfId="28206" xr:uid="{CE8C5150-BF9F-40F8-9021-B3B311FA0B07}"/>
    <cellStyle name="Comma 3 3 3 2 2 6 2 3" xfId="13796" xr:uid="{00000000-0005-0000-0000-00008C300000}"/>
    <cellStyle name="Comma 3 3 3 2 2 6 2 3 2" xfId="33010" xr:uid="{51DBD560-57AD-4C4E-8A41-63F8442D8E72}"/>
    <cellStyle name="Comma 3 3 3 2 2 6 2 4" xfId="23403" xr:uid="{0D9661AD-F785-411B-A5BB-18BF442ADEED}"/>
    <cellStyle name="Comma 3 3 3 2 2 6 3" xfId="6591" xr:uid="{00000000-0005-0000-0000-00008D300000}"/>
    <cellStyle name="Comma 3 3 3 2 2 6 3 2" xfId="16198" xr:uid="{00000000-0005-0000-0000-00008E300000}"/>
    <cellStyle name="Comma 3 3 3 2 2 6 3 2 2" xfId="35412" xr:uid="{F2FAFD30-054D-4A76-950C-49A7BF7DE9C3}"/>
    <cellStyle name="Comma 3 3 3 2 2 6 3 3" xfId="25805" xr:uid="{49F13248-5DCF-4E24-84B1-CCEC18ABD28E}"/>
    <cellStyle name="Comma 3 3 3 2 2 6 4" xfId="11394" xr:uid="{00000000-0005-0000-0000-00008F300000}"/>
    <cellStyle name="Comma 3 3 3 2 2 6 4 2" xfId="30608" xr:uid="{FBB52982-EF1F-41A7-8619-D96979C0544D}"/>
    <cellStyle name="Comma 3 3 3 2 2 6 5" xfId="21001" xr:uid="{625C7A11-613B-4CD4-9192-47C9D330C73C}"/>
    <cellStyle name="Comma 3 3 3 2 2 7" xfId="2589" xr:uid="{00000000-0005-0000-0000-000090300000}"/>
    <cellStyle name="Comma 3 3 3 2 2 7 2" xfId="7392" xr:uid="{00000000-0005-0000-0000-000091300000}"/>
    <cellStyle name="Comma 3 3 3 2 2 7 2 2" xfId="16999" xr:uid="{00000000-0005-0000-0000-000092300000}"/>
    <cellStyle name="Comma 3 3 3 2 2 7 2 2 2" xfId="36213" xr:uid="{16F5701E-670C-4E52-A99B-6E229C82C269}"/>
    <cellStyle name="Comma 3 3 3 2 2 7 2 3" xfId="26606" xr:uid="{EF1946C1-5B82-4921-B649-291A43DAF742}"/>
    <cellStyle name="Comma 3 3 3 2 2 7 3" xfId="12196" xr:uid="{00000000-0005-0000-0000-000093300000}"/>
    <cellStyle name="Comma 3 3 3 2 2 7 3 2" xfId="31410" xr:uid="{B5B5755A-9E32-466F-BAE5-8B028822D9BC}"/>
    <cellStyle name="Comma 3 3 3 2 2 7 4" xfId="21803" xr:uid="{53C1DE54-5461-48CB-8663-45FA06314D63}"/>
    <cellStyle name="Comma 3 3 3 2 2 8" xfId="4991" xr:uid="{00000000-0005-0000-0000-000094300000}"/>
    <cellStyle name="Comma 3 3 3 2 2 8 2" xfId="14598" xr:uid="{00000000-0005-0000-0000-000095300000}"/>
    <cellStyle name="Comma 3 3 3 2 2 8 2 2" xfId="33812" xr:uid="{95D02A8C-34DB-4EF0-B2E9-C527D444A510}"/>
    <cellStyle name="Comma 3 3 3 2 2 8 3" xfId="24205" xr:uid="{9AF28784-FF8E-4F67-8A33-7398178A939F}"/>
    <cellStyle name="Comma 3 3 3 2 2 9" xfId="9794" xr:uid="{00000000-0005-0000-0000-000096300000}"/>
    <cellStyle name="Comma 3 3 3 2 2 9 2" xfId="29008" xr:uid="{882DBC3F-040C-40BC-9CE7-8B29A3648D37}"/>
    <cellStyle name="Comma 3 3 3 2 3" xfId="283" xr:uid="{00000000-0005-0000-0000-000097300000}"/>
    <cellStyle name="Comma 3 3 3 2 3 2" xfId="1084" xr:uid="{00000000-0005-0000-0000-000098300000}"/>
    <cellStyle name="Comma 3 3 3 2 3 2 2" xfId="3489" xr:uid="{00000000-0005-0000-0000-000099300000}"/>
    <cellStyle name="Comma 3 3 3 2 3 2 2 2" xfId="8292" xr:uid="{00000000-0005-0000-0000-00009A300000}"/>
    <cellStyle name="Comma 3 3 3 2 3 2 2 2 2" xfId="17899" xr:uid="{00000000-0005-0000-0000-00009B300000}"/>
    <cellStyle name="Comma 3 3 3 2 3 2 2 2 2 2" xfId="37113" xr:uid="{D7306D81-708B-49CF-BE18-E26FB998FEF9}"/>
    <cellStyle name="Comma 3 3 3 2 3 2 2 2 3" xfId="27506" xr:uid="{CCB8546C-0A0F-4562-BA83-4430C5EFD8C0}"/>
    <cellStyle name="Comma 3 3 3 2 3 2 2 3" xfId="13096" xr:uid="{00000000-0005-0000-0000-00009C300000}"/>
    <cellStyle name="Comma 3 3 3 2 3 2 2 3 2" xfId="32310" xr:uid="{F8DA96F4-BDEA-436B-BE7A-BDB03F7B4074}"/>
    <cellStyle name="Comma 3 3 3 2 3 2 2 4" xfId="22703" xr:uid="{05D756B6-E88B-43F1-912A-D1FE7991CE8F}"/>
    <cellStyle name="Comma 3 3 3 2 3 2 3" xfId="5891" xr:uid="{00000000-0005-0000-0000-00009D300000}"/>
    <cellStyle name="Comma 3 3 3 2 3 2 3 2" xfId="15498" xr:uid="{00000000-0005-0000-0000-00009E300000}"/>
    <cellStyle name="Comma 3 3 3 2 3 2 3 2 2" xfId="34712" xr:uid="{4700395E-CC74-443A-B51B-76963E7FE912}"/>
    <cellStyle name="Comma 3 3 3 2 3 2 3 3" xfId="25105" xr:uid="{2DAE8FDD-3120-4A9A-8782-924841C5FE45}"/>
    <cellStyle name="Comma 3 3 3 2 3 2 4" xfId="10694" xr:uid="{00000000-0005-0000-0000-00009F300000}"/>
    <cellStyle name="Comma 3 3 3 2 3 2 4 2" xfId="29908" xr:uid="{F6AA2789-E90D-4860-AC3F-F3ECA644895A}"/>
    <cellStyle name="Comma 3 3 3 2 3 2 5" xfId="20301" xr:uid="{6757AD5E-9F65-4D50-B189-9E9C6C4FD1DB}"/>
    <cellStyle name="Comma 3 3 3 2 3 3" xfId="1884" xr:uid="{00000000-0005-0000-0000-0000A0300000}"/>
    <cellStyle name="Comma 3 3 3 2 3 3 2" xfId="4289" xr:uid="{00000000-0005-0000-0000-0000A1300000}"/>
    <cellStyle name="Comma 3 3 3 2 3 3 2 2" xfId="9092" xr:uid="{00000000-0005-0000-0000-0000A2300000}"/>
    <cellStyle name="Comma 3 3 3 2 3 3 2 2 2" xfId="18699" xr:uid="{00000000-0005-0000-0000-0000A3300000}"/>
    <cellStyle name="Comma 3 3 3 2 3 3 2 2 2 2" xfId="37913" xr:uid="{0E0FDB4F-53AC-49F2-8C2C-4DE1AA6B8B5D}"/>
    <cellStyle name="Comma 3 3 3 2 3 3 2 2 3" xfId="28306" xr:uid="{AB79173C-3C29-4732-9391-7CFA42E42D0F}"/>
    <cellStyle name="Comma 3 3 3 2 3 3 2 3" xfId="13896" xr:uid="{00000000-0005-0000-0000-0000A4300000}"/>
    <cellStyle name="Comma 3 3 3 2 3 3 2 3 2" xfId="33110" xr:uid="{28522867-E524-4A19-AD5B-40B60C52386A}"/>
    <cellStyle name="Comma 3 3 3 2 3 3 2 4" xfId="23503" xr:uid="{4E182777-A66B-455F-BE39-27471FE9CF5F}"/>
    <cellStyle name="Comma 3 3 3 2 3 3 3" xfId="6691" xr:uid="{00000000-0005-0000-0000-0000A5300000}"/>
    <cellStyle name="Comma 3 3 3 2 3 3 3 2" xfId="16298" xr:uid="{00000000-0005-0000-0000-0000A6300000}"/>
    <cellStyle name="Comma 3 3 3 2 3 3 3 2 2" xfId="35512" xr:uid="{36B8BCB6-3E13-4CE1-B80E-30BFA3D166C1}"/>
    <cellStyle name="Comma 3 3 3 2 3 3 3 3" xfId="25905" xr:uid="{23E48362-7C14-4336-96C6-F3265D56CAC2}"/>
    <cellStyle name="Comma 3 3 3 2 3 3 4" xfId="11494" xr:uid="{00000000-0005-0000-0000-0000A7300000}"/>
    <cellStyle name="Comma 3 3 3 2 3 3 4 2" xfId="30708" xr:uid="{F9309411-DD50-43CB-9617-DA4398E82402}"/>
    <cellStyle name="Comma 3 3 3 2 3 3 5" xfId="21101" xr:uid="{E993569A-A39B-42DA-9127-870BC62511AB}"/>
    <cellStyle name="Comma 3 3 3 2 3 4" xfId="2689" xr:uid="{00000000-0005-0000-0000-0000A8300000}"/>
    <cellStyle name="Comma 3 3 3 2 3 4 2" xfId="7492" xr:uid="{00000000-0005-0000-0000-0000A9300000}"/>
    <cellStyle name="Comma 3 3 3 2 3 4 2 2" xfId="17099" xr:uid="{00000000-0005-0000-0000-0000AA300000}"/>
    <cellStyle name="Comma 3 3 3 2 3 4 2 2 2" xfId="36313" xr:uid="{07864590-26F4-4950-B6E5-4589EEAA38FA}"/>
    <cellStyle name="Comma 3 3 3 2 3 4 2 3" xfId="26706" xr:uid="{87198209-DE5B-45C4-9ECE-DFAF487FB27D}"/>
    <cellStyle name="Comma 3 3 3 2 3 4 3" xfId="12296" xr:uid="{00000000-0005-0000-0000-0000AB300000}"/>
    <cellStyle name="Comma 3 3 3 2 3 4 3 2" xfId="31510" xr:uid="{0385CD16-FF48-42BA-879A-6910B48E30F6}"/>
    <cellStyle name="Comma 3 3 3 2 3 4 4" xfId="21903" xr:uid="{2C036D38-A03C-45FB-9DF2-F476BFEF36D9}"/>
    <cellStyle name="Comma 3 3 3 2 3 5" xfId="5091" xr:uid="{00000000-0005-0000-0000-0000AC300000}"/>
    <cellStyle name="Comma 3 3 3 2 3 5 2" xfId="14698" xr:uid="{00000000-0005-0000-0000-0000AD300000}"/>
    <cellStyle name="Comma 3 3 3 2 3 5 2 2" xfId="33912" xr:uid="{1C9D2E09-4FEB-4BEC-89CF-D3A0F78FB9D2}"/>
    <cellStyle name="Comma 3 3 3 2 3 5 3" xfId="24305" xr:uid="{4755E7AC-2EFE-42E5-8DF6-C17D8C2B7142}"/>
    <cellStyle name="Comma 3 3 3 2 3 6" xfId="9894" xr:uid="{00000000-0005-0000-0000-0000AE300000}"/>
    <cellStyle name="Comma 3 3 3 2 3 6 2" xfId="29108" xr:uid="{D3E05837-2AE7-404C-AFDC-7C7AF2049DBE}"/>
    <cellStyle name="Comma 3 3 3 2 3 7" xfId="19501" xr:uid="{E0C92D70-DDEA-425D-A829-3B5E5BBE151E}"/>
    <cellStyle name="Comma 3 3 3 2 4" xfId="483" xr:uid="{00000000-0005-0000-0000-0000AF300000}"/>
    <cellStyle name="Comma 3 3 3 2 4 2" xfId="1284" xr:uid="{00000000-0005-0000-0000-0000B0300000}"/>
    <cellStyle name="Comma 3 3 3 2 4 2 2" xfId="3689" xr:uid="{00000000-0005-0000-0000-0000B1300000}"/>
    <cellStyle name="Comma 3 3 3 2 4 2 2 2" xfId="8492" xr:uid="{00000000-0005-0000-0000-0000B2300000}"/>
    <cellStyle name="Comma 3 3 3 2 4 2 2 2 2" xfId="18099" xr:uid="{00000000-0005-0000-0000-0000B3300000}"/>
    <cellStyle name="Comma 3 3 3 2 4 2 2 2 2 2" xfId="37313" xr:uid="{38795B5D-2AD5-4EF5-8E56-EBF66C56E674}"/>
    <cellStyle name="Comma 3 3 3 2 4 2 2 2 3" xfId="27706" xr:uid="{8F38E48E-E8F0-4696-878E-B743FD14E548}"/>
    <cellStyle name="Comma 3 3 3 2 4 2 2 3" xfId="13296" xr:uid="{00000000-0005-0000-0000-0000B4300000}"/>
    <cellStyle name="Comma 3 3 3 2 4 2 2 3 2" xfId="32510" xr:uid="{34908E2A-DCC5-475A-98BC-76F72EF5E6B1}"/>
    <cellStyle name="Comma 3 3 3 2 4 2 2 4" xfId="22903" xr:uid="{6DF31D80-FF30-48C0-9724-3C6ACDB80FE4}"/>
    <cellStyle name="Comma 3 3 3 2 4 2 3" xfId="6091" xr:uid="{00000000-0005-0000-0000-0000B5300000}"/>
    <cellStyle name="Comma 3 3 3 2 4 2 3 2" xfId="15698" xr:uid="{00000000-0005-0000-0000-0000B6300000}"/>
    <cellStyle name="Comma 3 3 3 2 4 2 3 2 2" xfId="34912" xr:uid="{2E0C8235-1A6B-4D83-993C-7B82FCA69B0D}"/>
    <cellStyle name="Comma 3 3 3 2 4 2 3 3" xfId="25305" xr:uid="{EBA9FCFE-B115-4C9C-9605-3FADFD5073F0}"/>
    <cellStyle name="Comma 3 3 3 2 4 2 4" xfId="10894" xr:uid="{00000000-0005-0000-0000-0000B7300000}"/>
    <cellStyle name="Comma 3 3 3 2 4 2 4 2" xfId="30108" xr:uid="{E424422E-86E0-47D1-AE22-545A535C0723}"/>
    <cellStyle name="Comma 3 3 3 2 4 2 5" xfId="20501" xr:uid="{7C54B602-1EDA-4EEB-B18E-3417BAC82419}"/>
    <cellStyle name="Comma 3 3 3 2 4 3" xfId="2084" xr:uid="{00000000-0005-0000-0000-0000B8300000}"/>
    <cellStyle name="Comma 3 3 3 2 4 3 2" xfId="4489" xr:uid="{00000000-0005-0000-0000-0000B9300000}"/>
    <cellStyle name="Comma 3 3 3 2 4 3 2 2" xfId="9292" xr:uid="{00000000-0005-0000-0000-0000BA300000}"/>
    <cellStyle name="Comma 3 3 3 2 4 3 2 2 2" xfId="18899" xr:uid="{00000000-0005-0000-0000-0000BB300000}"/>
    <cellStyle name="Comma 3 3 3 2 4 3 2 2 2 2" xfId="38113" xr:uid="{6732516B-EA4B-4939-B892-C423B118016A}"/>
    <cellStyle name="Comma 3 3 3 2 4 3 2 2 3" xfId="28506" xr:uid="{02222C00-F8D2-42AB-A266-1B3D6C53CF41}"/>
    <cellStyle name="Comma 3 3 3 2 4 3 2 3" xfId="14096" xr:uid="{00000000-0005-0000-0000-0000BC300000}"/>
    <cellStyle name="Comma 3 3 3 2 4 3 2 3 2" xfId="33310" xr:uid="{DD5B8EDA-BB54-44F8-A776-B609AF94746D}"/>
    <cellStyle name="Comma 3 3 3 2 4 3 2 4" xfId="23703" xr:uid="{13914C57-AC35-481A-AA6F-4ED5F575E5FB}"/>
    <cellStyle name="Comma 3 3 3 2 4 3 3" xfId="6891" xr:uid="{00000000-0005-0000-0000-0000BD300000}"/>
    <cellStyle name="Comma 3 3 3 2 4 3 3 2" xfId="16498" xr:uid="{00000000-0005-0000-0000-0000BE300000}"/>
    <cellStyle name="Comma 3 3 3 2 4 3 3 2 2" xfId="35712" xr:uid="{FE09F3E9-D9BC-420B-9593-2D597E011C7F}"/>
    <cellStyle name="Comma 3 3 3 2 4 3 3 3" xfId="26105" xr:uid="{BFBDB094-2627-4310-92A2-3953DA950E8E}"/>
    <cellStyle name="Comma 3 3 3 2 4 3 4" xfId="11694" xr:uid="{00000000-0005-0000-0000-0000BF300000}"/>
    <cellStyle name="Comma 3 3 3 2 4 3 4 2" xfId="30908" xr:uid="{7E84B7C0-C627-4F2F-AB16-44A448E0C11B}"/>
    <cellStyle name="Comma 3 3 3 2 4 3 5" xfId="21301" xr:uid="{251E5DDA-85EA-45E3-AD61-B6A14FD65931}"/>
    <cellStyle name="Comma 3 3 3 2 4 4" xfId="2889" xr:uid="{00000000-0005-0000-0000-0000C0300000}"/>
    <cellStyle name="Comma 3 3 3 2 4 4 2" xfId="7692" xr:uid="{00000000-0005-0000-0000-0000C1300000}"/>
    <cellStyle name="Comma 3 3 3 2 4 4 2 2" xfId="17299" xr:uid="{00000000-0005-0000-0000-0000C2300000}"/>
    <cellStyle name="Comma 3 3 3 2 4 4 2 2 2" xfId="36513" xr:uid="{99916E68-E2B4-49D8-80C0-17F0D1A0E1D7}"/>
    <cellStyle name="Comma 3 3 3 2 4 4 2 3" xfId="26906" xr:uid="{68B9562C-E80C-43AA-BE3F-82C1BC90E060}"/>
    <cellStyle name="Comma 3 3 3 2 4 4 3" xfId="12496" xr:uid="{00000000-0005-0000-0000-0000C3300000}"/>
    <cellStyle name="Comma 3 3 3 2 4 4 3 2" xfId="31710" xr:uid="{5474EE41-F123-47A6-A319-4B422DEB0F8F}"/>
    <cellStyle name="Comma 3 3 3 2 4 4 4" xfId="22103" xr:uid="{043ECA34-E4FC-49E2-8DCB-615C3C196329}"/>
    <cellStyle name="Comma 3 3 3 2 4 5" xfId="5291" xr:uid="{00000000-0005-0000-0000-0000C4300000}"/>
    <cellStyle name="Comma 3 3 3 2 4 5 2" xfId="14898" xr:uid="{00000000-0005-0000-0000-0000C5300000}"/>
    <cellStyle name="Comma 3 3 3 2 4 5 2 2" xfId="34112" xr:uid="{89A4B57E-223D-4A07-AF39-759F95C6E3C0}"/>
    <cellStyle name="Comma 3 3 3 2 4 5 3" xfId="24505" xr:uid="{559B9F86-2524-4179-8974-0A06781EB919}"/>
    <cellStyle name="Comma 3 3 3 2 4 6" xfId="10094" xr:uid="{00000000-0005-0000-0000-0000C6300000}"/>
    <cellStyle name="Comma 3 3 3 2 4 6 2" xfId="29308" xr:uid="{816815AA-D456-4C14-9441-D4E9202959B7}"/>
    <cellStyle name="Comma 3 3 3 2 4 7" xfId="19701" xr:uid="{93320B60-100A-4DEF-B9AC-DCCA9B38A841}"/>
    <cellStyle name="Comma 3 3 3 2 5" xfId="683" xr:uid="{00000000-0005-0000-0000-0000C7300000}"/>
    <cellStyle name="Comma 3 3 3 2 5 2" xfId="1484" xr:uid="{00000000-0005-0000-0000-0000C8300000}"/>
    <cellStyle name="Comma 3 3 3 2 5 2 2" xfId="3889" xr:uid="{00000000-0005-0000-0000-0000C9300000}"/>
    <cellStyle name="Comma 3 3 3 2 5 2 2 2" xfId="8692" xr:uid="{00000000-0005-0000-0000-0000CA300000}"/>
    <cellStyle name="Comma 3 3 3 2 5 2 2 2 2" xfId="18299" xr:uid="{00000000-0005-0000-0000-0000CB300000}"/>
    <cellStyle name="Comma 3 3 3 2 5 2 2 2 2 2" xfId="37513" xr:uid="{61CA2E51-B247-40EE-98D7-0B3CDA910157}"/>
    <cellStyle name="Comma 3 3 3 2 5 2 2 2 3" xfId="27906" xr:uid="{210B7022-82E9-4836-A8B1-6FEC5C9D79BC}"/>
    <cellStyle name="Comma 3 3 3 2 5 2 2 3" xfId="13496" xr:uid="{00000000-0005-0000-0000-0000CC300000}"/>
    <cellStyle name="Comma 3 3 3 2 5 2 2 3 2" xfId="32710" xr:uid="{F2AE8CA6-FAAD-49B6-8D0E-A34478D1DFBD}"/>
    <cellStyle name="Comma 3 3 3 2 5 2 2 4" xfId="23103" xr:uid="{5F573457-2C92-4AD1-BCD2-60038F8E100E}"/>
    <cellStyle name="Comma 3 3 3 2 5 2 3" xfId="6291" xr:uid="{00000000-0005-0000-0000-0000CD300000}"/>
    <cellStyle name="Comma 3 3 3 2 5 2 3 2" xfId="15898" xr:uid="{00000000-0005-0000-0000-0000CE300000}"/>
    <cellStyle name="Comma 3 3 3 2 5 2 3 2 2" xfId="35112" xr:uid="{0F4625EE-99A6-41E8-8933-8F3F56105EA2}"/>
    <cellStyle name="Comma 3 3 3 2 5 2 3 3" xfId="25505" xr:uid="{900735FE-9C5A-405F-8A79-491783CB3DAF}"/>
    <cellStyle name="Comma 3 3 3 2 5 2 4" xfId="11094" xr:uid="{00000000-0005-0000-0000-0000CF300000}"/>
    <cellStyle name="Comma 3 3 3 2 5 2 4 2" xfId="30308" xr:uid="{17F15F70-2FA6-4468-8769-546FEDD9127A}"/>
    <cellStyle name="Comma 3 3 3 2 5 2 5" xfId="20701" xr:uid="{FFE26422-C936-4B77-BFD7-58927683548A}"/>
    <cellStyle name="Comma 3 3 3 2 5 3" xfId="2284" xr:uid="{00000000-0005-0000-0000-0000D0300000}"/>
    <cellStyle name="Comma 3 3 3 2 5 3 2" xfId="4689" xr:uid="{00000000-0005-0000-0000-0000D1300000}"/>
    <cellStyle name="Comma 3 3 3 2 5 3 2 2" xfId="9492" xr:uid="{00000000-0005-0000-0000-0000D2300000}"/>
    <cellStyle name="Comma 3 3 3 2 5 3 2 2 2" xfId="19099" xr:uid="{00000000-0005-0000-0000-0000D3300000}"/>
    <cellStyle name="Comma 3 3 3 2 5 3 2 2 2 2" xfId="38313" xr:uid="{84B1E6C0-5E96-49F6-94CE-8DF0F8B79E4C}"/>
    <cellStyle name="Comma 3 3 3 2 5 3 2 2 3" xfId="28706" xr:uid="{6627AEA3-11D9-4FB5-A387-EEBB6AFBC583}"/>
    <cellStyle name="Comma 3 3 3 2 5 3 2 3" xfId="14296" xr:uid="{00000000-0005-0000-0000-0000D4300000}"/>
    <cellStyle name="Comma 3 3 3 2 5 3 2 3 2" xfId="33510" xr:uid="{6AD8C3D9-DF74-4D64-8B0C-DD76196F1D6B}"/>
    <cellStyle name="Comma 3 3 3 2 5 3 2 4" xfId="23903" xr:uid="{F4EC074D-37D4-41FE-8C7B-121BF1B860A3}"/>
    <cellStyle name="Comma 3 3 3 2 5 3 3" xfId="7091" xr:uid="{00000000-0005-0000-0000-0000D5300000}"/>
    <cellStyle name="Comma 3 3 3 2 5 3 3 2" xfId="16698" xr:uid="{00000000-0005-0000-0000-0000D6300000}"/>
    <cellStyle name="Comma 3 3 3 2 5 3 3 2 2" xfId="35912" xr:uid="{C5AECFE1-3457-4283-823B-9F9EB9DF97B9}"/>
    <cellStyle name="Comma 3 3 3 2 5 3 3 3" xfId="26305" xr:uid="{F6B112F5-5D7E-42B0-B054-8447C4BC541D}"/>
    <cellStyle name="Comma 3 3 3 2 5 3 4" xfId="11894" xr:uid="{00000000-0005-0000-0000-0000D7300000}"/>
    <cellStyle name="Comma 3 3 3 2 5 3 4 2" xfId="31108" xr:uid="{F6637B7F-47A6-4107-9221-06FC48F04EA4}"/>
    <cellStyle name="Comma 3 3 3 2 5 3 5" xfId="21501" xr:uid="{DD3A2266-BC1C-4254-BF0D-161B8850E784}"/>
    <cellStyle name="Comma 3 3 3 2 5 4" xfId="3089" xr:uid="{00000000-0005-0000-0000-0000D8300000}"/>
    <cellStyle name="Comma 3 3 3 2 5 4 2" xfId="7892" xr:uid="{00000000-0005-0000-0000-0000D9300000}"/>
    <cellStyle name="Comma 3 3 3 2 5 4 2 2" xfId="17499" xr:uid="{00000000-0005-0000-0000-0000DA300000}"/>
    <cellStyle name="Comma 3 3 3 2 5 4 2 2 2" xfId="36713" xr:uid="{7E404AE9-53CC-4CCA-ACC9-0D215014ED9D}"/>
    <cellStyle name="Comma 3 3 3 2 5 4 2 3" xfId="27106" xr:uid="{811A27BC-E16C-4D3F-881D-7B542A6DEA2C}"/>
    <cellStyle name="Comma 3 3 3 2 5 4 3" xfId="12696" xr:uid="{00000000-0005-0000-0000-0000DB300000}"/>
    <cellStyle name="Comma 3 3 3 2 5 4 3 2" xfId="31910" xr:uid="{549ED073-031D-4D6D-A744-E83447A119DD}"/>
    <cellStyle name="Comma 3 3 3 2 5 4 4" xfId="22303" xr:uid="{5D0D370A-499C-4D20-8B8F-A144325827C4}"/>
    <cellStyle name="Comma 3 3 3 2 5 5" xfId="5491" xr:uid="{00000000-0005-0000-0000-0000DC300000}"/>
    <cellStyle name="Comma 3 3 3 2 5 5 2" xfId="15098" xr:uid="{00000000-0005-0000-0000-0000DD300000}"/>
    <cellStyle name="Comma 3 3 3 2 5 5 2 2" xfId="34312" xr:uid="{2D6F344A-6623-453E-A5AC-0CB31D0F0220}"/>
    <cellStyle name="Comma 3 3 3 2 5 5 3" xfId="24705" xr:uid="{9231B74A-D024-430C-9678-1896C7920199}"/>
    <cellStyle name="Comma 3 3 3 2 5 6" xfId="10294" xr:uid="{00000000-0005-0000-0000-0000DE300000}"/>
    <cellStyle name="Comma 3 3 3 2 5 6 2" xfId="29508" xr:uid="{96E8F96D-6FA9-4322-B840-DC1CB8517798}"/>
    <cellStyle name="Comma 3 3 3 2 5 7" xfId="19901" xr:uid="{4925F353-AB8D-4EF8-B158-E0CA7FADDE7E}"/>
    <cellStyle name="Comma 3 3 3 2 6" xfId="884" xr:uid="{00000000-0005-0000-0000-0000DF300000}"/>
    <cellStyle name="Comma 3 3 3 2 6 2" xfId="3289" xr:uid="{00000000-0005-0000-0000-0000E0300000}"/>
    <cellStyle name="Comma 3 3 3 2 6 2 2" xfId="8092" xr:uid="{00000000-0005-0000-0000-0000E1300000}"/>
    <cellStyle name="Comma 3 3 3 2 6 2 2 2" xfId="17699" xr:uid="{00000000-0005-0000-0000-0000E2300000}"/>
    <cellStyle name="Comma 3 3 3 2 6 2 2 2 2" xfId="36913" xr:uid="{05E45D27-D2A4-4414-946D-66510638D259}"/>
    <cellStyle name="Comma 3 3 3 2 6 2 2 3" xfId="27306" xr:uid="{2E430E26-848A-4082-A978-EEE4C89B5A90}"/>
    <cellStyle name="Comma 3 3 3 2 6 2 3" xfId="12896" xr:uid="{00000000-0005-0000-0000-0000E3300000}"/>
    <cellStyle name="Comma 3 3 3 2 6 2 3 2" xfId="32110" xr:uid="{8467D22D-C79E-409F-8787-4A5786B3CF2C}"/>
    <cellStyle name="Comma 3 3 3 2 6 2 4" xfId="22503" xr:uid="{03219E49-D968-4922-A528-B25EF27C7769}"/>
    <cellStyle name="Comma 3 3 3 2 6 3" xfId="5691" xr:uid="{00000000-0005-0000-0000-0000E4300000}"/>
    <cellStyle name="Comma 3 3 3 2 6 3 2" xfId="15298" xr:uid="{00000000-0005-0000-0000-0000E5300000}"/>
    <cellStyle name="Comma 3 3 3 2 6 3 2 2" xfId="34512" xr:uid="{28D0617C-75CC-4DEB-975F-220FCF77B092}"/>
    <cellStyle name="Comma 3 3 3 2 6 3 3" xfId="24905" xr:uid="{4AB74BE6-BDD5-43FF-A59E-DC2D81A2372E}"/>
    <cellStyle name="Comma 3 3 3 2 6 4" xfId="10494" xr:uid="{00000000-0005-0000-0000-0000E6300000}"/>
    <cellStyle name="Comma 3 3 3 2 6 4 2" xfId="29708" xr:uid="{EABD295B-0EC7-4D57-B1DB-0A2AFD238714}"/>
    <cellStyle name="Comma 3 3 3 2 6 5" xfId="20101" xr:uid="{AA55651F-623A-4E1D-9E04-4167E2683B8D}"/>
    <cellStyle name="Comma 3 3 3 2 7" xfId="1684" xr:uid="{00000000-0005-0000-0000-0000E7300000}"/>
    <cellStyle name="Comma 3 3 3 2 7 2" xfId="4089" xr:uid="{00000000-0005-0000-0000-0000E8300000}"/>
    <cellStyle name="Comma 3 3 3 2 7 2 2" xfId="8892" xr:uid="{00000000-0005-0000-0000-0000E9300000}"/>
    <cellStyle name="Comma 3 3 3 2 7 2 2 2" xfId="18499" xr:uid="{00000000-0005-0000-0000-0000EA300000}"/>
    <cellStyle name="Comma 3 3 3 2 7 2 2 2 2" xfId="37713" xr:uid="{08FA89AD-94AF-49D3-BDCA-524E4836A690}"/>
    <cellStyle name="Comma 3 3 3 2 7 2 2 3" xfId="28106" xr:uid="{99DED881-4DFF-4BC7-A8B4-7C92319F86B3}"/>
    <cellStyle name="Comma 3 3 3 2 7 2 3" xfId="13696" xr:uid="{00000000-0005-0000-0000-0000EB300000}"/>
    <cellStyle name="Comma 3 3 3 2 7 2 3 2" xfId="32910" xr:uid="{D78E5F30-36C0-4877-B89A-71823C4F46F7}"/>
    <cellStyle name="Comma 3 3 3 2 7 2 4" xfId="23303" xr:uid="{288F14B5-8AEA-4578-A377-632F797DA82C}"/>
    <cellStyle name="Comma 3 3 3 2 7 3" xfId="6491" xr:uid="{00000000-0005-0000-0000-0000EC300000}"/>
    <cellStyle name="Comma 3 3 3 2 7 3 2" xfId="16098" xr:uid="{00000000-0005-0000-0000-0000ED300000}"/>
    <cellStyle name="Comma 3 3 3 2 7 3 2 2" xfId="35312" xr:uid="{81EDFF08-4A4D-4F72-A8FF-7663B4FA1A38}"/>
    <cellStyle name="Comma 3 3 3 2 7 3 3" xfId="25705" xr:uid="{816BF7A5-53D8-4C90-AFEF-E8320F28DEB1}"/>
    <cellStyle name="Comma 3 3 3 2 7 4" xfId="11294" xr:uid="{00000000-0005-0000-0000-0000EE300000}"/>
    <cellStyle name="Comma 3 3 3 2 7 4 2" xfId="30508" xr:uid="{6546B033-6680-44B9-B353-2164B12A32FE}"/>
    <cellStyle name="Comma 3 3 3 2 7 5" xfId="20901" xr:uid="{C36097E4-CC20-494F-934C-98E111E6F701}"/>
    <cellStyle name="Comma 3 3 3 2 8" xfId="2489" xr:uid="{00000000-0005-0000-0000-0000EF300000}"/>
    <cellStyle name="Comma 3 3 3 2 8 2" xfId="7292" xr:uid="{00000000-0005-0000-0000-0000F0300000}"/>
    <cellStyle name="Comma 3 3 3 2 8 2 2" xfId="16899" xr:uid="{00000000-0005-0000-0000-0000F1300000}"/>
    <cellStyle name="Comma 3 3 3 2 8 2 2 2" xfId="36113" xr:uid="{CB52282A-BD4D-4EE9-A390-B487272E270D}"/>
    <cellStyle name="Comma 3 3 3 2 8 2 3" xfId="26506" xr:uid="{89107551-9172-48FA-B026-B9FABF8C27C1}"/>
    <cellStyle name="Comma 3 3 3 2 8 3" xfId="12096" xr:uid="{00000000-0005-0000-0000-0000F2300000}"/>
    <cellStyle name="Comma 3 3 3 2 8 3 2" xfId="31310" xr:uid="{D6080347-D210-45D2-A261-E4AA6BD78AD1}"/>
    <cellStyle name="Comma 3 3 3 2 8 4" xfId="21703" xr:uid="{41E1622A-0BF9-4470-95C2-6344A06F27BA}"/>
    <cellStyle name="Comma 3 3 3 2 9" xfId="4891" xr:uid="{00000000-0005-0000-0000-0000F3300000}"/>
    <cellStyle name="Comma 3 3 3 2 9 2" xfId="14498" xr:uid="{00000000-0005-0000-0000-0000F4300000}"/>
    <cellStyle name="Comma 3 3 3 2 9 2 2" xfId="33712" xr:uid="{9D069F37-F2CC-4C1D-8799-6266FA4EA30C}"/>
    <cellStyle name="Comma 3 3 3 2 9 3" xfId="24105" xr:uid="{C9B92614-BF43-44BC-9DAA-2DD24AC87CEF}"/>
    <cellStyle name="Comma 3 3 3 3" xfId="133" xr:uid="{00000000-0005-0000-0000-0000F5300000}"/>
    <cellStyle name="Comma 3 3 3 3 10" xfId="19351" xr:uid="{AFC3F1F0-5C7D-41C8-AB61-65EC7EAEA580}"/>
    <cellStyle name="Comma 3 3 3 3 2" xfId="333" xr:uid="{00000000-0005-0000-0000-0000F6300000}"/>
    <cellStyle name="Comma 3 3 3 3 2 2" xfId="1134" xr:uid="{00000000-0005-0000-0000-0000F7300000}"/>
    <cellStyle name="Comma 3 3 3 3 2 2 2" xfId="3539" xr:uid="{00000000-0005-0000-0000-0000F8300000}"/>
    <cellStyle name="Comma 3 3 3 3 2 2 2 2" xfId="8342" xr:uid="{00000000-0005-0000-0000-0000F9300000}"/>
    <cellStyle name="Comma 3 3 3 3 2 2 2 2 2" xfId="17949" xr:uid="{00000000-0005-0000-0000-0000FA300000}"/>
    <cellStyle name="Comma 3 3 3 3 2 2 2 2 2 2" xfId="37163" xr:uid="{ACB71592-892E-43FC-8DD2-69C362A2C090}"/>
    <cellStyle name="Comma 3 3 3 3 2 2 2 2 3" xfId="27556" xr:uid="{36BBA553-EA16-4CE9-B47C-5753FBCAE76D}"/>
    <cellStyle name="Comma 3 3 3 3 2 2 2 3" xfId="13146" xr:uid="{00000000-0005-0000-0000-0000FB300000}"/>
    <cellStyle name="Comma 3 3 3 3 2 2 2 3 2" xfId="32360" xr:uid="{BD1E255B-0E87-4FE0-8907-E5D665375945}"/>
    <cellStyle name="Comma 3 3 3 3 2 2 2 4" xfId="22753" xr:uid="{E29F7654-C6BE-4026-8BD0-38688AB5C073}"/>
    <cellStyle name="Comma 3 3 3 3 2 2 3" xfId="5941" xr:uid="{00000000-0005-0000-0000-0000FC300000}"/>
    <cellStyle name="Comma 3 3 3 3 2 2 3 2" xfId="15548" xr:uid="{00000000-0005-0000-0000-0000FD300000}"/>
    <cellStyle name="Comma 3 3 3 3 2 2 3 2 2" xfId="34762" xr:uid="{32E70F5B-5824-4860-9BB3-CB027D17B99F}"/>
    <cellStyle name="Comma 3 3 3 3 2 2 3 3" xfId="25155" xr:uid="{9F62B52B-5BC1-402B-BC78-9D883B2CA9B7}"/>
    <cellStyle name="Comma 3 3 3 3 2 2 4" xfId="10744" xr:uid="{00000000-0005-0000-0000-0000FE300000}"/>
    <cellStyle name="Comma 3 3 3 3 2 2 4 2" xfId="29958" xr:uid="{CC0E5790-B831-4F29-88CA-2FFCDEB9380E}"/>
    <cellStyle name="Comma 3 3 3 3 2 2 5" xfId="20351" xr:uid="{E48BBEF2-E24A-4745-A43E-98077BDFE7A2}"/>
    <cellStyle name="Comma 3 3 3 3 2 3" xfId="1934" xr:uid="{00000000-0005-0000-0000-0000FF300000}"/>
    <cellStyle name="Comma 3 3 3 3 2 3 2" xfId="4339" xr:uid="{00000000-0005-0000-0000-000000310000}"/>
    <cellStyle name="Comma 3 3 3 3 2 3 2 2" xfId="9142" xr:uid="{00000000-0005-0000-0000-000001310000}"/>
    <cellStyle name="Comma 3 3 3 3 2 3 2 2 2" xfId="18749" xr:uid="{00000000-0005-0000-0000-000002310000}"/>
    <cellStyle name="Comma 3 3 3 3 2 3 2 2 2 2" xfId="37963" xr:uid="{283B5B97-55B8-4AA8-9C87-8A0798C450A9}"/>
    <cellStyle name="Comma 3 3 3 3 2 3 2 2 3" xfId="28356" xr:uid="{7706C740-86E6-4B60-AA3E-CD643FD4D14F}"/>
    <cellStyle name="Comma 3 3 3 3 2 3 2 3" xfId="13946" xr:uid="{00000000-0005-0000-0000-000003310000}"/>
    <cellStyle name="Comma 3 3 3 3 2 3 2 3 2" xfId="33160" xr:uid="{A09A24DF-9B38-4E85-BCBD-F3107095E364}"/>
    <cellStyle name="Comma 3 3 3 3 2 3 2 4" xfId="23553" xr:uid="{66FB85C7-5D69-4FDE-BC71-4651F189A9D4}"/>
    <cellStyle name="Comma 3 3 3 3 2 3 3" xfId="6741" xr:uid="{00000000-0005-0000-0000-000004310000}"/>
    <cellStyle name="Comma 3 3 3 3 2 3 3 2" xfId="16348" xr:uid="{00000000-0005-0000-0000-000005310000}"/>
    <cellStyle name="Comma 3 3 3 3 2 3 3 2 2" xfId="35562" xr:uid="{32835899-4155-42E3-B85D-1A90926D9BC1}"/>
    <cellStyle name="Comma 3 3 3 3 2 3 3 3" xfId="25955" xr:uid="{4F40DC80-F4E8-453A-A2ED-7A6647EF7A65}"/>
    <cellStyle name="Comma 3 3 3 3 2 3 4" xfId="11544" xr:uid="{00000000-0005-0000-0000-000006310000}"/>
    <cellStyle name="Comma 3 3 3 3 2 3 4 2" xfId="30758" xr:uid="{2A1D6390-C1ED-4D29-BFAE-0BDB55BB8A87}"/>
    <cellStyle name="Comma 3 3 3 3 2 3 5" xfId="21151" xr:uid="{3E097752-B1C0-4928-9553-007E00828C2E}"/>
    <cellStyle name="Comma 3 3 3 3 2 4" xfId="2739" xr:uid="{00000000-0005-0000-0000-000007310000}"/>
    <cellStyle name="Comma 3 3 3 3 2 4 2" xfId="7542" xr:uid="{00000000-0005-0000-0000-000008310000}"/>
    <cellStyle name="Comma 3 3 3 3 2 4 2 2" xfId="17149" xr:uid="{00000000-0005-0000-0000-000009310000}"/>
    <cellStyle name="Comma 3 3 3 3 2 4 2 2 2" xfId="36363" xr:uid="{B5905A74-21B9-40C9-93CA-F14DFE93C153}"/>
    <cellStyle name="Comma 3 3 3 3 2 4 2 3" xfId="26756" xr:uid="{7A7CD133-3811-4D92-93F0-8EC90A88837B}"/>
    <cellStyle name="Comma 3 3 3 3 2 4 3" xfId="12346" xr:uid="{00000000-0005-0000-0000-00000A310000}"/>
    <cellStyle name="Comma 3 3 3 3 2 4 3 2" xfId="31560" xr:uid="{ADCA7F12-5325-4930-BFA8-2DA7FF3245FC}"/>
    <cellStyle name="Comma 3 3 3 3 2 4 4" xfId="21953" xr:uid="{389F7F27-55CB-4364-B819-82FF6ABC7DDE}"/>
    <cellStyle name="Comma 3 3 3 3 2 5" xfId="5141" xr:uid="{00000000-0005-0000-0000-00000B310000}"/>
    <cellStyle name="Comma 3 3 3 3 2 5 2" xfId="14748" xr:uid="{00000000-0005-0000-0000-00000C310000}"/>
    <cellStyle name="Comma 3 3 3 3 2 5 2 2" xfId="33962" xr:uid="{00C68F0F-F00F-4AAA-9CE7-AD3C3FDEE849}"/>
    <cellStyle name="Comma 3 3 3 3 2 5 3" xfId="24355" xr:uid="{5EAE83F7-5FC6-441A-8022-7C7585F902C5}"/>
    <cellStyle name="Comma 3 3 3 3 2 6" xfId="9944" xr:uid="{00000000-0005-0000-0000-00000D310000}"/>
    <cellStyle name="Comma 3 3 3 3 2 6 2" xfId="29158" xr:uid="{3900ADAD-BC7C-4E4A-AFFF-77C4703B9533}"/>
    <cellStyle name="Comma 3 3 3 3 2 7" xfId="19551" xr:uid="{12452B71-2A5C-4617-8401-C762C3DEE7C3}"/>
    <cellStyle name="Comma 3 3 3 3 3" xfId="533" xr:uid="{00000000-0005-0000-0000-00000E310000}"/>
    <cellStyle name="Comma 3 3 3 3 3 2" xfId="1334" xr:uid="{00000000-0005-0000-0000-00000F310000}"/>
    <cellStyle name="Comma 3 3 3 3 3 2 2" xfId="3739" xr:uid="{00000000-0005-0000-0000-000010310000}"/>
    <cellStyle name="Comma 3 3 3 3 3 2 2 2" xfId="8542" xr:uid="{00000000-0005-0000-0000-000011310000}"/>
    <cellStyle name="Comma 3 3 3 3 3 2 2 2 2" xfId="18149" xr:uid="{00000000-0005-0000-0000-000012310000}"/>
    <cellStyle name="Comma 3 3 3 3 3 2 2 2 2 2" xfId="37363" xr:uid="{A594CE67-1AB1-4FC9-8907-B99BCF827AC7}"/>
    <cellStyle name="Comma 3 3 3 3 3 2 2 2 3" xfId="27756" xr:uid="{6148E77C-1BA1-4D11-8A21-B28D4F636D2E}"/>
    <cellStyle name="Comma 3 3 3 3 3 2 2 3" xfId="13346" xr:uid="{00000000-0005-0000-0000-000013310000}"/>
    <cellStyle name="Comma 3 3 3 3 3 2 2 3 2" xfId="32560" xr:uid="{E48F74EE-2E9F-4944-9F8B-4BFE8CB9898C}"/>
    <cellStyle name="Comma 3 3 3 3 3 2 2 4" xfId="22953" xr:uid="{7F3EE997-C4D6-40EB-986A-31AC70A24E7E}"/>
    <cellStyle name="Comma 3 3 3 3 3 2 3" xfId="6141" xr:uid="{00000000-0005-0000-0000-000014310000}"/>
    <cellStyle name="Comma 3 3 3 3 3 2 3 2" xfId="15748" xr:uid="{00000000-0005-0000-0000-000015310000}"/>
    <cellStyle name="Comma 3 3 3 3 3 2 3 2 2" xfId="34962" xr:uid="{66D243A3-402C-41CC-A575-EBB09B8C59CD}"/>
    <cellStyle name="Comma 3 3 3 3 3 2 3 3" xfId="25355" xr:uid="{BB56C08D-B1C5-44A8-9C80-43C6B35FC693}"/>
    <cellStyle name="Comma 3 3 3 3 3 2 4" xfId="10944" xr:uid="{00000000-0005-0000-0000-000016310000}"/>
    <cellStyle name="Comma 3 3 3 3 3 2 4 2" xfId="30158" xr:uid="{D82CF0D8-8B0D-40DE-BBEA-795E0B96037D}"/>
    <cellStyle name="Comma 3 3 3 3 3 2 5" xfId="20551" xr:uid="{1A53ADC0-4FA4-4859-AF5E-79CB999AFD50}"/>
    <cellStyle name="Comma 3 3 3 3 3 3" xfId="2134" xr:uid="{00000000-0005-0000-0000-000017310000}"/>
    <cellStyle name="Comma 3 3 3 3 3 3 2" xfId="4539" xr:uid="{00000000-0005-0000-0000-000018310000}"/>
    <cellStyle name="Comma 3 3 3 3 3 3 2 2" xfId="9342" xr:uid="{00000000-0005-0000-0000-000019310000}"/>
    <cellStyle name="Comma 3 3 3 3 3 3 2 2 2" xfId="18949" xr:uid="{00000000-0005-0000-0000-00001A310000}"/>
    <cellStyle name="Comma 3 3 3 3 3 3 2 2 2 2" xfId="38163" xr:uid="{1F0DB175-05F9-421B-ABF1-8AD967EC806B}"/>
    <cellStyle name="Comma 3 3 3 3 3 3 2 2 3" xfId="28556" xr:uid="{25599419-E4B2-44B0-81E0-522A464C13A5}"/>
    <cellStyle name="Comma 3 3 3 3 3 3 2 3" xfId="14146" xr:uid="{00000000-0005-0000-0000-00001B310000}"/>
    <cellStyle name="Comma 3 3 3 3 3 3 2 3 2" xfId="33360" xr:uid="{C5352529-CDD7-4EAC-A138-C2206657C31B}"/>
    <cellStyle name="Comma 3 3 3 3 3 3 2 4" xfId="23753" xr:uid="{72D51774-32B6-482F-A25E-93B33F9BAE76}"/>
    <cellStyle name="Comma 3 3 3 3 3 3 3" xfId="6941" xr:uid="{00000000-0005-0000-0000-00001C310000}"/>
    <cellStyle name="Comma 3 3 3 3 3 3 3 2" xfId="16548" xr:uid="{00000000-0005-0000-0000-00001D310000}"/>
    <cellStyle name="Comma 3 3 3 3 3 3 3 2 2" xfId="35762" xr:uid="{FDA374B6-4532-4F99-8E4D-09C58CDC3855}"/>
    <cellStyle name="Comma 3 3 3 3 3 3 3 3" xfId="26155" xr:uid="{CE681491-EC66-42EA-9017-5B69E6B3E48F}"/>
    <cellStyle name="Comma 3 3 3 3 3 3 4" xfId="11744" xr:uid="{00000000-0005-0000-0000-00001E310000}"/>
    <cellStyle name="Comma 3 3 3 3 3 3 4 2" xfId="30958" xr:uid="{48EF5678-6ED1-4DAD-871C-8F2FF3BB5ABD}"/>
    <cellStyle name="Comma 3 3 3 3 3 3 5" xfId="21351" xr:uid="{B65F8931-B25D-452A-AFA5-2A3F2F489A93}"/>
    <cellStyle name="Comma 3 3 3 3 3 4" xfId="2939" xr:uid="{00000000-0005-0000-0000-00001F310000}"/>
    <cellStyle name="Comma 3 3 3 3 3 4 2" xfId="7742" xr:uid="{00000000-0005-0000-0000-000020310000}"/>
    <cellStyle name="Comma 3 3 3 3 3 4 2 2" xfId="17349" xr:uid="{00000000-0005-0000-0000-000021310000}"/>
    <cellStyle name="Comma 3 3 3 3 3 4 2 2 2" xfId="36563" xr:uid="{EBBDC59A-D560-4458-919C-893FADB51392}"/>
    <cellStyle name="Comma 3 3 3 3 3 4 2 3" xfId="26956" xr:uid="{8F4676C7-D462-4864-A53E-146E2DEBD44F}"/>
    <cellStyle name="Comma 3 3 3 3 3 4 3" xfId="12546" xr:uid="{00000000-0005-0000-0000-000022310000}"/>
    <cellStyle name="Comma 3 3 3 3 3 4 3 2" xfId="31760" xr:uid="{529A5754-0265-4B7B-B9B8-6CFD9F8EC188}"/>
    <cellStyle name="Comma 3 3 3 3 3 4 4" xfId="22153" xr:uid="{E6C8291E-7057-486A-BA35-039EC27AD882}"/>
    <cellStyle name="Comma 3 3 3 3 3 5" xfId="5341" xr:uid="{00000000-0005-0000-0000-000023310000}"/>
    <cellStyle name="Comma 3 3 3 3 3 5 2" xfId="14948" xr:uid="{00000000-0005-0000-0000-000024310000}"/>
    <cellStyle name="Comma 3 3 3 3 3 5 2 2" xfId="34162" xr:uid="{4E090987-34F8-43B1-81BF-0E01580E24AC}"/>
    <cellStyle name="Comma 3 3 3 3 3 5 3" xfId="24555" xr:uid="{E6FA99A8-98BE-43B4-8A17-735D121237D7}"/>
    <cellStyle name="Comma 3 3 3 3 3 6" xfId="10144" xr:uid="{00000000-0005-0000-0000-000025310000}"/>
    <cellStyle name="Comma 3 3 3 3 3 6 2" xfId="29358" xr:uid="{8E7FB1EC-DF30-49DF-9CE0-68B40B141DF1}"/>
    <cellStyle name="Comma 3 3 3 3 3 7" xfId="19751" xr:uid="{0EA0B062-5507-48D8-BBC1-265102F81A4E}"/>
    <cellStyle name="Comma 3 3 3 3 4" xfId="733" xr:uid="{00000000-0005-0000-0000-000026310000}"/>
    <cellStyle name="Comma 3 3 3 3 4 2" xfId="1534" xr:uid="{00000000-0005-0000-0000-000027310000}"/>
    <cellStyle name="Comma 3 3 3 3 4 2 2" xfId="3939" xr:uid="{00000000-0005-0000-0000-000028310000}"/>
    <cellStyle name="Comma 3 3 3 3 4 2 2 2" xfId="8742" xr:uid="{00000000-0005-0000-0000-000029310000}"/>
    <cellStyle name="Comma 3 3 3 3 4 2 2 2 2" xfId="18349" xr:uid="{00000000-0005-0000-0000-00002A310000}"/>
    <cellStyle name="Comma 3 3 3 3 4 2 2 2 2 2" xfId="37563" xr:uid="{CCA4105C-75E8-4599-B574-60F211E8F8DA}"/>
    <cellStyle name="Comma 3 3 3 3 4 2 2 2 3" xfId="27956" xr:uid="{6930EE4C-A00A-409E-89CE-BA86038D6014}"/>
    <cellStyle name="Comma 3 3 3 3 4 2 2 3" xfId="13546" xr:uid="{00000000-0005-0000-0000-00002B310000}"/>
    <cellStyle name="Comma 3 3 3 3 4 2 2 3 2" xfId="32760" xr:uid="{1088B275-4A5C-48A5-9DFF-EA624D0173EE}"/>
    <cellStyle name="Comma 3 3 3 3 4 2 2 4" xfId="23153" xr:uid="{225AB106-BF26-4171-8964-7A2A79C25176}"/>
    <cellStyle name="Comma 3 3 3 3 4 2 3" xfId="6341" xr:uid="{00000000-0005-0000-0000-00002C310000}"/>
    <cellStyle name="Comma 3 3 3 3 4 2 3 2" xfId="15948" xr:uid="{00000000-0005-0000-0000-00002D310000}"/>
    <cellStyle name="Comma 3 3 3 3 4 2 3 2 2" xfId="35162" xr:uid="{B894EEF4-9A52-409C-98A2-DB5163D37E11}"/>
    <cellStyle name="Comma 3 3 3 3 4 2 3 3" xfId="25555" xr:uid="{80B88EF9-FCF0-4DC9-AD00-99EA41BC4B0A}"/>
    <cellStyle name="Comma 3 3 3 3 4 2 4" xfId="11144" xr:uid="{00000000-0005-0000-0000-00002E310000}"/>
    <cellStyle name="Comma 3 3 3 3 4 2 4 2" xfId="30358" xr:uid="{5B48FEC2-18FD-47E6-9179-0709DFC8D494}"/>
    <cellStyle name="Comma 3 3 3 3 4 2 5" xfId="20751" xr:uid="{E39BDF12-8CB9-4B8F-BDC7-3B7F854C9F9A}"/>
    <cellStyle name="Comma 3 3 3 3 4 3" xfId="2334" xr:uid="{00000000-0005-0000-0000-00002F310000}"/>
    <cellStyle name="Comma 3 3 3 3 4 3 2" xfId="4739" xr:uid="{00000000-0005-0000-0000-000030310000}"/>
    <cellStyle name="Comma 3 3 3 3 4 3 2 2" xfId="9542" xr:uid="{00000000-0005-0000-0000-000031310000}"/>
    <cellStyle name="Comma 3 3 3 3 4 3 2 2 2" xfId="19149" xr:uid="{00000000-0005-0000-0000-000032310000}"/>
    <cellStyle name="Comma 3 3 3 3 4 3 2 2 2 2" xfId="38363" xr:uid="{5971FD0C-9459-4BBF-B68A-59363136B9C6}"/>
    <cellStyle name="Comma 3 3 3 3 4 3 2 2 3" xfId="28756" xr:uid="{05847A12-FFD6-4BDE-B186-7CB0FEBA0127}"/>
    <cellStyle name="Comma 3 3 3 3 4 3 2 3" xfId="14346" xr:uid="{00000000-0005-0000-0000-000033310000}"/>
    <cellStyle name="Comma 3 3 3 3 4 3 2 3 2" xfId="33560" xr:uid="{3F7EEE50-8730-47DB-AC02-1109B393BFE6}"/>
    <cellStyle name="Comma 3 3 3 3 4 3 2 4" xfId="23953" xr:uid="{26A68C5E-A10B-483C-A1FB-36E99484BF0F}"/>
    <cellStyle name="Comma 3 3 3 3 4 3 3" xfId="7141" xr:uid="{00000000-0005-0000-0000-000034310000}"/>
    <cellStyle name="Comma 3 3 3 3 4 3 3 2" xfId="16748" xr:uid="{00000000-0005-0000-0000-000035310000}"/>
    <cellStyle name="Comma 3 3 3 3 4 3 3 2 2" xfId="35962" xr:uid="{F09B3575-F8E7-4937-8C31-D6D079CB2F78}"/>
    <cellStyle name="Comma 3 3 3 3 4 3 3 3" xfId="26355" xr:uid="{2EAF5792-B0A7-4D92-BD95-0875DBBA3203}"/>
    <cellStyle name="Comma 3 3 3 3 4 3 4" xfId="11944" xr:uid="{00000000-0005-0000-0000-000036310000}"/>
    <cellStyle name="Comma 3 3 3 3 4 3 4 2" xfId="31158" xr:uid="{B6A390A5-D993-442B-A87C-5C4159301212}"/>
    <cellStyle name="Comma 3 3 3 3 4 3 5" xfId="21551" xr:uid="{5F6069C0-FD22-4046-8407-A9AD66C1232B}"/>
    <cellStyle name="Comma 3 3 3 3 4 4" xfId="3139" xr:uid="{00000000-0005-0000-0000-000037310000}"/>
    <cellStyle name="Comma 3 3 3 3 4 4 2" xfId="7942" xr:uid="{00000000-0005-0000-0000-000038310000}"/>
    <cellStyle name="Comma 3 3 3 3 4 4 2 2" xfId="17549" xr:uid="{00000000-0005-0000-0000-000039310000}"/>
    <cellStyle name="Comma 3 3 3 3 4 4 2 2 2" xfId="36763" xr:uid="{EC23175D-B078-4AFE-B3AF-A29A9C300D2E}"/>
    <cellStyle name="Comma 3 3 3 3 4 4 2 3" xfId="27156" xr:uid="{311AD67D-99B9-407B-9C28-1291C03319C5}"/>
    <cellStyle name="Comma 3 3 3 3 4 4 3" xfId="12746" xr:uid="{00000000-0005-0000-0000-00003A310000}"/>
    <cellStyle name="Comma 3 3 3 3 4 4 3 2" xfId="31960" xr:uid="{47CDA590-0AF5-453D-84EC-7D2F4241C656}"/>
    <cellStyle name="Comma 3 3 3 3 4 4 4" xfId="22353" xr:uid="{B7EF417B-8152-4466-9B9B-978F1DAB15A1}"/>
    <cellStyle name="Comma 3 3 3 3 4 5" xfId="5541" xr:uid="{00000000-0005-0000-0000-00003B310000}"/>
    <cellStyle name="Comma 3 3 3 3 4 5 2" xfId="15148" xr:uid="{00000000-0005-0000-0000-00003C310000}"/>
    <cellStyle name="Comma 3 3 3 3 4 5 2 2" xfId="34362" xr:uid="{C4C57CE0-B7EC-4E35-8ED9-E3E59EE96703}"/>
    <cellStyle name="Comma 3 3 3 3 4 5 3" xfId="24755" xr:uid="{AFE4FEB1-A1E5-45C6-9338-1B909B4688FE}"/>
    <cellStyle name="Comma 3 3 3 3 4 6" xfId="10344" xr:uid="{00000000-0005-0000-0000-00003D310000}"/>
    <cellStyle name="Comma 3 3 3 3 4 6 2" xfId="29558" xr:uid="{667921C9-CF02-4595-8808-3EE5C96CA032}"/>
    <cellStyle name="Comma 3 3 3 3 4 7" xfId="19951" xr:uid="{56C10839-B812-492E-AD15-020E23FAC077}"/>
    <cellStyle name="Comma 3 3 3 3 5" xfId="934" xr:uid="{00000000-0005-0000-0000-00003E310000}"/>
    <cellStyle name="Comma 3 3 3 3 5 2" xfId="3339" xr:uid="{00000000-0005-0000-0000-00003F310000}"/>
    <cellStyle name="Comma 3 3 3 3 5 2 2" xfId="8142" xr:uid="{00000000-0005-0000-0000-000040310000}"/>
    <cellStyle name="Comma 3 3 3 3 5 2 2 2" xfId="17749" xr:uid="{00000000-0005-0000-0000-000041310000}"/>
    <cellStyle name="Comma 3 3 3 3 5 2 2 2 2" xfId="36963" xr:uid="{4FDBAC6E-229F-4E4E-9033-C6CF568C3198}"/>
    <cellStyle name="Comma 3 3 3 3 5 2 2 3" xfId="27356" xr:uid="{ACBE17FF-5263-4407-8AEF-CC651F959802}"/>
    <cellStyle name="Comma 3 3 3 3 5 2 3" xfId="12946" xr:uid="{00000000-0005-0000-0000-000042310000}"/>
    <cellStyle name="Comma 3 3 3 3 5 2 3 2" xfId="32160" xr:uid="{4023E3AD-6384-4AD9-B82B-2B90345CDDC4}"/>
    <cellStyle name="Comma 3 3 3 3 5 2 4" xfId="22553" xr:uid="{16E5725F-F6BC-41A7-A706-17238691E6F7}"/>
    <cellStyle name="Comma 3 3 3 3 5 3" xfId="5741" xr:uid="{00000000-0005-0000-0000-000043310000}"/>
    <cellStyle name="Comma 3 3 3 3 5 3 2" xfId="15348" xr:uid="{00000000-0005-0000-0000-000044310000}"/>
    <cellStyle name="Comma 3 3 3 3 5 3 2 2" xfId="34562" xr:uid="{1FBD3753-4EDE-4CEA-A88A-6DB47FFFEB0D}"/>
    <cellStyle name="Comma 3 3 3 3 5 3 3" xfId="24955" xr:uid="{86A47728-201D-4AEC-BF5E-B44D3A8641E2}"/>
    <cellStyle name="Comma 3 3 3 3 5 4" xfId="10544" xr:uid="{00000000-0005-0000-0000-000045310000}"/>
    <cellStyle name="Comma 3 3 3 3 5 4 2" xfId="29758" xr:uid="{E18C0569-0BDF-45F5-96AE-6F8C41B0150D}"/>
    <cellStyle name="Comma 3 3 3 3 5 5" xfId="20151" xr:uid="{0528081C-957D-49A5-913C-0558161D1EB7}"/>
    <cellStyle name="Comma 3 3 3 3 6" xfId="1734" xr:uid="{00000000-0005-0000-0000-000046310000}"/>
    <cellStyle name="Comma 3 3 3 3 6 2" xfId="4139" xr:uid="{00000000-0005-0000-0000-000047310000}"/>
    <cellStyle name="Comma 3 3 3 3 6 2 2" xfId="8942" xr:uid="{00000000-0005-0000-0000-000048310000}"/>
    <cellStyle name="Comma 3 3 3 3 6 2 2 2" xfId="18549" xr:uid="{00000000-0005-0000-0000-000049310000}"/>
    <cellStyle name="Comma 3 3 3 3 6 2 2 2 2" xfId="37763" xr:uid="{77258409-AC7E-4C57-A6A2-8DF25A279952}"/>
    <cellStyle name="Comma 3 3 3 3 6 2 2 3" xfId="28156" xr:uid="{E7A87EB7-E7E4-4745-8E41-AC40CF61F825}"/>
    <cellStyle name="Comma 3 3 3 3 6 2 3" xfId="13746" xr:uid="{00000000-0005-0000-0000-00004A310000}"/>
    <cellStyle name="Comma 3 3 3 3 6 2 3 2" xfId="32960" xr:uid="{6D52776B-FCB6-41CC-875C-D73C7F987014}"/>
    <cellStyle name="Comma 3 3 3 3 6 2 4" xfId="23353" xr:uid="{1B34FB5C-1A17-4C5C-BB6D-66A6821C7E27}"/>
    <cellStyle name="Comma 3 3 3 3 6 3" xfId="6541" xr:uid="{00000000-0005-0000-0000-00004B310000}"/>
    <cellStyle name="Comma 3 3 3 3 6 3 2" xfId="16148" xr:uid="{00000000-0005-0000-0000-00004C310000}"/>
    <cellStyle name="Comma 3 3 3 3 6 3 2 2" xfId="35362" xr:uid="{7C5A0F6D-794A-48CB-B699-AEC302F98544}"/>
    <cellStyle name="Comma 3 3 3 3 6 3 3" xfId="25755" xr:uid="{A2D942DC-3B12-40A7-AFA6-540A0087F347}"/>
    <cellStyle name="Comma 3 3 3 3 6 4" xfId="11344" xr:uid="{00000000-0005-0000-0000-00004D310000}"/>
    <cellStyle name="Comma 3 3 3 3 6 4 2" xfId="30558" xr:uid="{5D646DF9-6085-4679-B33C-76EE0137670E}"/>
    <cellStyle name="Comma 3 3 3 3 6 5" xfId="20951" xr:uid="{7561D2B3-2C9A-4450-8A03-E967BAD0D9D1}"/>
    <cellStyle name="Comma 3 3 3 3 7" xfId="2539" xr:uid="{00000000-0005-0000-0000-00004E310000}"/>
    <cellStyle name="Comma 3 3 3 3 7 2" xfId="7342" xr:uid="{00000000-0005-0000-0000-00004F310000}"/>
    <cellStyle name="Comma 3 3 3 3 7 2 2" xfId="16949" xr:uid="{00000000-0005-0000-0000-000050310000}"/>
    <cellStyle name="Comma 3 3 3 3 7 2 2 2" xfId="36163" xr:uid="{11D69DD3-739E-4DCB-A687-A73B1B329496}"/>
    <cellStyle name="Comma 3 3 3 3 7 2 3" xfId="26556" xr:uid="{6EE8B2D1-536D-4F34-988C-1901C192F100}"/>
    <cellStyle name="Comma 3 3 3 3 7 3" xfId="12146" xr:uid="{00000000-0005-0000-0000-000051310000}"/>
    <cellStyle name="Comma 3 3 3 3 7 3 2" xfId="31360" xr:uid="{6F5D230A-5351-4282-BD3B-1A989D4C0B71}"/>
    <cellStyle name="Comma 3 3 3 3 7 4" xfId="21753" xr:uid="{B1442F91-B378-49C4-8792-4F1A272887DE}"/>
    <cellStyle name="Comma 3 3 3 3 8" xfId="4941" xr:uid="{00000000-0005-0000-0000-000052310000}"/>
    <cellStyle name="Comma 3 3 3 3 8 2" xfId="14548" xr:uid="{00000000-0005-0000-0000-000053310000}"/>
    <cellStyle name="Comma 3 3 3 3 8 2 2" xfId="33762" xr:uid="{019FD261-E940-49C9-BDDD-EFE4C18FF7EA}"/>
    <cellStyle name="Comma 3 3 3 3 8 3" xfId="24155" xr:uid="{C83A26CC-6EAB-4C24-A58A-ACD199180AD6}"/>
    <cellStyle name="Comma 3 3 3 3 9" xfId="9744" xr:uid="{00000000-0005-0000-0000-000054310000}"/>
    <cellStyle name="Comma 3 3 3 3 9 2" xfId="28958" xr:uid="{56AAECA0-0F4C-43A0-8C38-78D256DD56E6}"/>
    <cellStyle name="Comma 3 3 3 4" xfId="233" xr:uid="{00000000-0005-0000-0000-000055310000}"/>
    <cellStyle name="Comma 3 3 3 4 2" xfId="1034" xr:uid="{00000000-0005-0000-0000-000056310000}"/>
    <cellStyle name="Comma 3 3 3 4 2 2" xfId="3439" xr:uid="{00000000-0005-0000-0000-000057310000}"/>
    <cellStyle name="Comma 3 3 3 4 2 2 2" xfId="8242" xr:uid="{00000000-0005-0000-0000-000058310000}"/>
    <cellStyle name="Comma 3 3 3 4 2 2 2 2" xfId="17849" xr:uid="{00000000-0005-0000-0000-000059310000}"/>
    <cellStyle name="Comma 3 3 3 4 2 2 2 2 2" xfId="37063" xr:uid="{BE07462B-6FB4-4899-BB90-F187D5169F4C}"/>
    <cellStyle name="Comma 3 3 3 4 2 2 2 3" xfId="27456" xr:uid="{B51C7169-91E1-4D7B-A535-3A9AAE1A4891}"/>
    <cellStyle name="Comma 3 3 3 4 2 2 3" xfId="13046" xr:uid="{00000000-0005-0000-0000-00005A310000}"/>
    <cellStyle name="Comma 3 3 3 4 2 2 3 2" xfId="32260" xr:uid="{5D472D8C-3E3A-4DB0-BD46-E6CDE7FE887F}"/>
    <cellStyle name="Comma 3 3 3 4 2 2 4" xfId="22653" xr:uid="{1BEFE887-56F9-4518-9362-6E042DD4CB52}"/>
    <cellStyle name="Comma 3 3 3 4 2 3" xfId="5841" xr:uid="{00000000-0005-0000-0000-00005B310000}"/>
    <cellStyle name="Comma 3 3 3 4 2 3 2" xfId="15448" xr:uid="{00000000-0005-0000-0000-00005C310000}"/>
    <cellStyle name="Comma 3 3 3 4 2 3 2 2" xfId="34662" xr:uid="{9A9945EB-9D93-4DEC-B181-5ED50B48EF23}"/>
    <cellStyle name="Comma 3 3 3 4 2 3 3" xfId="25055" xr:uid="{74BEFA63-C988-490E-A17A-D252C28491AF}"/>
    <cellStyle name="Comma 3 3 3 4 2 4" xfId="10644" xr:uid="{00000000-0005-0000-0000-00005D310000}"/>
    <cellStyle name="Comma 3 3 3 4 2 4 2" xfId="29858" xr:uid="{852D732B-9F57-4118-A30C-A62A49622F7D}"/>
    <cellStyle name="Comma 3 3 3 4 2 5" xfId="20251" xr:uid="{792EC7CD-17D5-4B3F-B0C4-8B068EB90C4E}"/>
    <cellStyle name="Comma 3 3 3 4 3" xfId="1834" xr:uid="{00000000-0005-0000-0000-00005E310000}"/>
    <cellStyle name="Comma 3 3 3 4 3 2" xfId="4239" xr:uid="{00000000-0005-0000-0000-00005F310000}"/>
    <cellStyle name="Comma 3 3 3 4 3 2 2" xfId="9042" xr:uid="{00000000-0005-0000-0000-000060310000}"/>
    <cellStyle name="Comma 3 3 3 4 3 2 2 2" xfId="18649" xr:uid="{00000000-0005-0000-0000-000061310000}"/>
    <cellStyle name="Comma 3 3 3 4 3 2 2 2 2" xfId="37863" xr:uid="{5BCAAD46-D894-414F-A82F-BEF59DF48411}"/>
    <cellStyle name="Comma 3 3 3 4 3 2 2 3" xfId="28256" xr:uid="{39A654EF-32BD-456C-9517-32BC45CA8C02}"/>
    <cellStyle name="Comma 3 3 3 4 3 2 3" xfId="13846" xr:uid="{00000000-0005-0000-0000-000062310000}"/>
    <cellStyle name="Comma 3 3 3 4 3 2 3 2" xfId="33060" xr:uid="{F5A48019-E7C5-498B-8C2A-245D5AD19DBC}"/>
    <cellStyle name="Comma 3 3 3 4 3 2 4" xfId="23453" xr:uid="{E96287F9-57A7-424F-8EA1-247C1E992DCD}"/>
    <cellStyle name="Comma 3 3 3 4 3 3" xfId="6641" xr:uid="{00000000-0005-0000-0000-000063310000}"/>
    <cellStyle name="Comma 3 3 3 4 3 3 2" xfId="16248" xr:uid="{00000000-0005-0000-0000-000064310000}"/>
    <cellStyle name="Comma 3 3 3 4 3 3 2 2" xfId="35462" xr:uid="{4471794E-F7C4-4CFA-B7D2-1B63ECA1AAAB}"/>
    <cellStyle name="Comma 3 3 3 4 3 3 3" xfId="25855" xr:uid="{FDA26AD7-20B1-4BEE-A026-B051B4B8813A}"/>
    <cellStyle name="Comma 3 3 3 4 3 4" xfId="11444" xr:uid="{00000000-0005-0000-0000-000065310000}"/>
    <cellStyle name="Comma 3 3 3 4 3 4 2" xfId="30658" xr:uid="{E2A510E6-52AE-4CE7-BB74-7FA16EDB9D28}"/>
    <cellStyle name="Comma 3 3 3 4 3 5" xfId="21051" xr:uid="{AE065F84-EE19-4E7F-A643-137DBAE14F1B}"/>
    <cellStyle name="Comma 3 3 3 4 4" xfId="2639" xr:uid="{00000000-0005-0000-0000-000066310000}"/>
    <cellStyle name="Comma 3 3 3 4 4 2" xfId="7442" xr:uid="{00000000-0005-0000-0000-000067310000}"/>
    <cellStyle name="Comma 3 3 3 4 4 2 2" xfId="17049" xr:uid="{00000000-0005-0000-0000-000068310000}"/>
    <cellStyle name="Comma 3 3 3 4 4 2 2 2" xfId="36263" xr:uid="{0F88DBC6-37B0-4EA4-900B-A6245A353A37}"/>
    <cellStyle name="Comma 3 3 3 4 4 2 3" xfId="26656" xr:uid="{FA902703-81E4-4584-A42C-D2767D2D532C}"/>
    <cellStyle name="Comma 3 3 3 4 4 3" xfId="12246" xr:uid="{00000000-0005-0000-0000-000069310000}"/>
    <cellStyle name="Comma 3 3 3 4 4 3 2" xfId="31460" xr:uid="{00996784-19D5-4491-B337-1FA3684849AD}"/>
    <cellStyle name="Comma 3 3 3 4 4 4" xfId="21853" xr:uid="{6287C7A4-774E-47A4-9F94-E3669D51720B}"/>
    <cellStyle name="Comma 3 3 3 4 5" xfId="5041" xr:uid="{00000000-0005-0000-0000-00006A310000}"/>
    <cellStyle name="Comma 3 3 3 4 5 2" xfId="14648" xr:uid="{00000000-0005-0000-0000-00006B310000}"/>
    <cellStyle name="Comma 3 3 3 4 5 2 2" xfId="33862" xr:uid="{FAA90361-25C2-4260-8D6E-894649B9C368}"/>
    <cellStyle name="Comma 3 3 3 4 5 3" xfId="24255" xr:uid="{5D94F6EF-6BD0-4614-9784-F0C76C308562}"/>
    <cellStyle name="Comma 3 3 3 4 6" xfId="9844" xr:uid="{00000000-0005-0000-0000-00006C310000}"/>
    <cellStyle name="Comma 3 3 3 4 6 2" xfId="29058" xr:uid="{7A8D3964-1BB8-4E55-908C-34C60927201A}"/>
    <cellStyle name="Comma 3 3 3 4 7" xfId="19451" xr:uid="{65334AD3-4C6E-44B9-BDB0-B6B23C0AC22F}"/>
    <cellStyle name="Comma 3 3 3 5" xfId="433" xr:uid="{00000000-0005-0000-0000-00006D310000}"/>
    <cellStyle name="Comma 3 3 3 5 2" xfId="1234" xr:uid="{00000000-0005-0000-0000-00006E310000}"/>
    <cellStyle name="Comma 3 3 3 5 2 2" xfId="3639" xr:uid="{00000000-0005-0000-0000-00006F310000}"/>
    <cellStyle name="Comma 3 3 3 5 2 2 2" xfId="8442" xr:uid="{00000000-0005-0000-0000-000070310000}"/>
    <cellStyle name="Comma 3 3 3 5 2 2 2 2" xfId="18049" xr:uid="{00000000-0005-0000-0000-000071310000}"/>
    <cellStyle name="Comma 3 3 3 5 2 2 2 2 2" xfId="37263" xr:uid="{3CC93077-AE67-4DAA-A2C7-3B05CA16DCED}"/>
    <cellStyle name="Comma 3 3 3 5 2 2 2 3" xfId="27656" xr:uid="{8A205493-271C-4997-9A5E-F13BA1CF959A}"/>
    <cellStyle name="Comma 3 3 3 5 2 2 3" xfId="13246" xr:uid="{00000000-0005-0000-0000-000072310000}"/>
    <cellStyle name="Comma 3 3 3 5 2 2 3 2" xfId="32460" xr:uid="{12998BF1-A63D-4DC3-B751-4E1B0663A246}"/>
    <cellStyle name="Comma 3 3 3 5 2 2 4" xfId="22853" xr:uid="{18F683F8-907A-4EAC-97BA-1C9628EA1982}"/>
    <cellStyle name="Comma 3 3 3 5 2 3" xfId="6041" xr:uid="{00000000-0005-0000-0000-000073310000}"/>
    <cellStyle name="Comma 3 3 3 5 2 3 2" xfId="15648" xr:uid="{00000000-0005-0000-0000-000074310000}"/>
    <cellStyle name="Comma 3 3 3 5 2 3 2 2" xfId="34862" xr:uid="{C19C9DCB-96C6-4BC4-965B-DFF3B7710B91}"/>
    <cellStyle name="Comma 3 3 3 5 2 3 3" xfId="25255" xr:uid="{F850BA2E-7DA3-4C9E-8F91-D6A5017DD78B}"/>
    <cellStyle name="Comma 3 3 3 5 2 4" xfId="10844" xr:uid="{00000000-0005-0000-0000-000075310000}"/>
    <cellStyle name="Comma 3 3 3 5 2 4 2" xfId="30058" xr:uid="{0F36AA70-E05C-4988-8B56-5462A13F1318}"/>
    <cellStyle name="Comma 3 3 3 5 2 5" xfId="20451" xr:uid="{6234199F-B93B-49A2-879C-4DDC0077A0CA}"/>
    <cellStyle name="Comma 3 3 3 5 3" xfId="2034" xr:uid="{00000000-0005-0000-0000-000076310000}"/>
    <cellStyle name="Comma 3 3 3 5 3 2" xfId="4439" xr:uid="{00000000-0005-0000-0000-000077310000}"/>
    <cellStyle name="Comma 3 3 3 5 3 2 2" xfId="9242" xr:uid="{00000000-0005-0000-0000-000078310000}"/>
    <cellStyle name="Comma 3 3 3 5 3 2 2 2" xfId="18849" xr:uid="{00000000-0005-0000-0000-000079310000}"/>
    <cellStyle name="Comma 3 3 3 5 3 2 2 2 2" xfId="38063" xr:uid="{9E38498C-7872-4E03-8923-604A28E7BA2E}"/>
    <cellStyle name="Comma 3 3 3 5 3 2 2 3" xfId="28456" xr:uid="{959E5893-F38C-4321-AE8A-2AA8D845D503}"/>
    <cellStyle name="Comma 3 3 3 5 3 2 3" xfId="14046" xr:uid="{00000000-0005-0000-0000-00007A310000}"/>
    <cellStyle name="Comma 3 3 3 5 3 2 3 2" xfId="33260" xr:uid="{A42E29ED-10AF-41B2-9F16-40EE2F9A6861}"/>
    <cellStyle name="Comma 3 3 3 5 3 2 4" xfId="23653" xr:uid="{64A2D9F6-8D01-4466-83BF-6C5AA738FC71}"/>
    <cellStyle name="Comma 3 3 3 5 3 3" xfId="6841" xr:uid="{00000000-0005-0000-0000-00007B310000}"/>
    <cellStyle name="Comma 3 3 3 5 3 3 2" xfId="16448" xr:uid="{00000000-0005-0000-0000-00007C310000}"/>
    <cellStyle name="Comma 3 3 3 5 3 3 2 2" xfId="35662" xr:uid="{A7F09DE0-7F96-482B-B7D5-332C8DB20211}"/>
    <cellStyle name="Comma 3 3 3 5 3 3 3" xfId="26055" xr:uid="{F78F4AFF-2C75-48B9-9AA5-53BE2304F6FD}"/>
    <cellStyle name="Comma 3 3 3 5 3 4" xfId="11644" xr:uid="{00000000-0005-0000-0000-00007D310000}"/>
    <cellStyle name="Comma 3 3 3 5 3 4 2" xfId="30858" xr:uid="{76F1484E-E0E2-4172-9568-EA689F6E1032}"/>
    <cellStyle name="Comma 3 3 3 5 3 5" xfId="21251" xr:uid="{B09F624F-B503-4604-92C7-9444BDD7C601}"/>
    <cellStyle name="Comma 3 3 3 5 4" xfId="2839" xr:uid="{00000000-0005-0000-0000-00007E310000}"/>
    <cellStyle name="Comma 3 3 3 5 4 2" xfId="7642" xr:uid="{00000000-0005-0000-0000-00007F310000}"/>
    <cellStyle name="Comma 3 3 3 5 4 2 2" xfId="17249" xr:uid="{00000000-0005-0000-0000-000080310000}"/>
    <cellStyle name="Comma 3 3 3 5 4 2 2 2" xfId="36463" xr:uid="{26AA21AE-CCA8-4A6C-83E8-52B657E29471}"/>
    <cellStyle name="Comma 3 3 3 5 4 2 3" xfId="26856" xr:uid="{5E80BF2A-9B32-4167-B762-DC95BF88E6F7}"/>
    <cellStyle name="Comma 3 3 3 5 4 3" xfId="12446" xr:uid="{00000000-0005-0000-0000-000081310000}"/>
    <cellStyle name="Comma 3 3 3 5 4 3 2" xfId="31660" xr:uid="{760E36F8-BE39-4311-97C6-5E72C7675701}"/>
    <cellStyle name="Comma 3 3 3 5 4 4" xfId="22053" xr:uid="{5DD2BB46-4280-437A-A99A-43157D4F65BA}"/>
    <cellStyle name="Comma 3 3 3 5 5" xfId="5241" xr:uid="{00000000-0005-0000-0000-000082310000}"/>
    <cellStyle name="Comma 3 3 3 5 5 2" xfId="14848" xr:uid="{00000000-0005-0000-0000-000083310000}"/>
    <cellStyle name="Comma 3 3 3 5 5 2 2" xfId="34062" xr:uid="{D9112B63-9EC9-4DBA-B070-D960C1DA70CC}"/>
    <cellStyle name="Comma 3 3 3 5 5 3" xfId="24455" xr:uid="{059B213B-5399-4393-A754-90322EFDAF48}"/>
    <cellStyle name="Comma 3 3 3 5 6" xfId="10044" xr:uid="{00000000-0005-0000-0000-000084310000}"/>
    <cellStyle name="Comma 3 3 3 5 6 2" xfId="29258" xr:uid="{759F8C7F-4EC4-41B9-A6EC-CB867D2F7897}"/>
    <cellStyle name="Comma 3 3 3 5 7" xfId="19651" xr:uid="{A6AEBA80-1B6A-424D-A47F-FB6869BD6408}"/>
    <cellStyle name="Comma 3 3 3 6" xfId="633" xr:uid="{00000000-0005-0000-0000-000085310000}"/>
    <cellStyle name="Comma 3 3 3 6 2" xfId="1434" xr:uid="{00000000-0005-0000-0000-000086310000}"/>
    <cellStyle name="Comma 3 3 3 6 2 2" xfId="3839" xr:uid="{00000000-0005-0000-0000-000087310000}"/>
    <cellStyle name="Comma 3 3 3 6 2 2 2" xfId="8642" xr:uid="{00000000-0005-0000-0000-000088310000}"/>
    <cellStyle name="Comma 3 3 3 6 2 2 2 2" xfId="18249" xr:uid="{00000000-0005-0000-0000-000089310000}"/>
    <cellStyle name="Comma 3 3 3 6 2 2 2 2 2" xfId="37463" xr:uid="{37C0FD2A-9D77-4EE9-BCF0-8926A557B748}"/>
    <cellStyle name="Comma 3 3 3 6 2 2 2 3" xfId="27856" xr:uid="{12991F04-F83A-4558-AACF-E196CD56205C}"/>
    <cellStyle name="Comma 3 3 3 6 2 2 3" xfId="13446" xr:uid="{00000000-0005-0000-0000-00008A310000}"/>
    <cellStyle name="Comma 3 3 3 6 2 2 3 2" xfId="32660" xr:uid="{A517AB0B-A36D-4821-A94E-DF11A39F5503}"/>
    <cellStyle name="Comma 3 3 3 6 2 2 4" xfId="23053" xr:uid="{A59AF872-8F11-422E-8832-878A37F6890E}"/>
    <cellStyle name="Comma 3 3 3 6 2 3" xfId="6241" xr:uid="{00000000-0005-0000-0000-00008B310000}"/>
    <cellStyle name="Comma 3 3 3 6 2 3 2" xfId="15848" xr:uid="{00000000-0005-0000-0000-00008C310000}"/>
    <cellStyle name="Comma 3 3 3 6 2 3 2 2" xfId="35062" xr:uid="{FFD91181-3B2D-43A7-96E9-9AAA429306E2}"/>
    <cellStyle name="Comma 3 3 3 6 2 3 3" xfId="25455" xr:uid="{08882021-F841-40C8-945F-7A1321B8EA8C}"/>
    <cellStyle name="Comma 3 3 3 6 2 4" xfId="11044" xr:uid="{00000000-0005-0000-0000-00008D310000}"/>
    <cellStyle name="Comma 3 3 3 6 2 4 2" xfId="30258" xr:uid="{A1210543-BFA2-4590-A35E-4A500EF3DDDA}"/>
    <cellStyle name="Comma 3 3 3 6 2 5" xfId="20651" xr:uid="{AF2C0F25-022E-4138-9B92-4901F4E3AE90}"/>
    <cellStyle name="Comma 3 3 3 6 3" xfId="2234" xr:uid="{00000000-0005-0000-0000-00008E310000}"/>
    <cellStyle name="Comma 3 3 3 6 3 2" xfId="4639" xr:uid="{00000000-0005-0000-0000-00008F310000}"/>
    <cellStyle name="Comma 3 3 3 6 3 2 2" xfId="9442" xr:uid="{00000000-0005-0000-0000-000090310000}"/>
    <cellStyle name="Comma 3 3 3 6 3 2 2 2" xfId="19049" xr:uid="{00000000-0005-0000-0000-000091310000}"/>
    <cellStyle name="Comma 3 3 3 6 3 2 2 2 2" xfId="38263" xr:uid="{5FFEE83F-8D8D-43D9-8232-080887C83AE3}"/>
    <cellStyle name="Comma 3 3 3 6 3 2 2 3" xfId="28656" xr:uid="{6189ED04-01AA-451B-8EC1-E55279CE01F7}"/>
    <cellStyle name="Comma 3 3 3 6 3 2 3" xfId="14246" xr:uid="{00000000-0005-0000-0000-000092310000}"/>
    <cellStyle name="Comma 3 3 3 6 3 2 3 2" xfId="33460" xr:uid="{270388D1-DDA4-43C1-B6B0-FECFAAABF540}"/>
    <cellStyle name="Comma 3 3 3 6 3 2 4" xfId="23853" xr:uid="{2B4D2EEA-A363-41E3-91BF-21E0A15F1BF4}"/>
    <cellStyle name="Comma 3 3 3 6 3 3" xfId="7041" xr:uid="{00000000-0005-0000-0000-000093310000}"/>
    <cellStyle name="Comma 3 3 3 6 3 3 2" xfId="16648" xr:uid="{00000000-0005-0000-0000-000094310000}"/>
    <cellStyle name="Comma 3 3 3 6 3 3 2 2" xfId="35862" xr:uid="{E8D4314C-3354-4606-8979-C0838CFC17BF}"/>
    <cellStyle name="Comma 3 3 3 6 3 3 3" xfId="26255" xr:uid="{796F1300-5A1E-4D78-B275-0CBE8E444829}"/>
    <cellStyle name="Comma 3 3 3 6 3 4" xfId="11844" xr:uid="{00000000-0005-0000-0000-000095310000}"/>
    <cellStyle name="Comma 3 3 3 6 3 4 2" xfId="31058" xr:uid="{E0DE29A1-F876-4B8A-B9C5-7B39C866137E}"/>
    <cellStyle name="Comma 3 3 3 6 3 5" xfId="21451" xr:uid="{4955DCE2-06D1-403A-A3FB-145E3FEFEEC5}"/>
    <cellStyle name="Comma 3 3 3 6 4" xfId="3039" xr:uid="{00000000-0005-0000-0000-000096310000}"/>
    <cellStyle name="Comma 3 3 3 6 4 2" xfId="7842" xr:uid="{00000000-0005-0000-0000-000097310000}"/>
    <cellStyle name="Comma 3 3 3 6 4 2 2" xfId="17449" xr:uid="{00000000-0005-0000-0000-000098310000}"/>
    <cellStyle name="Comma 3 3 3 6 4 2 2 2" xfId="36663" xr:uid="{F83DFB17-959D-4D1D-A115-3F9FC6A393C6}"/>
    <cellStyle name="Comma 3 3 3 6 4 2 3" xfId="27056" xr:uid="{67640BB2-100A-4848-B570-905A51714952}"/>
    <cellStyle name="Comma 3 3 3 6 4 3" xfId="12646" xr:uid="{00000000-0005-0000-0000-000099310000}"/>
    <cellStyle name="Comma 3 3 3 6 4 3 2" xfId="31860" xr:uid="{00F87021-FD04-4E3E-878F-DC754946589C}"/>
    <cellStyle name="Comma 3 3 3 6 4 4" xfId="22253" xr:uid="{B6B838E6-AC2E-4778-BE86-234B5697A7C2}"/>
    <cellStyle name="Comma 3 3 3 6 5" xfId="5441" xr:uid="{00000000-0005-0000-0000-00009A310000}"/>
    <cellStyle name="Comma 3 3 3 6 5 2" xfId="15048" xr:uid="{00000000-0005-0000-0000-00009B310000}"/>
    <cellStyle name="Comma 3 3 3 6 5 2 2" xfId="34262" xr:uid="{CFF0B7BF-8115-467C-846A-AED3E16CD26C}"/>
    <cellStyle name="Comma 3 3 3 6 5 3" xfId="24655" xr:uid="{058CCD1D-5A78-4E59-8D88-0D67BDA87DCE}"/>
    <cellStyle name="Comma 3 3 3 6 6" xfId="10244" xr:uid="{00000000-0005-0000-0000-00009C310000}"/>
    <cellStyle name="Comma 3 3 3 6 6 2" xfId="29458" xr:uid="{F46359D8-4334-4189-9B4D-CC6A49A8B488}"/>
    <cellStyle name="Comma 3 3 3 6 7" xfId="19851" xr:uid="{59EAA6AA-2895-4315-8653-F389BA2C85C4}"/>
    <cellStyle name="Comma 3 3 3 7" xfId="834" xr:uid="{00000000-0005-0000-0000-00009D310000}"/>
    <cellStyle name="Comma 3 3 3 7 2" xfId="3239" xr:uid="{00000000-0005-0000-0000-00009E310000}"/>
    <cellStyle name="Comma 3 3 3 7 2 2" xfId="8042" xr:uid="{00000000-0005-0000-0000-00009F310000}"/>
    <cellStyle name="Comma 3 3 3 7 2 2 2" xfId="17649" xr:uid="{00000000-0005-0000-0000-0000A0310000}"/>
    <cellStyle name="Comma 3 3 3 7 2 2 2 2" xfId="36863" xr:uid="{74F60548-513A-49D0-AF3B-CC3A82B0ACA8}"/>
    <cellStyle name="Comma 3 3 3 7 2 2 3" xfId="27256" xr:uid="{75B3DF55-D943-497A-A792-14FAD1201CAC}"/>
    <cellStyle name="Comma 3 3 3 7 2 3" xfId="12846" xr:uid="{00000000-0005-0000-0000-0000A1310000}"/>
    <cellStyle name="Comma 3 3 3 7 2 3 2" xfId="32060" xr:uid="{C13D7D90-CBD1-40AE-9D25-E328CE8936BB}"/>
    <cellStyle name="Comma 3 3 3 7 2 4" xfId="22453" xr:uid="{FE5A7DD6-3F97-437A-954C-6B22AB50427C}"/>
    <cellStyle name="Comma 3 3 3 7 3" xfId="5641" xr:uid="{00000000-0005-0000-0000-0000A2310000}"/>
    <cellStyle name="Comma 3 3 3 7 3 2" xfId="15248" xr:uid="{00000000-0005-0000-0000-0000A3310000}"/>
    <cellStyle name="Comma 3 3 3 7 3 2 2" xfId="34462" xr:uid="{1CC71C91-373C-4108-A672-DC690CB1D5C8}"/>
    <cellStyle name="Comma 3 3 3 7 3 3" xfId="24855" xr:uid="{49D26503-8E9A-4636-ACDD-94EFBCEE875C}"/>
    <cellStyle name="Comma 3 3 3 7 4" xfId="10444" xr:uid="{00000000-0005-0000-0000-0000A4310000}"/>
    <cellStyle name="Comma 3 3 3 7 4 2" xfId="29658" xr:uid="{43773CB7-DAC8-4D47-A01F-B84214F99BEE}"/>
    <cellStyle name="Comma 3 3 3 7 5" xfId="20051" xr:uid="{E6E303F1-D5BE-48FD-82EF-C29AA8C6A189}"/>
    <cellStyle name="Comma 3 3 3 8" xfId="1634" xr:uid="{00000000-0005-0000-0000-0000A5310000}"/>
    <cellStyle name="Comma 3 3 3 8 2" xfId="4039" xr:uid="{00000000-0005-0000-0000-0000A6310000}"/>
    <cellStyle name="Comma 3 3 3 8 2 2" xfId="8842" xr:uid="{00000000-0005-0000-0000-0000A7310000}"/>
    <cellStyle name="Comma 3 3 3 8 2 2 2" xfId="18449" xr:uid="{00000000-0005-0000-0000-0000A8310000}"/>
    <cellStyle name="Comma 3 3 3 8 2 2 2 2" xfId="37663" xr:uid="{12ED3DF9-0873-4748-B988-3349B4C6E132}"/>
    <cellStyle name="Comma 3 3 3 8 2 2 3" xfId="28056" xr:uid="{81646B13-E3D0-42E1-8850-44B397DD8252}"/>
    <cellStyle name="Comma 3 3 3 8 2 3" xfId="13646" xr:uid="{00000000-0005-0000-0000-0000A9310000}"/>
    <cellStyle name="Comma 3 3 3 8 2 3 2" xfId="32860" xr:uid="{846BA489-AF24-49F2-80FE-C09C2F7FF342}"/>
    <cellStyle name="Comma 3 3 3 8 2 4" xfId="23253" xr:uid="{8EE12362-8D77-4FC4-865D-3E8946DA334B}"/>
    <cellStyle name="Comma 3 3 3 8 3" xfId="6441" xr:uid="{00000000-0005-0000-0000-0000AA310000}"/>
    <cellStyle name="Comma 3 3 3 8 3 2" xfId="16048" xr:uid="{00000000-0005-0000-0000-0000AB310000}"/>
    <cellStyle name="Comma 3 3 3 8 3 2 2" xfId="35262" xr:uid="{E8A90133-85BC-4440-87CC-A974551ED166}"/>
    <cellStyle name="Comma 3 3 3 8 3 3" xfId="25655" xr:uid="{AADDA1BC-8D41-447C-A271-BFBE798CFE38}"/>
    <cellStyle name="Comma 3 3 3 8 4" xfId="11244" xr:uid="{00000000-0005-0000-0000-0000AC310000}"/>
    <cellStyle name="Comma 3 3 3 8 4 2" xfId="30458" xr:uid="{1BCEC7ED-CE1B-4569-8E13-47B6564367A9}"/>
    <cellStyle name="Comma 3 3 3 8 5" xfId="20851" xr:uid="{15A54B84-86C9-4F31-94C6-BED00E895371}"/>
    <cellStyle name="Comma 3 3 3 9" xfId="2439" xr:uid="{00000000-0005-0000-0000-0000AD310000}"/>
    <cellStyle name="Comma 3 3 3 9 2" xfId="7242" xr:uid="{00000000-0005-0000-0000-0000AE310000}"/>
    <cellStyle name="Comma 3 3 3 9 2 2" xfId="16849" xr:uid="{00000000-0005-0000-0000-0000AF310000}"/>
    <cellStyle name="Comma 3 3 3 9 2 2 2" xfId="36063" xr:uid="{3838B123-EEF7-42F1-9F01-B32F27A399D5}"/>
    <cellStyle name="Comma 3 3 3 9 2 3" xfId="26456" xr:uid="{EF87E8E6-6BF9-4382-9F3C-DDA788C9D2C8}"/>
    <cellStyle name="Comma 3 3 3 9 3" xfId="12046" xr:uid="{00000000-0005-0000-0000-0000B0310000}"/>
    <cellStyle name="Comma 3 3 3 9 3 2" xfId="31260" xr:uid="{FA1E4D3F-5A42-427F-9B42-60C4A28F42B3}"/>
    <cellStyle name="Comma 3 3 3 9 4" xfId="21653" xr:uid="{E84A4CFC-8D8D-41D9-9908-0B3F1228E0AE}"/>
    <cellStyle name="Comma 3 3 4" xfId="42" xr:uid="{00000000-0005-0000-0000-0000B1310000}"/>
    <cellStyle name="Comma 3 3 4 10" xfId="4851" xr:uid="{00000000-0005-0000-0000-0000B2310000}"/>
    <cellStyle name="Comma 3 3 4 10 2" xfId="14458" xr:uid="{00000000-0005-0000-0000-0000B3310000}"/>
    <cellStyle name="Comma 3 3 4 10 2 2" xfId="33672" xr:uid="{E4A9B500-540C-4EBB-A749-057F83724D4C}"/>
    <cellStyle name="Comma 3 3 4 10 3" xfId="24065" xr:uid="{11161D4B-8CB0-4918-B23B-6CD190A3C8A2}"/>
    <cellStyle name="Comma 3 3 4 11" xfId="9654" xr:uid="{00000000-0005-0000-0000-0000B4310000}"/>
    <cellStyle name="Comma 3 3 4 11 2" xfId="28868" xr:uid="{E04F4BE8-020A-4644-9FD5-7DBB24A28F38}"/>
    <cellStyle name="Comma 3 3 4 12" xfId="19261" xr:uid="{3B7CED21-1A3E-4864-9632-0A6E5D02EEA3}"/>
    <cellStyle name="Comma 3 3 4 2" xfId="93" xr:uid="{00000000-0005-0000-0000-0000B5310000}"/>
    <cellStyle name="Comma 3 3 4 2 10" xfId="9704" xr:uid="{00000000-0005-0000-0000-0000B6310000}"/>
    <cellStyle name="Comma 3 3 4 2 10 2" xfId="28918" xr:uid="{614179AC-63A9-4BB6-8DB6-B21A3AE77A08}"/>
    <cellStyle name="Comma 3 3 4 2 11" xfId="19311" xr:uid="{BF364FB7-2CC2-42A2-A354-2EF6F9C78828}"/>
    <cellStyle name="Comma 3 3 4 2 2" xfId="193" xr:uid="{00000000-0005-0000-0000-0000B7310000}"/>
    <cellStyle name="Comma 3 3 4 2 2 10" xfId="19411" xr:uid="{7038FD15-7DC2-444C-82CB-C005EB12724A}"/>
    <cellStyle name="Comma 3 3 4 2 2 2" xfId="393" xr:uid="{00000000-0005-0000-0000-0000B8310000}"/>
    <cellStyle name="Comma 3 3 4 2 2 2 2" xfId="1194" xr:uid="{00000000-0005-0000-0000-0000B9310000}"/>
    <cellStyle name="Comma 3 3 4 2 2 2 2 2" xfId="3599" xr:uid="{00000000-0005-0000-0000-0000BA310000}"/>
    <cellStyle name="Comma 3 3 4 2 2 2 2 2 2" xfId="8402" xr:uid="{00000000-0005-0000-0000-0000BB310000}"/>
    <cellStyle name="Comma 3 3 4 2 2 2 2 2 2 2" xfId="18009" xr:uid="{00000000-0005-0000-0000-0000BC310000}"/>
    <cellStyle name="Comma 3 3 4 2 2 2 2 2 2 2 2" xfId="37223" xr:uid="{ED567ABD-E15F-49B9-B481-9C6E442B3017}"/>
    <cellStyle name="Comma 3 3 4 2 2 2 2 2 2 3" xfId="27616" xr:uid="{A5B02A6A-CDDC-4F7E-AA11-C9A5225EB1F4}"/>
    <cellStyle name="Comma 3 3 4 2 2 2 2 2 3" xfId="13206" xr:uid="{00000000-0005-0000-0000-0000BD310000}"/>
    <cellStyle name="Comma 3 3 4 2 2 2 2 2 3 2" xfId="32420" xr:uid="{EA446710-AFCF-40C5-ACBB-880FE0880173}"/>
    <cellStyle name="Comma 3 3 4 2 2 2 2 2 4" xfId="22813" xr:uid="{2E332611-80F6-4623-8E20-76DBAEB9B889}"/>
    <cellStyle name="Comma 3 3 4 2 2 2 2 3" xfId="6001" xr:uid="{00000000-0005-0000-0000-0000BE310000}"/>
    <cellStyle name="Comma 3 3 4 2 2 2 2 3 2" xfId="15608" xr:uid="{00000000-0005-0000-0000-0000BF310000}"/>
    <cellStyle name="Comma 3 3 4 2 2 2 2 3 2 2" xfId="34822" xr:uid="{4D5D9B82-CAC3-48F4-A6A2-6DE0B5463D0F}"/>
    <cellStyle name="Comma 3 3 4 2 2 2 2 3 3" xfId="25215" xr:uid="{FCDE8A2F-C37E-4306-9C41-E1C0D1BE3D4C}"/>
    <cellStyle name="Comma 3 3 4 2 2 2 2 4" xfId="10804" xr:uid="{00000000-0005-0000-0000-0000C0310000}"/>
    <cellStyle name="Comma 3 3 4 2 2 2 2 4 2" xfId="30018" xr:uid="{9C94BD63-13B6-49A3-A397-797CE56DBC5D}"/>
    <cellStyle name="Comma 3 3 4 2 2 2 2 5" xfId="20411" xr:uid="{7E6B99C9-5512-4F22-AE34-EF96E2DB5455}"/>
    <cellStyle name="Comma 3 3 4 2 2 2 3" xfId="1994" xr:uid="{00000000-0005-0000-0000-0000C1310000}"/>
    <cellStyle name="Comma 3 3 4 2 2 2 3 2" xfId="4399" xr:uid="{00000000-0005-0000-0000-0000C2310000}"/>
    <cellStyle name="Comma 3 3 4 2 2 2 3 2 2" xfId="9202" xr:uid="{00000000-0005-0000-0000-0000C3310000}"/>
    <cellStyle name="Comma 3 3 4 2 2 2 3 2 2 2" xfId="18809" xr:uid="{00000000-0005-0000-0000-0000C4310000}"/>
    <cellStyle name="Comma 3 3 4 2 2 2 3 2 2 2 2" xfId="38023" xr:uid="{7003ACBB-0209-4249-87E9-6E12D60D0C2C}"/>
    <cellStyle name="Comma 3 3 4 2 2 2 3 2 2 3" xfId="28416" xr:uid="{004EEA53-8BFE-4C5C-929D-54F4D15CD981}"/>
    <cellStyle name="Comma 3 3 4 2 2 2 3 2 3" xfId="14006" xr:uid="{00000000-0005-0000-0000-0000C5310000}"/>
    <cellStyle name="Comma 3 3 4 2 2 2 3 2 3 2" xfId="33220" xr:uid="{3BD6D259-BDCF-4672-9BE8-0FFC3D120F63}"/>
    <cellStyle name="Comma 3 3 4 2 2 2 3 2 4" xfId="23613" xr:uid="{6E42F1EB-6856-4EF3-A71B-C669D6E41FD8}"/>
    <cellStyle name="Comma 3 3 4 2 2 2 3 3" xfId="6801" xr:uid="{00000000-0005-0000-0000-0000C6310000}"/>
    <cellStyle name="Comma 3 3 4 2 2 2 3 3 2" xfId="16408" xr:uid="{00000000-0005-0000-0000-0000C7310000}"/>
    <cellStyle name="Comma 3 3 4 2 2 2 3 3 2 2" xfId="35622" xr:uid="{A1335835-EB47-4908-AEBC-B1552A02FA9E}"/>
    <cellStyle name="Comma 3 3 4 2 2 2 3 3 3" xfId="26015" xr:uid="{B55DCB18-73B1-4DCA-9E68-2C343FBD3839}"/>
    <cellStyle name="Comma 3 3 4 2 2 2 3 4" xfId="11604" xr:uid="{00000000-0005-0000-0000-0000C8310000}"/>
    <cellStyle name="Comma 3 3 4 2 2 2 3 4 2" xfId="30818" xr:uid="{05C38C94-0684-4345-9E48-2CA97A0628DE}"/>
    <cellStyle name="Comma 3 3 4 2 2 2 3 5" xfId="21211" xr:uid="{555169A5-A93A-4281-A463-0C745B1C8BC3}"/>
    <cellStyle name="Comma 3 3 4 2 2 2 4" xfId="2799" xr:uid="{00000000-0005-0000-0000-0000C9310000}"/>
    <cellStyle name="Comma 3 3 4 2 2 2 4 2" xfId="7602" xr:uid="{00000000-0005-0000-0000-0000CA310000}"/>
    <cellStyle name="Comma 3 3 4 2 2 2 4 2 2" xfId="17209" xr:uid="{00000000-0005-0000-0000-0000CB310000}"/>
    <cellStyle name="Comma 3 3 4 2 2 2 4 2 2 2" xfId="36423" xr:uid="{2C722E9F-C794-449A-8206-011F88BE8A85}"/>
    <cellStyle name="Comma 3 3 4 2 2 2 4 2 3" xfId="26816" xr:uid="{1A82631E-3DD2-45BB-A665-1C644BA18E65}"/>
    <cellStyle name="Comma 3 3 4 2 2 2 4 3" xfId="12406" xr:uid="{00000000-0005-0000-0000-0000CC310000}"/>
    <cellStyle name="Comma 3 3 4 2 2 2 4 3 2" xfId="31620" xr:uid="{3917F01F-5C3A-45E6-9511-1790EDEADD9C}"/>
    <cellStyle name="Comma 3 3 4 2 2 2 4 4" xfId="22013" xr:uid="{5EA6F40D-3B98-4C95-9DA6-CE0A4E60FFAF}"/>
    <cellStyle name="Comma 3 3 4 2 2 2 5" xfId="5201" xr:uid="{00000000-0005-0000-0000-0000CD310000}"/>
    <cellStyle name="Comma 3 3 4 2 2 2 5 2" xfId="14808" xr:uid="{00000000-0005-0000-0000-0000CE310000}"/>
    <cellStyle name="Comma 3 3 4 2 2 2 5 2 2" xfId="34022" xr:uid="{E7FCB321-F206-49D3-BED9-86B61AB5D7B7}"/>
    <cellStyle name="Comma 3 3 4 2 2 2 5 3" xfId="24415" xr:uid="{B539ED58-48DC-4D16-88D1-DB1A96196E21}"/>
    <cellStyle name="Comma 3 3 4 2 2 2 6" xfId="10004" xr:uid="{00000000-0005-0000-0000-0000CF310000}"/>
    <cellStyle name="Comma 3 3 4 2 2 2 6 2" xfId="29218" xr:uid="{05444007-0933-41F4-8D43-84972A553519}"/>
    <cellStyle name="Comma 3 3 4 2 2 2 7" xfId="19611" xr:uid="{0ABF01F0-1EB7-4D83-A4A8-D2CF25553A92}"/>
    <cellStyle name="Comma 3 3 4 2 2 3" xfId="593" xr:uid="{00000000-0005-0000-0000-0000D0310000}"/>
    <cellStyle name="Comma 3 3 4 2 2 3 2" xfId="1394" xr:uid="{00000000-0005-0000-0000-0000D1310000}"/>
    <cellStyle name="Comma 3 3 4 2 2 3 2 2" xfId="3799" xr:uid="{00000000-0005-0000-0000-0000D2310000}"/>
    <cellStyle name="Comma 3 3 4 2 2 3 2 2 2" xfId="8602" xr:uid="{00000000-0005-0000-0000-0000D3310000}"/>
    <cellStyle name="Comma 3 3 4 2 2 3 2 2 2 2" xfId="18209" xr:uid="{00000000-0005-0000-0000-0000D4310000}"/>
    <cellStyle name="Comma 3 3 4 2 2 3 2 2 2 2 2" xfId="37423" xr:uid="{243059B6-7686-4B86-B2FC-6D7273DE5E0F}"/>
    <cellStyle name="Comma 3 3 4 2 2 3 2 2 2 3" xfId="27816" xr:uid="{2BF37EBF-1933-467A-9F57-A5FC354A6232}"/>
    <cellStyle name="Comma 3 3 4 2 2 3 2 2 3" xfId="13406" xr:uid="{00000000-0005-0000-0000-0000D5310000}"/>
    <cellStyle name="Comma 3 3 4 2 2 3 2 2 3 2" xfId="32620" xr:uid="{E145C92D-770F-4F3A-8B52-C512872C3B4F}"/>
    <cellStyle name="Comma 3 3 4 2 2 3 2 2 4" xfId="23013" xr:uid="{F67547E4-A173-49AB-BCA6-E1E273D44319}"/>
    <cellStyle name="Comma 3 3 4 2 2 3 2 3" xfId="6201" xr:uid="{00000000-0005-0000-0000-0000D6310000}"/>
    <cellStyle name="Comma 3 3 4 2 2 3 2 3 2" xfId="15808" xr:uid="{00000000-0005-0000-0000-0000D7310000}"/>
    <cellStyle name="Comma 3 3 4 2 2 3 2 3 2 2" xfId="35022" xr:uid="{EC581CC7-7E07-46B6-8FE1-C22BA18DB3A3}"/>
    <cellStyle name="Comma 3 3 4 2 2 3 2 3 3" xfId="25415" xr:uid="{0BF5B7C4-F8B4-4A5B-B71A-E9B88F5FACD8}"/>
    <cellStyle name="Comma 3 3 4 2 2 3 2 4" xfId="11004" xr:uid="{00000000-0005-0000-0000-0000D8310000}"/>
    <cellStyle name="Comma 3 3 4 2 2 3 2 4 2" xfId="30218" xr:uid="{9BBFAC3B-0A76-45C5-BB0A-68A2BDD029E4}"/>
    <cellStyle name="Comma 3 3 4 2 2 3 2 5" xfId="20611" xr:uid="{3C328EB6-57D7-412D-9892-3F3B7C4497C1}"/>
    <cellStyle name="Comma 3 3 4 2 2 3 3" xfId="2194" xr:uid="{00000000-0005-0000-0000-0000D9310000}"/>
    <cellStyle name="Comma 3 3 4 2 2 3 3 2" xfId="4599" xr:uid="{00000000-0005-0000-0000-0000DA310000}"/>
    <cellStyle name="Comma 3 3 4 2 2 3 3 2 2" xfId="9402" xr:uid="{00000000-0005-0000-0000-0000DB310000}"/>
    <cellStyle name="Comma 3 3 4 2 2 3 3 2 2 2" xfId="19009" xr:uid="{00000000-0005-0000-0000-0000DC310000}"/>
    <cellStyle name="Comma 3 3 4 2 2 3 3 2 2 2 2" xfId="38223" xr:uid="{A7082C56-44B2-454E-8ABA-B48A26256108}"/>
    <cellStyle name="Comma 3 3 4 2 2 3 3 2 2 3" xfId="28616" xr:uid="{C8F6F848-9AAC-4D61-BAA9-1012F722E4F4}"/>
    <cellStyle name="Comma 3 3 4 2 2 3 3 2 3" xfId="14206" xr:uid="{00000000-0005-0000-0000-0000DD310000}"/>
    <cellStyle name="Comma 3 3 4 2 2 3 3 2 3 2" xfId="33420" xr:uid="{2EE7EAD5-C4C0-4A6C-9BC6-D409FAC62A0A}"/>
    <cellStyle name="Comma 3 3 4 2 2 3 3 2 4" xfId="23813" xr:uid="{3CBDA274-034E-4282-B8C2-9510829DD4E3}"/>
    <cellStyle name="Comma 3 3 4 2 2 3 3 3" xfId="7001" xr:uid="{00000000-0005-0000-0000-0000DE310000}"/>
    <cellStyle name="Comma 3 3 4 2 2 3 3 3 2" xfId="16608" xr:uid="{00000000-0005-0000-0000-0000DF310000}"/>
    <cellStyle name="Comma 3 3 4 2 2 3 3 3 2 2" xfId="35822" xr:uid="{AE17EE1A-5129-452E-A5AE-C3B85648EAAD}"/>
    <cellStyle name="Comma 3 3 4 2 2 3 3 3 3" xfId="26215" xr:uid="{9C6161AD-E0BD-476E-8E31-A44DC0A24D10}"/>
    <cellStyle name="Comma 3 3 4 2 2 3 3 4" xfId="11804" xr:uid="{00000000-0005-0000-0000-0000E0310000}"/>
    <cellStyle name="Comma 3 3 4 2 2 3 3 4 2" xfId="31018" xr:uid="{2FDB5B6A-1B0D-437C-BDB9-5EF42E24AEFC}"/>
    <cellStyle name="Comma 3 3 4 2 2 3 3 5" xfId="21411" xr:uid="{2867566B-5F77-4BA3-BCE8-52EED008B8CA}"/>
    <cellStyle name="Comma 3 3 4 2 2 3 4" xfId="2999" xr:uid="{00000000-0005-0000-0000-0000E1310000}"/>
    <cellStyle name="Comma 3 3 4 2 2 3 4 2" xfId="7802" xr:uid="{00000000-0005-0000-0000-0000E2310000}"/>
    <cellStyle name="Comma 3 3 4 2 2 3 4 2 2" xfId="17409" xr:uid="{00000000-0005-0000-0000-0000E3310000}"/>
    <cellStyle name="Comma 3 3 4 2 2 3 4 2 2 2" xfId="36623" xr:uid="{165864E5-C1A8-4DEC-847B-43082AFCAE1D}"/>
    <cellStyle name="Comma 3 3 4 2 2 3 4 2 3" xfId="27016" xr:uid="{02951E73-2B12-4CD2-BBA9-0A965267E3B3}"/>
    <cellStyle name="Comma 3 3 4 2 2 3 4 3" xfId="12606" xr:uid="{00000000-0005-0000-0000-0000E4310000}"/>
    <cellStyle name="Comma 3 3 4 2 2 3 4 3 2" xfId="31820" xr:uid="{B2046AA1-FCA6-4727-B7F7-B6D11E274AF7}"/>
    <cellStyle name="Comma 3 3 4 2 2 3 4 4" xfId="22213" xr:uid="{69675B7B-13DA-47DD-9A3C-1798E519F36E}"/>
    <cellStyle name="Comma 3 3 4 2 2 3 5" xfId="5401" xr:uid="{00000000-0005-0000-0000-0000E5310000}"/>
    <cellStyle name="Comma 3 3 4 2 2 3 5 2" xfId="15008" xr:uid="{00000000-0005-0000-0000-0000E6310000}"/>
    <cellStyle name="Comma 3 3 4 2 2 3 5 2 2" xfId="34222" xr:uid="{E1E39143-D40C-4DB3-9AF1-05BFDB7C1962}"/>
    <cellStyle name="Comma 3 3 4 2 2 3 5 3" xfId="24615" xr:uid="{43AA31B2-DBF8-40FA-9799-29691B74EE46}"/>
    <cellStyle name="Comma 3 3 4 2 2 3 6" xfId="10204" xr:uid="{00000000-0005-0000-0000-0000E7310000}"/>
    <cellStyle name="Comma 3 3 4 2 2 3 6 2" xfId="29418" xr:uid="{26948E13-81D1-45F5-9BFE-2D91D09D38F8}"/>
    <cellStyle name="Comma 3 3 4 2 2 3 7" xfId="19811" xr:uid="{6FE21B9C-30DE-46D4-BADB-400593C1ACD3}"/>
    <cellStyle name="Comma 3 3 4 2 2 4" xfId="793" xr:uid="{00000000-0005-0000-0000-0000E8310000}"/>
    <cellStyle name="Comma 3 3 4 2 2 4 2" xfId="1594" xr:uid="{00000000-0005-0000-0000-0000E9310000}"/>
    <cellStyle name="Comma 3 3 4 2 2 4 2 2" xfId="3999" xr:uid="{00000000-0005-0000-0000-0000EA310000}"/>
    <cellStyle name="Comma 3 3 4 2 2 4 2 2 2" xfId="8802" xr:uid="{00000000-0005-0000-0000-0000EB310000}"/>
    <cellStyle name="Comma 3 3 4 2 2 4 2 2 2 2" xfId="18409" xr:uid="{00000000-0005-0000-0000-0000EC310000}"/>
    <cellStyle name="Comma 3 3 4 2 2 4 2 2 2 2 2" xfId="37623" xr:uid="{6128D0FF-BCFD-4971-941A-F26D8A2B1564}"/>
    <cellStyle name="Comma 3 3 4 2 2 4 2 2 2 3" xfId="28016" xr:uid="{0DD9D62A-9576-44E8-8968-D6F631F4A86F}"/>
    <cellStyle name="Comma 3 3 4 2 2 4 2 2 3" xfId="13606" xr:uid="{00000000-0005-0000-0000-0000ED310000}"/>
    <cellStyle name="Comma 3 3 4 2 2 4 2 2 3 2" xfId="32820" xr:uid="{BE1287A2-0E55-46F6-9632-7608B6CB2D40}"/>
    <cellStyle name="Comma 3 3 4 2 2 4 2 2 4" xfId="23213" xr:uid="{6B2C3C02-E2BE-4691-B493-D7460C96FD03}"/>
    <cellStyle name="Comma 3 3 4 2 2 4 2 3" xfId="6401" xr:uid="{00000000-0005-0000-0000-0000EE310000}"/>
    <cellStyle name="Comma 3 3 4 2 2 4 2 3 2" xfId="16008" xr:uid="{00000000-0005-0000-0000-0000EF310000}"/>
    <cellStyle name="Comma 3 3 4 2 2 4 2 3 2 2" xfId="35222" xr:uid="{4B2B96F5-51B7-46F6-8091-EE63E5936F49}"/>
    <cellStyle name="Comma 3 3 4 2 2 4 2 3 3" xfId="25615" xr:uid="{A9DEEF19-C9FF-4F37-9A13-AA3CD4D15720}"/>
    <cellStyle name="Comma 3 3 4 2 2 4 2 4" xfId="11204" xr:uid="{00000000-0005-0000-0000-0000F0310000}"/>
    <cellStyle name="Comma 3 3 4 2 2 4 2 4 2" xfId="30418" xr:uid="{0F030304-794F-4759-80BA-54983F22DE9E}"/>
    <cellStyle name="Comma 3 3 4 2 2 4 2 5" xfId="20811" xr:uid="{1BDA4176-702A-40DF-9549-69F39C4C15F0}"/>
    <cellStyle name="Comma 3 3 4 2 2 4 3" xfId="2394" xr:uid="{00000000-0005-0000-0000-0000F1310000}"/>
    <cellStyle name="Comma 3 3 4 2 2 4 3 2" xfId="4799" xr:uid="{00000000-0005-0000-0000-0000F2310000}"/>
    <cellStyle name="Comma 3 3 4 2 2 4 3 2 2" xfId="9602" xr:uid="{00000000-0005-0000-0000-0000F3310000}"/>
    <cellStyle name="Comma 3 3 4 2 2 4 3 2 2 2" xfId="19209" xr:uid="{00000000-0005-0000-0000-0000F4310000}"/>
    <cellStyle name="Comma 3 3 4 2 2 4 3 2 2 2 2" xfId="38423" xr:uid="{1DB032D0-D193-4018-9BCA-A7763786204A}"/>
    <cellStyle name="Comma 3 3 4 2 2 4 3 2 2 3" xfId="28816" xr:uid="{837C275B-5AF2-4644-AEFE-2B829A5B4AD5}"/>
    <cellStyle name="Comma 3 3 4 2 2 4 3 2 3" xfId="14406" xr:uid="{00000000-0005-0000-0000-0000F5310000}"/>
    <cellStyle name="Comma 3 3 4 2 2 4 3 2 3 2" xfId="33620" xr:uid="{463273F5-D09F-4699-899A-52FBB53430B8}"/>
    <cellStyle name="Comma 3 3 4 2 2 4 3 2 4" xfId="24013" xr:uid="{92CBAC30-DAD2-4804-95E5-910336AB220D}"/>
    <cellStyle name="Comma 3 3 4 2 2 4 3 3" xfId="7201" xr:uid="{00000000-0005-0000-0000-0000F6310000}"/>
    <cellStyle name="Comma 3 3 4 2 2 4 3 3 2" xfId="16808" xr:uid="{00000000-0005-0000-0000-0000F7310000}"/>
    <cellStyle name="Comma 3 3 4 2 2 4 3 3 2 2" xfId="36022" xr:uid="{FF366DB8-3A66-4F7C-9692-E09592AFBC65}"/>
    <cellStyle name="Comma 3 3 4 2 2 4 3 3 3" xfId="26415" xr:uid="{ACDC21EA-4291-447B-8C7B-F062E81D4AF4}"/>
    <cellStyle name="Comma 3 3 4 2 2 4 3 4" xfId="12004" xr:uid="{00000000-0005-0000-0000-0000F8310000}"/>
    <cellStyle name="Comma 3 3 4 2 2 4 3 4 2" xfId="31218" xr:uid="{05AB9D1C-B697-44B1-98B6-910827B92C3A}"/>
    <cellStyle name="Comma 3 3 4 2 2 4 3 5" xfId="21611" xr:uid="{1E69AB53-C8C3-4B1F-B69B-9FC293FD9F1C}"/>
    <cellStyle name="Comma 3 3 4 2 2 4 4" xfId="3199" xr:uid="{00000000-0005-0000-0000-0000F9310000}"/>
    <cellStyle name="Comma 3 3 4 2 2 4 4 2" xfId="8002" xr:uid="{00000000-0005-0000-0000-0000FA310000}"/>
    <cellStyle name="Comma 3 3 4 2 2 4 4 2 2" xfId="17609" xr:uid="{00000000-0005-0000-0000-0000FB310000}"/>
    <cellStyle name="Comma 3 3 4 2 2 4 4 2 2 2" xfId="36823" xr:uid="{6D8DEC4B-BB90-45E1-8055-384C6264D063}"/>
    <cellStyle name="Comma 3 3 4 2 2 4 4 2 3" xfId="27216" xr:uid="{BAE15E00-3A52-4010-A20E-EB0C89EB7E00}"/>
    <cellStyle name="Comma 3 3 4 2 2 4 4 3" xfId="12806" xr:uid="{00000000-0005-0000-0000-0000FC310000}"/>
    <cellStyle name="Comma 3 3 4 2 2 4 4 3 2" xfId="32020" xr:uid="{4974AAD8-EF30-4CA9-9D7A-44B60DEEA585}"/>
    <cellStyle name="Comma 3 3 4 2 2 4 4 4" xfId="22413" xr:uid="{E06DF4FA-5F54-4F17-AD9B-7ECD5D8526A5}"/>
    <cellStyle name="Comma 3 3 4 2 2 4 5" xfId="5601" xr:uid="{00000000-0005-0000-0000-0000FD310000}"/>
    <cellStyle name="Comma 3 3 4 2 2 4 5 2" xfId="15208" xr:uid="{00000000-0005-0000-0000-0000FE310000}"/>
    <cellStyle name="Comma 3 3 4 2 2 4 5 2 2" xfId="34422" xr:uid="{CA5CB6A2-D5B8-4F5C-ABF5-8D0A7325A312}"/>
    <cellStyle name="Comma 3 3 4 2 2 4 5 3" xfId="24815" xr:uid="{7C8323D5-899F-4D6F-B8F7-4DDB360FC7A7}"/>
    <cellStyle name="Comma 3 3 4 2 2 4 6" xfId="10404" xr:uid="{00000000-0005-0000-0000-0000FF310000}"/>
    <cellStyle name="Comma 3 3 4 2 2 4 6 2" xfId="29618" xr:uid="{D24CFCE1-4769-4FCB-906B-AFEE7E480ED6}"/>
    <cellStyle name="Comma 3 3 4 2 2 4 7" xfId="20011" xr:uid="{4C6966B7-0232-464C-9B53-9E153BAF454F}"/>
    <cellStyle name="Comma 3 3 4 2 2 5" xfId="994" xr:uid="{00000000-0005-0000-0000-000000320000}"/>
    <cellStyle name="Comma 3 3 4 2 2 5 2" xfId="3399" xr:uid="{00000000-0005-0000-0000-000001320000}"/>
    <cellStyle name="Comma 3 3 4 2 2 5 2 2" xfId="8202" xr:uid="{00000000-0005-0000-0000-000002320000}"/>
    <cellStyle name="Comma 3 3 4 2 2 5 2 2 2" xfId="17809" xr:uid="{00000000-0005-0000-0000-000003320000}"/>
    <cellStyle name="Comma 3 3 4 2 2 5 2 2 2 2" xfId="37023" xr:uid="{E8F130C5-550C-41CE-A24C-98ACCB4EA099}"/>
    <cellStyle name="Comma 3 3 4 2 2 5 2 2 3" xfId="27416" xr:uid="{C3C3B493-D71D-4C1F-8A9E-DF8A7E1115BA}"/>
    <cellStyle name="Comma 3 3 4 2 2 5 2 3" xfId="13006" xr:uid="{00000000-0005-0000-0000-000004320000}"/>
    <cellStyle name="Comma 3 3 4 2 2 5 2 3 2" xfId="32220" xr:uid="{9821904B-D1A0-4020-B301-EA9C81E005F1}"/>
    <cellStyle name="Comma 3 3 4 2 2 5 2 4" xfId="22613" xr:uid="{280A5A42-708C-450E-ADF7-4092CA723F56}"/>
    <cellStyle name="Comma 3 3 4 2 2 5 3" xfId="5801" xr:uid="{00000000-0005-0000-0000-000005320000}"/>
    <cellStyle name="Comma 3 3 4 2 2 5 3 2" xfId="15408" xr:uid="{00000000-0005-0000-0000-000006320000}"/>
    <cellStyle name="Comma 3 3 4 2 2 5 3 2 2" xfId="34622" xr:uid="{527CEE0D-D6CB-4538-8CE7-21804533DA9A}"/>
    <cellStyle name="Comma 3 3 4 2 2 5 3 3" xfId="25015" xr:uid="{227B0F2F-C0B2-4BBA-8F59-5ADD7FB96FE9}"/>
    <cellStyle name="Comma 3 3 4 2 2 5 4" xfId="10604" xr:uid="{00000000-0005-0000-0000-000007320000}"/>
    <cellStyle name="Comma 3 3 4 2 2 5 4 2" xfId="29818" xr:uid="{E5BA22D8-F0BF-40E5-8179-BD05994C5454}"/>
    <cellStyle name="Comma 3 3 4 2 2 5 5" xfId="20211" xr:uid="{A2734E9F-293E-4061-83C9-0D719F70F466}"/>
    <cellStyle name="Comma 3 3 4 2 2 6" xfId="1794" xr:uid="{00000000-0005-0000-0000-000008320000}"/>
    <cellStyle name="Comma 3 3 4 2 2 6 2" xfId="4199" xr:uid="{00000000-0005-0000-0000-000009320000}"/>
    <cellStyle name="Comma 3 3 4 2 2 6 2 2" xfId="9002" xr:uid="{00000000-0005-0000-0000-00000A320000}"/>
    <cellStyle name="Comma 3 3 4 2 2 6 2 2 2" xfId="18609" xr:uid="{00000000-0005-0000-0000-00000B320000}"/>
    <cellStyle name="Comma 3 3 4 2 2 6 2 2 2 2" xfId="37823" xr:uid="{751F3DEC-A76F-435A-9441-5E7136BB6CBC}"/>
    <cellStyle name="Comma 3 3 4 2 2 6 2 2 3" xfId="28216" xr:uid="{75C6C093-9FCF-4501-9227-636C9A0A8652}"/>
    <cellStyle name="Comma 3 3 4 2 2 6 2 3" xfId="13806" xr:uid="{00000000-0005-0000-0000-00000C320000}"/>
    <cellStyle name="Comma 3 3 4 2 2 6 2 3 2" xfId="33020" xr:uid="{4CA0FCDF-EB32-4790-ACAA-A6A7A6D20463}"/>
    <cellStyle name="Comma 3 3 4 2 2 6 2 4" xfId="23413" xr:uid="{BE8959B7-48BC-44DE-A99D-EBC37BD9D121}"/>
    <cellStyle name="Comma 3 3 4 2 2 6 3" xfId="6601" xr:uid="{00000000-0005-0000-0000-00000D320000}"/>
    <cellStyle name="Comma 3 3 4 2 2 6 3 2" xfId="16208" xr:uid="{00000000-0005-0000-0000-00000E320000}"/>
    <cellStyle name="Comma 3 3 4 2 2 6 3 2 2" xfId="35422" xr:uid="{B7F88615-DE08-4D83-AC23-08C87EB35718}"/>
    <cellStyle name="Comma 3 3 4 2 2 6 3 3" xfId="25815" xr:uid="{21135F42-A899-407B-B06E-DCBD48902572}"/>
    <cellStyle name="Comma 3 3 4 2 2 6 4" xfId="11404" xr:uid="{00000000-0005-0000-0000-00000F320000}"/>
    <cellStyle name="Comma 3 3 4 2 2 6 4 2" xfId="30618" xr:uid="{D8E06207-FB1B-45FA-81B8-C40CFFE459EF}"/>
    <cellStyle name="Comma 3 3 4 2 2 6 5" xfId="21011" xr:uid="{2B514541-9911-4E4C-BE6C-C7C1A5BBBBB0}"/>
    <cellStyle name="Comma 3 3 4 2 2 7" xfId="2599" xr:uid="{00000000-0005-0000-0000-000010320000}"/>
    <cellStyle name="Comma 3 3 4 2 2 7 2" xfId="7402" xr:uid="{00000000-0005-0000-0000-000011320000}"/>
    <cellStyle name="Comma 3 3 4 2 2 7 2 2" xfId="17009" xr:uid="{00000000-0005-0000-0000-000012320000}"/>
    <cellStyle name="Comma 3 3 4 2 2 7 2 2 2" xfId="36223" xr:uid="{86F22388-F222-4958-89CB-08CB01537218}"/>
    <cellStyle name="Comma 3 3 4 2 2 7 2 3" xfId="26616" xr:uid="{730ED773-C32E-4AE5-9A6D-1B4EC491DD1E}"/>
    <cellStyle name="Comma 3 3 4 2 2 7 3" xfId="12206" xr:uid="{00000000-0005-0000-0000-000013320000}"/>
    <cellStyle name="Comma 3 3 4 2 2 7 3 2" xfId="31420" xr:uid="{54CDB7E7-024B-49D4-9F59-8919E760A58B}"/>
    <cellStyle name="Comma 3 3 4 2 2 7 4" xfId="21813" xr:uid="{048197C5-DEA2-41E8-9B11-3B01EF5CD5AA}"/>
    <cellStyle name="Comma 3 3 4 2 2 8" xfId="5001" xr:uid="{00000000-0005-0000-0000-000014320000}"/>
    <cellStyle name="Comma 3 3 4 2 2 8 2" xfId="14608" xr:uid="{00000000-0005-0000-0000-000015320000}"/>
    <cellStyle name="Comma 3 3 4 2 2 8 2 2" xfId="33822" xr:uid="{B5B67BC8-9E94-45B9-BAFF-05C0615D28E2}"/>
    <cellStyle name="Comma 3 3 4 2 2 8 3" xfId="24215" xr:uid="{30150997-34A0-458A-8FBD-670640348A26}"/>
    <cellStyle name="Comma 3 3 4 2 2 9" xfId="9804" xr:uid="{00000000-0005-0000-0000-000016320000}"/>
    <cellStyle name="Comma 3 3 4 2 2 9 2" xfId="29018" xr:uid="{F56FA107-9E89-4044-90F6-8E127A7F9942}"/>
    <cellStyle name="Comma 3 3 4 2 3" xfId="293" xr:uid="{00000000-0005-0000-0000-000017320000}"/>
    <cellStyle name="Comma 3 3 4 2 3 2" xfId="1094" xr:uid="{00000000-0005-0000-0000-000018320000}"/>
    <cellStyle name="Comma 3 3 4 2 3 2 2" xfId="3499" xr:uid="{00000000-0005-0000-0000-000019320000}"/>
    <cellStyle name="Comma 3 3 4 2 3 2 2 2" xfId="8302" xr:uid="{00000000-0005-0000-0000-00001A320000}"/>
    <cellStyle name="Comma 3 3 4 2 3 2 2 2 2" xfId="17909" xr:uid="{00000000-0005-0000-0000-00001B320000}"/>
    <cellStyle name="Comma 3 3 4 2 3 2 2 2 2 2" xfId="37123" xr:uid="{00B8D207-BBA5-4D55-A2E2-8382F6AFFB58}"/>
    <cellStyle name="Comma 3 3 4 2 3 2 2 2 3" xfId="27516" xr:uid="{0E5BA93B-8FDB-4D23-A416-FFB88483D240}"/>
    <cellStyle name="Comma 3 3 4 2 3 2 2 3" xfId="13106" xr:uid="{00000000-0005-0000-0000-00001C320000}"/>
    <cellStyle name="Comma 3 3 4 2 3 2 2 3 2" xfId="32320" xr:uid="{80BA9B3F-96E0-4D39-9834-DE02455FA1E9}"/>
    <cellStyle name="Comma 3 3 4 2 3 2 2 4" xfId="22713" xr:uid="{8C5CC8E1-1A19-477C-90C4-65794528B328}"/>
    <cellStyle name="Comma 3 3 4 2 3 2 3" xfId="5901" xr:uid="{00000000-0005-0000-0000-00001D320000}"/>
    <cellStyle name="Comma 3 3 4 2 3 2 3 2" xfId="15508" xr:uid="{00000000-0005-0000-0000-00001E320000}"/>
    <cellStyle name="Comma 3 3 4 2 3 2 3 2 2" xfId="34722" xr:uid="{D7F5C89F-0CBA-484C-B1EC-94BD5B3A12C8}"/>
    <cellStyle name="Comma 3 3 4 2 3 2 3 3" xfId="25115" xr:uid="{5D9E5EA0-E432-40BE-87D4-3D9B2C144902}"/>
    <cellStyle name="Comma 3 3 4 2 3 2 4" xfId="10704" xr:uid="{00000000-0005-0000-0000-00001F320000}"/>
    <cellStyle name="Comma 3 3 4 2 3 2 4 2" xfId="29918" xr:uid="{49CBD96E-2535-4EF0-B0D6-6EC39CED20E5}"/>
    <cellStyle name="Comma 3 3 4 2 3 2 5" xfId="20311" xr:uid="{696D01E3-C89D-4D4F-B2DA-78A72DACAEFF}"/>
    <cellStyle name="Comma 3 3 4 2 3 3" xfId="1894" xr:uid="{00000000-0005-0000-0000-000020320000}"/>
    <cellStyle name="Comma 3 3 4 2 3 3 2" xfId="4299" xr:uid="{00000000-0005-0000-0000-000021320000}"/>
    <cellStyle name="Comma 3 3 4 2 3 3 2 2" xfId="9102" xr:uid="{00000000-0005-0000-0000-000022320000}"/>
    <cellStyle name="Comma 3 3 4 2 3 3 2 2 2" xfId="18709" xr:uid="{00000000-0005-0000-0000-000023320000}"/>
    <cellStyle name="Comma 3 3 4 2 3 3 2 2 2 2" xfId="37923" xr:uid="{77705F42-E0ED-4E9E-9B73-E816892FF8AC}"/>
    <cellStyle name="Comma 3 3 4 2 3 3 2 2 3" xfId="28316" xr:uid="{7687299E-2F1A-44B2-BACD-CB35614E6F7A}"/>
    <cellStyle name="Comma 3 3 4 2 3 3 2 3" xfId="13906" xr:uid="{00000000-0005-0000-0000-000024320000}"/>
    <cellStyle name="Comma 3 3 4 2 3 3 2 3 2" xfId="33120" xr:uid="{B589693C-6964-4D33-9B42-7E41B66C975F}"/>
    <cellStyle name="Comma 3 3 4 2 3 3 2 4" xfId="23513" xr:uid="{BE223497-C27A-455B-92AD-7B7FC8FB7F61}"/>
    <cellStyle name="Comma 3 3 4 2 3 3 3" xfId="6701" xr:uid="{00000000-0005-0000-0000-000025320000}"/>
    <cellStyle name="Comma 3 3 4 2 3 3 3 2" xfId="16308" xr:uid="{00000000-0005-0000-0000-000026320000}"/>
    <cellStyle name="Comma 3 3 4 2 3 3 3 2 2" xfId="35522" xr:uid="{DD1A8CCC-F5CE-4716-8845-D318DECB0888}"/>
    <cellStyle name="Comma 3 3 4 2 3 3 3 3" xfId="25915" xr:uid="{8BC54BCA-9347-4F00-9B08-7CE8A4B7D3B0}"/>
    <cellStyle name="Comma 3 3 4 2 3 3 4" xfId="11504" xr:uid="{00000000-0005-0000-0000-000027320000}"/>
    <cellStyle name="Comma 3 3 4 2 3 3 4 2" xfId="30718" xr:uid="{9223B3A7-72CB-432A-9209-FCE4AA1BDE47}"/>
    <cellStyle name="Comma 3 3 4 2 3 3 5" xfId="21111" xr:uid="{79012199-9A15-4773-8BA0-72444598A23B}"/>
    <cellStyle name="Comma 3 3 4 2 3 4" xfId="2699" xr:uid="{00000000-0005-0000-0000-000028320000}"/>
    <cellStyle name="Comma 3 3 4 2 3 4 2" xfId="7502" xr:uid="{00000000-0005-0000-0000-000029320000}"/>
    <cellStyle name="Comma 3 3 4 2 3 4 2 2" xfId="17109" xr:uid="{00000000-0005-0000-0000-00002A320000}"/>
    <cellStyle name="Comma 3 3 4 2 3 4 2 2 2" xfId="36323" xr:uid="{D1329E9F-1130-4F09-89AB-2578AAF17A9D}"/>
    <cellStyle name="Comma 3 3 4 2 3 4 2 3" xfId="26716" xr:uid="{AAD9C4A5-F1DA-4216-BD58-A4D167B24ECF}"/>
    <cellStyle name="Comma 3 3 4 2 3 4 3" xfId="12306" xr:uid="{00000000-0005-0000-0000-00002B320000}"/>
    <cellStyle name="Comma 3 3 4 2 3 4 3 2" xfId="31520" xr:uid="{89D3DCCA-09BD-422F-8A41-8D96B4F7CA72}"/>
    <cellStyle name="Comma 3 3 4 2 3 4 4" xfId="21913" xr:uid="{8BD16BBC-7CB4-4EAC-AA5F-03077CBBC411}"/>
    <cellStyle name="Comma 3 3 4 2 3 5" xfId="5101" xr:uid="{00000000-0005-0000-0000-00002C320000}"/>
    <cellStyle name="Comma 3 3 4 2 3 5 2" xfId="14708" xr:uid="{00000000-0005-0000-0000-00002D320000}"/>
    <cellStyle name="Comma 3 3 4 2 3 5 2 2" xfId="33922" xr:uid="{6CA8AA7C-98B5-4D8E-A086-DF21B68AA0F7}"/>
    <cellStyle name="Comma 3 3 4 2 3 5 3" xfId="24315" xr:uid="{C5E80F29-56E7-4E14-86C8-ABB3751E59D2}"/>
    <cellStyle name="Comma 3 3 4 2 3 6" xfId="9904" xr:uid="{00000000-0005-0000-0000-00002E320000}"/>
    <cellStyle name="Comma 3 3 4 2 3 6 2" xfId="29118" xr:uid="{5FAFD9EE-2ED7-42BB-803F-90E822A1C925}"/>
    <cellStyle name="Comma 3 3 4 2 3 7" xfId="19511" xr:uid="{7A2395C5-EA71-4708-B802-F785A4943DD5}"/>
    <cellStyle name="Comma 3 3 4 2 4" xfId="493" xr:uid="{00000000-0005-0000-0000-00002F320000}"/>
    <cellStyle name="Comma 3 3 4 2 4 2" xfId="1294" xr:uid="{00000000-0005-0000-0000-000030320000}"/>
    <cellStyle name="Comma 3 3 4 2 4 2 2" xfId="3699" xr:uid="{00000000-0005-0000-0000-000031320000}"/>
    <cellStyle name="Comma 3 3 4 2 4 2 2 2" xfId="8502" xr:uid="{00000000-0005-0000-0000-000032320000}"/>
    <cellStyle name="Comma 3 3 4 2 4 2 2 2 2" xfId="18109" xr:uid="{00000000-0005-0000-0000-000033320000}"/>
    <cellStyle name="Comma 3 3 4 2 4 2 2 2 2 2" xfId="37323" xr:uid="{73E2286A-CA64-4C80-B64E-F00B4CE78FAA}"/>
    <cellStyle name="Comma 3 3 4 2 4 2 2 2 3" xfId="27716" xr:uid="{C224A384-9B62-40A6-8ECC-B8AD15D15677}"/>
    <cellStyle name="Comma 3 3 4 2 4 2 2 3" xfId="13306" xr:uid="{00000000-0005-0000-0000-000034320000}"/>
    <cellStyle name="Comma 3 3 4 2 4 2 2 3 2" xfId="32520" xr:uid="{774072D7-67C8-419C-AACC-005958404764}"/>
    <cellStyle name="Comma 3 3 4 2 4 2 2 4" xfId="22913" xr:uid="{01B15BB6-F4AA-4489-B74E-8DA9A8FA0136}"/>
    <cellStyle name="Comma 3 3 4 2 4 2 3" xfId="6101" xr:uid="{00000000-0005-0000-0000-000035320000}"/>
    <cellStyle name="Comma 3 3 4 2 4 2 3 2" xfId="15708" xr:uid="{00000000-0005-0000-0000-000036320000}"/>
    <cellStyle name="Comma 3 3 4 2 4 2 3 2 2" xfId="34922" xr:uid="{C64DBC1E-F9BB-4B45-AD4B-5A13612022B8}"/>
    <cellStyle name="Comma 3 3 4 2 4 2 3 3" xfId="25315" xr:uid="{3829E95F-FA28-4BF7-8F30-D06CC7342B16}"/>
    <cellStyle name="Comma 3 3 4 2 4 2 4" xfId="10904" xr:uid="{00000000-0005-0000-0000-000037320000}"/>
    <cellStyle name="Comma 3 3 4 2 4 2 4 2" xfId="30118" xr:uid="{18025F5F-A4CA-4741-8999-27394329281D}"/>
    <cellStyle name="Comma 3 3 4 2 4 2 5" xfId="20511" xr:uid="{6744B5CA-071D-468B-B328-3A42AE08A1DD}"/>
    <cellStyle name="Comma 3 3 4 2 4 3" xfId="2094" xr:uid="{00000000-0005-0000-0000-000038320000}"/>
    <cellStyle name="Comma 3 3 4 2 4 3 2" xfId="4499" xr:uid="{00000000-0005-0000-0000-000039320000}"/>
    <cellStyle name="Comma 3 3 4 2 4 3 2 2" xfId="9302" xr:uid="{00000000-0005-0000-0000-00003A320000}"/>
    <cellStyle name="Comma 3 3 4 2 4 3 2 2 2" xfId="18909" xr:uid="{00000000-0005-0000-0000-00003B320000}"/>
    <cellStyle name="Comma 3 3 4 2 4 3 2 2 2 2" xfId="38123" xr:uid="{0C23230B-4C74-46EB-ABEA-3748804B52EF}"/>
    <cellStyle name="Comma 3 3 4 2 4 3 2 2 3" xfId="28516" xr:uid="{1EB7BB32-8B77-4238-8E17-404582F117AB}"/>
    <cellStyle name="Comma 3 3 4 2 4 3 2 3" xfId="14106" xr:uid="{00000000-0005-0000-0000-00003C320000}"/>
    <cellStyle name="Comma 3 3 4 2 4 3 2 3 2" xfId="33320" xr:uid="{663827E4-2CFD-4052-AD5C-E8AD197C8B30}"/>
    <cellStyle name="Comma 3 3 4 2 4 3 2 4" xfId="23713" xr:uid="{56F5A702-D638-4253-BE28-5F1142C143B9}"/>
    <cellStyle name="Comma 3 3 4 2 4 3 3" xfId="6901" xr:uid="{00000000-0005-0000-0000-00003D320000}"/>
    <cellStyle name="Comma 3 3 4 2 4 3 3 2" xfId="16508" xr:uid="{00000000-0005-0000-0000-00003E320000}"/>
    <cellStyle name="Comma 3 3 4 2 4 3 3 2 2" xfId="35722" xr:uid="{6A88387E-C027-49E2-85E9-97383C49B451}"/>
    <cellStyle name="Comma 3 3 4 2 4 3 3 3" xfId="26115" xr:uid="{E3E39105-DC9B-40BD-A295-E5B184809B9D}"/>
    <cellStyle name="Comma 3 3 4 2 4 3 4" xfId="11704" xr:uid="{00000000-0005-0000-0000-00003F320000}"/>
    <cellStyle name="Comma 3 3 4 2 4 3 4 2" xfId="30918" xr:uid="{20C78A59-4DA3-4AE1-95C5-FA7FA1C6C4B2}"/>
    <cellStyle name="Comma 3 3 4 2 4 3 5" xfId="21311" xr:uid="{2FFCEE38-35EE-4E0E-BE19-196A5E4A8734}"/>
    <cellStyle name="Comma 3 3 4 2 4 4" xfId="2899" xr:uid="{00000000-0005-0000-0000-000040320000}"/>
    <cellStyle name="Comma 3 3 4 2 4 4 2" xfId="7702" xr:uid="{00000000-0005-0000-0000-000041320000}"/>
    <cellStyle name="Comma 3 3 4 2 4 4 2 2" xfId="17309" xr:uid="{00000000-0005-0000-0000-000042320000}"/>
    <cellStyle name="Comma 3 3 4 2 4 4 2 2 2" xfId="36523" xr:uid="{B85FF0A8-E357-43C8-8A48-EF9CC4F25350}"/>
    <cellStyle name="Comma 3 3 4 2 4 4 2 3" xfId="26916" xr:uid="{A0720AB0-7D31-4340-844E-BB434AB8513B}"/>
    <cellStyle name="Comma 3 3 4 2 4 4 3" xfId="12506" xr:uid="{00000000-0005-0000-0000-000043320000}"/>
    <cellStyle name="Comma 3 3 4 2 4 4 3 2" xfId="31720" xr:uid="{B3B083D6-9D1C-4614-B8A6-AC9F397103E0}"/>
    <cellStyle name="Comma 3 3 4 2 4 4 4" xfId="22113" xr:uid="{9F3747C1-D374-4469-BAA6-416422A2CFDD}"/>
    <cellStyle name="Comma 3 3 4 2 4 5" xfId="5301" xr:uid="{00000000-0005-0000-0000-000044320000}"/>
    <cellStyle name="Comma 3 3 4 2 4 5 2" xfId="14908" xr:uid="{00000000-0005-0000-0000-000045320000}"/>
    <cellStyle name="Comma 3 3 4 2 4 5 2 2" xfId="34122" xr:uid="{EEA50034-A50C-4D46-BC95-626ED86E70FE}"/>
    <cellStyle name="Comma 3 3 4 2 4 5 3" xfId="24515" xr:uid="{9168AAA3-4B19-4974-B034-7440F7B68F42}"/>
    <cellStyle name="Comma 3 3 4 2 4 6" xfId="10104" xr:uid="{00000000-0005-0000-0000-000046320000}"/>
    <cellStyle name="Comma 3 3 4 2 4 6 2" xfId="29318" xr:uid="{B9FD97C2-02E5-456E-ACAD-9C426A13D29F}"/>
    <cellStyle name="Comma 3 3 4 2 4 7" xfId="19711" xr:uid="{902BA0A0-5553-406B-B520-65FEE6D2D099}"/>
    <cellStyle name="Comma 3 3 4 2 5" xfId="693" xr:uid="{00000000-0005-0000-0000-000047320000}"/>
    <cellStyle name="Comma 3 3 4 2 5 2" xfId="1494" xr:uid="{00000000-0005-0000-0000-000048320000}"/>
    <cellStyle name="Comma 3 3 4 2 5 2 2" xfId="3899" xr:uid="{00000000-0005-0000-0000-000049320000}"/>
    <cellStyle name="Comma 3 3 4 2 5 2 2 2" xfId="8702" xr:uid="{00000000-0005-0000-0000-00004A320000}"/>
    <cellStyle name="Comma 3 3 4 2 5 2 2 2 2" xfId="18309" xr:uid="{00000000-0005-0000-0000-00004B320000}"/>
    <cellStyle name="Comma 3 3 4 2 5 2 2 2 2 2" xfId="37523" xr:uid="{389C7686-19C5-444C-AEC7-A5E62708EF5E}"/>
    <cellStyle name="Comma 3 3 4 2 5 2 2 2 3" xfId="27916" xr:uid="{576697EC-255B-4082-9FE5-18FAAC292FC0}"/>
    <cellStyle name="Comma 3 3 4 2 5 2 2 3" xfId="13506" xr:uid="{00000000-0005-0000-0000-00004C320000}"/>
    <cellStyle name="Comma 3 3 4 2 5 2 2 3 2" xfId="32720" xr:uid="{A4879E49-6F67-41FD-9DA4-488B57069D25}"/>
    <cellStyle name="Comma 3 3 4 2 5 2 2 4" xfId="23113" xr:uid="{1F824E98-2E25-4041-A966-5034BF71498C}"/>
    <cellStyle name="Comma 3 3 4 2 5 2 3" xfId="6301" xr:uid="{00000000-0005-0000-0000-00004D320000}"/>
    <cellStyle name="Comma 3 3 4 2 5 2 3 2" xfId="15908" xr:uid="{00000000-0005-0000-0000-00004E320000}"/>
    <cellStyle name="Comma 3 3 4 2 5 2 3 2 2" xfId="35122" xr:uid="{EDA02B2B-A601-4F3D-B020-9D45FCA1F3FF}"/>
    <cellStyle name="Comma 3 3 4 2 5 2 3 3" xfId="25515" xr:uid="{6E30BC85-8DE1-44C3-A8D2-33A8287861B6}"/>
    <cellStyle name="Comma 3 3 4 2 5 2 4" xfId="11104" xr:uid="{00000000-0005-0000-0000-00004F320000}"/>
    <cellStyle name="Comma 3 3 4 2 5 2 4 2" xfId="30318" xr:uid="{B0BFBC2B-0631-4062-B18E-9E8C87A77DD4}"/>
    <cellStyle name="Comma 3 3 4 2 5 2 5" xfId="20711" xr:uid="{2AE5EFE3-4F94-4B2C-A4A1-AF149322AAD8}"/>
    <cellStyle name="Comma 3 3 4 2 5 3" xfId="2294" xr:uid="{00000000-0005-0000-0000-000050320000}"/>
    <cellStyle name="Comma 3 3 4 2 5 3 2" xfId="4699" xr:uid="{00000000-0005-0000-0000-000051320000}"/>
    <cellStyle name="Comma 3 3 4 2 5 3 2 2" xfId="9502" xr:uid="{00000000-0005-0000-0000-000052320000}"/>
    <cellStyle name="Comma 3 3 4 2 5 3 2 2 2" xfId="19109" xr:uid="{00000000-0005-0000-0000-000053320000}"/>
    <cellStyle name="Comma 3 3 4 2 5 3 2 2 2 2" xfId="38323" xr:uid="{5EF397EA-12FA-4A2C-B119-E526989C2600}"/>
    <cellStyle name="Comma 3 3 4 2 5 3 2 2 3" xfId="28716" xr:uid="{3B78B6FC-5868-42B6-B03E-799D1751D9E3}"/>
    <cellStyle name="Comma 3 3 4 2 5 3 2 3" xfId="14306" xr:uid="{00000000-0005-0000-0000-000054320000}"/>
    <cellStyle name="Comma 3 3 4 2 5 3 2 3 2" xfId="33520" xr:uid="{111384F9-CF8F-4AF2-8840-ED8A79554EF8}"/>
    <cellStyle name="Comma 3 3 4 2 5 3 2 4" xfId="23913" xr:uid="{A4F242F3-62CB-4298-899C-FA993A7E5000}"/>
    <cellStyle name="Comma 3 3 4 2 5 3 3" xfId="7101" xr:uid="{00000000-0005-0000-0000-000055320000}"/>
    <cellStyle name="Comma 3 3 4 2 5 3 3 2" xfId="16708" xr:uid="{00000000-0005-0000-0000-000056320000}"/>
    <cellStyle name="Comma 3 3 4 2 5 3 3 2 2" xfId="35922" xr:uid="{E7802DB7-793E-4B34-91E8-548978743544}"/>
    <cellStyle name="Comma 3 3 4 2 5 3 3 3" xfId="26315" xr:uid="{E39089B7-231A-406E-89FE-C2E0091B4252}"/>
    <cellStyle name="Comma 3 3 4 2 5 3 4" xfId="11904" xr:uid="{00000000-0005-0000-0000-000057320000}"/>
    <cellStyle name="Comma 3 3 4 2 5 3 4 2" xfId="31118" xr:uid="{2AF8F073-3290-4FCF-BE3F-95C089435F4D}"/>
    <cellStyle name="Comma 3 3 4 2 5 3 5" xfId="21511" xr:uid="{20FBEFE7-A317-4633-9192-B36F67550F38}"/>
    <cellStyle name="Comma 3 3 4 2 5 4" xfId="3099" xr:uid="{00000000-0005-0000-0000-000058320000}"/>
    <cellStyle name="Comma 3 3 4 2 5 4 2" xfId="7902" xr:uid="{00000000-0005-0000-0000-000059320000}"/>
    <cellStyle name="Comma 3 3 4 2 5 4 2 2" xfId="17509" xr:uid="{00000000-0005-0000-0000-00005A320000}"/>
    <cellStyle name="Comma 3 3 4 2 5 4 2 2 2" xfId="36723" xr:uid="{FBCD62C1-D540-429B-A850-ACB45A7D6188}"/>
    <cellStyle name="Comma 3 3 4 2 5 4 2 3" xfId="27116" xr:uid="{0AAA4449-EDD9-4DDA-9C50-208C09C64D8D}"/>
    <cellStyle name="Comma 3 3 4 2 5 4 3" xfId="12706" xr:uid="{00000000-0005-0000-0000-00005B320000}"/>
    <cellStyle name="Comma 3 3 4 2 5 4 3 2" xfId="31920" xr:uid="{2C3F7BA5-83C5-4ABB-A8A5-4B2A3B910B7F}"/>
    <cellStyle name="Comma 3 3 4 2 5 4 4" xfId="22313" xr:uid="{11979789-3048-4147-8E5B-D67A69611B9E}"/>
    <cellStyle name="Comma 3 3 4 2 5 5" xfId="5501" xr:uid="{00000000-0005-0000-0000-00005C320000}"/>
    <cellStyle name="Comma 3 3 4 2 5 5 2" xfId="15108" xr:uid="{00000000-0005-0000-0000-00005D320000}"/>
    <cellStyle name="Comma 3 3 4 2 5 5 2 2" xfId="34322" xr:uid="{5D78A044-2335-4DAF-9B2B-303FC3A20693}"/>
    <cellStyle name="Comma 3 3 4 2 5 5 3" xfId="24715" xr:uid="{70931416-080B-4257-B532-F8B0571B4932}"/>
    <cellStyle name="Comma 3 3 4 2 5 6" xfId="10304" xr:uid="{00000000-0005-0000-0000-00005E320000}"/>
    <cellStyle name="Comma 3 3 4 2 5 6 2" xfId="29518" xr:uid="{4A071DBD-8BBC-441F-A33E-E1C7BD8BE6D2}"/>
    <cellStyle name="Comma 3 3 4 2 5 7" xfId="19911" xr:uid="{C732DA49-9253-42A3-A13C-BFABB4781AAD}"/>
    <cellStyle name="Comma 3 3 4 2 6" xfId="894" xr:uid="{00000000-0005-0000-0000-00005F320000}"/>
    <cellStyle name="Comma 3 3 4 2 6 2" xfId="3299" xr:uid="{00000000-0005-0000-0000-000060320000}"/>
    <cellStyle name="Comma 3 3 4 2 6 2 2" xfId="8102" xr:uid="{00000000-0005-0000-0000-000061320000}"/>
    <cellStyle name="Comma 3 3 4 2 6 2 2 2" xfId="17709" xr:uid="{00000000-0005-0000-0000-000062320000}"/>
    <cellStyle name="Comma 3 3 4 2 6 2 2 2 2" xfId="36923" xr:uid="{939FB16D-662A-4A40-AFC8-3F1CC1F13DDA}"/>
    <cellStyle name="Comma 3 3 4 2 6 2 2 3" xfId="27316" xr:uid="{AB0AE9CF-5076-4A17-B2F9-E1562982050D}"/>
    <cellStyle name="Comma 3 3 4 2 6 2 3" xfId="12906" xr:uid="{00000000-0005-0000-0000-000063320000}"/>
    <cellStyle name="Comma 3 3 4 2 6 2 3 2" xfId="32120" xr:uid="{B84573AF-3479-44DA-92A0-C0C34FA4C1DE}"/>
    <cellStyle name="Comma 3 3 4 2 6 2 4" xfId="22513" xr:uid="{7FA873D4-3783-4BF1-BAE5-11629E3E11CD}"/>
    <cellStyle name="Comma 3 3 4 2 6 3" xfId="5701" xr:uid="{00000000-0005-0000-0000-000064320000}"/>
    <cellStyle name="Comma 3 3 4 2 6 3 2" xfId="15308" xr:uid="{00000000-0005-0000-0000-000065320000}"/>
    <cellStyle name="Comma 3 3 4 2 6 3 2 2" xfId="34522" xr:uid="{1E361CB0-A7F9-48A4-A78F-21D8B78A057A}"/>
    <cellStyle name="Comma 3 3 4 2 6 3 3" xfId="24915" xr:uid="{4CE84E5E-EBD2-4DF6-BC68-18D863003C8D}"/>
    <cellStyle name="Comma 3 3 4 2 6 4" xfId="10504" xr:uid="{00000000-0005-0000-0000-000066320000}"/>
    <cellStyle name="Comma 3 3 4 2 6 4 2" xfId="29718" xr:uid="{42A630AC-53BA-410F-A223-D44D9A562D29}"/>
    <cellStyle name="Comma 3 3 4 2 6 5" xfId="20111" xr:uid="{F857F89C-2A05-43EB-8C3F-41375872BBFB}"/>
    <cellStyle name="Comma 3 3 4 2 7" xfId="1694" xr:uid="{00000000-0005-0000-0000-000067320000}"/>
    <cellStyle name="Comma 3 3 4 2 7 2" xfId="4099" xr:uid="{00000000-0005-0000-0000-000068320000}"/>
    <cellStyle name="Comma 3 3 4 2 7 2 2" xfId="8902" xr:uid="{00000000-0005-0000-0000-000069320000}"/>
    <cellStyle name="Comma 3 3 4 2 7 2 2 2" xfId="18509" xr:uid="{00000000-0005-0000-0000-00006A320000}"/>
    <cellStyle name="Comma 3 3 4 2 7 2 2 2 2" xfId="37723" xr:uid="{7C77D525-DAA3-421B-A9DE-75D56AB4C796}"/>
    <cellStyle name="Comma 3 3 4 2 7 2 2 3" xfId="28116" xr:uid="{423775BA-E688-417A-81BF-85869188A595}"/>
    <cellStyle name="Comma 3 3 4 2 7 2 3" xfId="13706" xr:uid="{00000000-0005-0000-0000-00006B320000}"/>
    <cellStyle name="Comma 3 3 4 2 7 2 3 2" xfId="32920" xr:uid="{F1F49EF5-89DD-4F8C-AA85-515FA77621E7}"/>
    <cellStyle name="Comma 3 3 4 2 7 2 4" xfId="23313" xr:uid="{8B3FC66A-F639-4195-A8F7-AE09616749F7}"/>
    <cellStyle name="Comma 3 3 4 2 7 3" xfId="6501" xr:uid="{00000000-0005-0000-0000-00006C320000}"/>
    <cellStyle name="Comma 3 3 4 2 7 3 2" xfId="16108" xr:uid="{00000000-0005-0000-0000-00006D320000}"/>
    <cellStyle name="Comma 3 3 4 2 7 3 2 2" xfId="35322" xr:uid="{0381EB0F-3733-4100-8723-F4E01A055F1D}"/>
    <cellStyle name="Comma 3 3 4 2 7 3 3" xfId="25715" xr:uid="{24688724-6322-4A9C-B564-80B72E37DB91}"/>
    <cellStyle name="Comma 3 3 4 2 7 4" xfId="11304" xr:uid="{00000000-0005-0000-0000-00006E320000}"/>
    <cellStyle name="Comma 3 3 4 2 7 4 2" xfId="30518" xr:uid="{9D85D17D-16FB-4438-B1A9-C33A12E238E5}"/>
    <cellStyle name="Comma 3 3 4 2 7 5" xfId="20911" xr:uid="{74B7214F-BA1E-4248-BCEF-B5A920774E52}"/>
    <cellStyle name="Comma 3 3 4 2 8" xfId="2499" xr:uid="{00000000-0005-0000-0000-00006F320000}"/>
    <cellStyle name="Comma 3 3 4 2 8 2" xfId="7302" xr:uid="{00000000-0005-0000-0000-000070320000}"/>
    <cellStyle name="Comma 3 3 4 2 8 2 2" xfId="16909" xr:uid="{00000000-0005-0000-0000-000071320000}"/>
    <cellStyle name="Comma 3 3 4 2 8 2 2 2" xfId="36123" xr:uid="{542E0CB2-4AB7-44AD-B242-48AA59292ECE}"/>
    <cellStyle name="Comma 3 3 4 2 8 2 3" xfId="26516" xr:uid="{E16A5AF2-D4C7-4F08-8C24-A1A4C3150DAB}"/>
    <cellStyle name="Comma 3 3 4 2 8 3" xfId="12106" xr:uid="{00000000-0005-0000-0000-000072320000}"/>
    <cellStyle name="Comma 3 3 4 2 8 3 2" xfId="31320" xr:uid="{0CA53397-5DB8-42B8-8CDE-88D5D20FADCB}"/>
    <cellStyle name="Comma 3 3 4 2 8 4" xfId="21713" xr:uid="{4DC9FB0E-76D6-4A5E-B672-9FCE707F33EE}"/>
    <cellStyle name="Comma 3 3 4 2 9" xfId="4901" xr:uid="{00000000-0005-0000-0000-000073320000}"/>
    <cellStyle name="Comma 3 3 4 2 9 2" xfId="14508" xr:uid="{00000000-0005-0000-0000-000074320000}"/>
    <cellStyle name="Comma 3 3 4 2 9 2 2" xfId="33722" xr:uid="{40D56425-2F67-4139-92D8-0A40550E9932}"/>
    <cellStyle name="Comma 3 3 4 2 9 3" xfId="24115" xr:uid="{0AD8D22E-1367-4782-BB18-6281382A350C}"/>
    <cellStyle name="Comma 3 3 4 3" xfId="143" xr:uid="{00000000-0005-0000-0000-000075320000}"/>
    <cellStyle name="Comma 3 3 4 3 10" xfId="19361" xr:uid="{21D73E56-C169-4981-ADAE-9291DB8558E3}"/>
    <cellStyle name="Comma 3 3 4 3 2" xfId="343" xr:uid="{00000000-0005-0000-0000-000076320000}"/>
    <cellStyle name="Comma 3 3 4 3 2 2" xfId="1144" xr:uid="{00000000-0005-0000-0000-000077320000}"/>
    <cellStyle name="Comma 3 3 4 3 2 2 2" xfId="3549" xr:uid="{00000000-0005-0000-0000-000078320000}"/>
    <cellStyle name="Comma 3 3 4 3 2 2 2 2" xfId="8352" xr:uid="{00000000-0005-0000-0000-000079320000}"/>
    <cellStyle name="Comma 3 3 4 3 2 2 2 2 2" xfId="17959" xr:uid="{00000000-0005-0000-0000-00007A320000}"/>
    <cellStyle name="Comma 3 3 4 3 2 2 2 2 2 2" xfId="37173" xr:uid="{B6B7CE87-6457-498E-ABAD-9AA06CFA617D}"/>
    <cellStyle name="Comma 3 3 4 3 2 2 2 2 3" xfId="27566" xr:uid="{7EDC4122-AA94-4E73-9482-4FDC6B320B3C}"/>
    <cellStyle name="Comma 3 3 4 3 2 2 2 3" xfId="13156" xr:uid="{00000000-0005-0000-0000-00007B320000}"/>
    <cellStyle name="Comma 3 3 4 3 2 2 2 3 2" xfId="32370" xr:uid="{B55274C0-F9D6-4EB1-B013-113BAEBBA6F0}"/>
    <cellStyle name="Comma 3 3 4 3 2 2 2 4" xfId="22763" xr:uid="{69FEAF6D-5942-4CFA-8ABE-D525CE567272}"/>
    <cellStyle name="Comma 3 3 4 3 2 2 3" xfId="5951" xr:uid="{00000000-0005-0000-0000-00007C320000}"/>
    <cellStyle name="Comma 3 3 4 3 2 2 3 2" xfId="15558" xr:uid="{00000000-0005-0000-0000-00007D320000}"/>
    <cellStyle name="Comma 3 3 4 3 2 2 3 2 2" xfId="34772" xr:uid="{E3A813F2-E2D4-47FD-BC68-918A84D532CF}"/>
    <cellStyle name="Comma 3 3 4 3 2 2 3 3" xfId="25165" xr:uid="{3F0799F2-8231-4CD7-B931-C60D170ABD87}"/>
    <cellStyle name="Comma 3 3 4 3 2 2 4" xfId="10754" xr:uid="{00000000-0005-0000-0000-00007E320000}"/>
    <cellStyle name="Comma 3 3 4 3 2 2 4 2" xfId="29968" xr:uid="{F5808C4B-E545-4EDA-8D18-4B32A135C167}"/>
    <cellStyle name="Comma 3 3 4 3 2 2 5" xfId="20361" xr:uid="{2BADB4D8-EA08-4809-8C8F-0E9495DC5CD0}"/>
    <cellStyle name="Comma 3 3 4 3 2 3" xfId="1944" xr:uid="{00000000-0005-0000-0000-00007F320000}"/>
    <cellStyle name="Comma 3 3 4 3 2 3 2" xfId="4349" xr:uid="{00000000-0005-0000-0000-000080320000}"/>
    <cellStyle name="Comma 3 3 4 3 2 3 2 2" xfId="9152" xr:uid="{00000000-0005-0000-0000-000081320000}"/>
    <cellStyle name="Comma 3 3 4 3 2 3 2 2 2" xfId="18759" xr:uid="{00000000-0005-0000-0000-000082320000}"/>
    <cellStyle name="Comma 3 3 4 3 2 3 2 2 2 2" xfId="37973" xr:uid="{44825BAD-619C-4FF6-AB11-55CC2297008C}"/>
    <cellStyle name="Comma 3 3 4 3 2 3 2 2 3" xfId="28366" xr:uid="{7BDC7DD3-91E3-4A99-9A3A-5C6FDDC7224A}"/>
    <cellStyle name="Comma 3 3 4 3 2 3 2 3" xfId="13956" xr:uid="{00000000-0005-0000-0000-000083320000}"/>
    <cellStyle name="Comma 3 3 4 3 2 3 2 3 2" xfId="33170" xr:uid="{8F684214-E6DB-45FE-8F57-11383CE17031}"/>
    <cellStyle name="Comma 3 3 4 3 2 3 2 4" xfId="23563" xr:uid="{A8047694-C1D3-4F8E-924B-A2D12EA91653}"/>
    <cellStyle name="Comma 3 3 4 3 2 3 3" xfId="6751" xr:uid="{00000000-0005-0000-0000-000084320000}"/>
    <cellStyle name="Comma 3 3 4 3 2 3 3 2" xfId="16358" xr:uid="{00000000-0005-0000-0000-000085320000}"/>
    <cellStyle name="Comma 3 3 4 3 2 3 3 2 2" xfId="35572" xr:uid="{2529E44E-8EBA-40B5-B60F-F68DBA9BE14D}"/>
    <cellStyle name="Comma 3 3 4 3 2 3 3 3" xfId="25965" xr:uid="{7D3F427A-7ADF-4DB3-A384-6AEC6ABB7383}"/>
    <cellStyle name="Comma 3 3 4 3 2 3 4" xfId="11554" xr:uid="{00000000-0005-0000-0000-000086320000}"/>
    <cellStyle name="Comma 3 3 4 3 2 3 4 2" xfId="30768" xr:uid="{3A91C9DE-BE7A-4D34-BD1C-3FFAE98DCB14}"/>
    <cellStyle name="Comma 3 3 4 3 2 3 5" xfId="21161" xr:uid="{6F180DBF-6F09-46A5-A9CF-C3961DB3F61B}"/>
    <cellStyle name="Comma 3 3 4 3 2 4" xfId="2749" xr:uid="{00000000-0005-0000-0000-000087320000}"/>
    <cellStyle name="Comma 3 3 4 3 2 4 2" xfId="7552" xr:uid="{00000000-0005-0000-0000-000088320000}"/>
    <cellStyle name="Comma 3 3 4 3 2 4 2 2" xfId="17159" xr:uid="{00000000-0005-0000-0000-000089320000}"/>
    <cellStyle name="Comma 3 3 4 3 2 4 2 2 2" xfId="36373" xr:uid="{855C0DB2-FB20-4963-9C41-2DCDCE44568E}"/>
    <cellStyle name="Comma 3 3 4 3 2 4 2 3" xfId="26766" xr:uid="{D25471F7-C78C-42BF-8F00-144E659D5B6B}"/>
    <cellStyle name="Comma 3 3 4 3 2 4 3" xfId="12356" xr:uid="{00000000-0005-0000-0000-00008A320000}"/>
    <cellStyle name="Comma 3 3 4 3 2 4 3 2" xfId="31570" xr:uid="{C1D76BB6-6AE5-4FFD-83C9-6C3627611C12}"/>
    <cellStyle name="Comma 3 3 4 3 2 4 4" xfId="21963" xr:uid="{BFCA178B-35A8-4CE9-8EF5-AB2BD86C24EA}"/>
    <cellStyle name="Comma 3 3 4 3 2 5" xfId="5151" xr:uid="{00000000-0005-0000-0000-00008B320000}"/>
    <cellStyle name="Comma 3 3 4 3 2 5 2" xfId="14758" xr:uid="{00000000-0005-0000-0000-00008C320000}"/>
    <cellStyle name="Comma 3 3 4 3 2 5 2 2" xfId="33972" xr:uid="{0FBC97A2-9026-41BF-9C5C-9CDDF08B6C38}"/>
    <cellStyle name="Comma 3 3 4 3 2 5 3" xfId="24365" xr:uid="{CBA7A235-D70E-4532-B08A-C854CE1C47B0}"/>
    <cellStyle name="Comma 3 3 4 3 2 6" xfId="9954" xr:uid="{00000000-0005-0000-0000-00008D320000}"/>
    <cellStyle name="Comma 3 3 4 3 2 6 2" xfId="29168" xr:uid="{E4C4175B-60E2-4210-870A-C3538359DEE8}"/>
    <cellStyle name="Comma 3 3 4 3 2 7" xfId="19561" xr:uid="{17293347-7A56-4714-B1EC-088A2A24E4D4}"/>
    <cellStyle name="Comma 3 3 4 3 3" xfId="543" xr:uid="{00000000-0005-0000-0000-00008E320000}"/>
    <cellStyle name="Comma 3 3 4 3 3 2" xfId="1344" xr:uid="{00000000-0005-0000-0000-00008F320000}"/>
    <cellStyle name="Comma 3 3 4 3 3 2 2" xfId="3749" xr:uid="{00000000-0005-0000-0000-000090320000}"/>
    <cellStyle name="Comma 3 3 4 3 3 2 2 2" xfId="8552" xr:uid="{00000000-0005-0000-0000-000091320000}"/>
    <cellStyle name="Comma 3 3 4 3 3 2 2 2 2" xfId="18159" xr:uid="{00000000-0005-0000-0000-000092320000}"/>
    <cellStyle name="Comma 3 3 4 3 3 2 2 2 2 2" xfId="37373" xr:uid="{563C3191-F1BE-4010-8F0A-6A9589CBF8FC}"/>
    <cellStyle name="Comma 3 3 4 3 3 2 2 2 3" xfId="27766" xr:uid="{9BAB2B92-DA9F-44C6-A919-254994611167}"/>
    <cellStyle name="Comma 3 3 4 3 3 2 2 3" xfId="13356" xr:uid="{00000000-0005-0000-0000-000093320000}"/>
    <cellStyle name="Comma 3 3 4 3 3 2 2 3 2" xfId="32570" xr:uid="{85B3C100-BE83-4AB6-9389-0685178BCAD0}"/>
    <cellStyle name="Comma 3 3 4 3 3 2 2 4" xfId="22963" xr:uid="{D48BC2B8-3B6C-42E8-BEAE-F93567E50A9B}"/>
    <cellStyle name="Comma 3 3 4 3 3 2 3" xfId="6151" xr:uid="{00000000-0005-0000-0000-000094320000}"/>
    <cellStyle name="Comma 3 3 4 3 3 2 3 2" xfId="15758" xr:uid="{00000000-0005-0000-0000-000095320000}"/>
    <cellStyle name="Comma 3 3 4 3 3 2 3 2 2" xfId="34972" xr:uid="{95A21765-6FAD-45B7-9888-2C150B70A7D1}"/>
    <cellStyle name="Comma 3 3 4 3 3 2 3 3" xfId="25365" xr:uid="{7C3C97AF-BB42-4849-84DC-D53C404ADDE0}"/>
    <cellStyle name="Comma 3 3 4 3 3 2 4" xfId="10954" xr:uid="{00000000-0005-0000-0000-000096320000}"/>
    <cellStyle name="Comma 3 3 4 3 3 2 4 2" xfId="30168" xr:uid="{4B7ACB0F-FE71-48D3-8457-1E329066F529}"/>
    <cellStyle name="Comma 3 3 4 3 3 2 5" xfId="20561" xr:uid="{670A520A-2875-4671-BC0E-423F18ACB0B0}"/>
    <cellStyle name="Comma 3 3 4 3 3 3" xfId="2144" xr:uid="{00000000-0005-0000-0000-000097320000}"/>
    <cellStyle name="Comma 3 3 4 3 3 3 2" xfId="4549" xr:uid="{00000000-0005-0000-0000-000098320000}"/>
    <cellStyle name="Comma 3 3 4 3 3 3 2 2" xfId="9352" xr:uid="{00000000-0005-0000-0000-000099320000}"/>
    <cellStyle name="Comma 3 3 4 3 3 3 2 2 2" xfId="18959" xr:uid="{00000000-0005-0000-0000-00009A320000}"/>
    <cellStyle name="Comma 3 3 4 3 3 3 2 2 2 2" xfId="38173" xr:uid="{5A7B791C-331E-4FCF-965A-75CE75F2F7AA}"/>
    <cellStyle name="Comma 3 3 4 3 3 3 2 2 3" xfId="28566" xr:uid="{E5FE313E-B4DE-4CF7-B209-9D58822ECEFE}"/>
    <cellStyle name="Comma 3 3 4 3 3 3 2 3" xfId="14156" xr:uid="{00000000-0005-0000-0000-00009B320000}"/>
    <cellStyle name="Comma 3 3 4 3 3 3 2 3 2" xfId="33370" xr:uid="{A2AB8072-2BCE-4D2B-A5FA-24E9B7BF87D3}"/>
    <cellStyle name="Comma 3 3 4 3 3 3 2 4" xfId="23763" xr:uid="{2B3FAB51-A6C8-466E-9C7D-5D4C53D2F558}"/>
    <cellStyle name="Comma 3 3 4 3 3 3 3" xfId="6951" xr:uid="{00000000-0005-0000-0000-00009C320000}"/>
    <cellStyle name="Comma 3 3 4 3 3 3 3 2" xfId="16558" xr:uid="{00000000-0005-0000-0000-00009D320000}"/>
    <cellStyle name="Comma 3 3 4 3 3 3 3 2 2" xfId="35772" xr:uid="{01EA2A99-35D7-4896-83D3-BD503FE287CC}"/>
    <cellStyle name="Comma 3 3 4 3 3 3 3 3" xfId="26165" xr:uid="{3E10FC7A-FB3E-406D-A7F5-B48F77DE7033}"/>
    <cellStyle name="Comma 3 3 4 3 3 3 4" xfId="11754" xr:uid="{00000000-0005-0000-0000-00009E320000}"/>
    <cellStyle name="Comma 3 3 4 3 3 3 4 2" xfId="30968" xr:uid="{8AFD9DC5-FCDF-4D69-AC90-B52F1802993C}"/>
    <cellStyle name="Comma 3 3 4 3 3 3 5" xfId="21361" xr:uid="{025CD801-711A-4FC7-A605-E41E62C22C2F}"/>
    <cellStyle name="Comma 3 3 4 3 3 4" xfId="2949" xr:uid="{00000000-0005-0000-0000-00009F320000}"/>
    <cellStyle name="Comma 3 3 4 3 3 4 2" xfId="7752" xr:uid="{00000000-0005-0000-0000-0000A0320000}"/>
    <cellStyle name="Comma 3 3 4 3 3 4 2 2" xfId="17359" xr:uid="{00000000-0005-0000-0000-0000A1320000}"/>
    <cellStyle name="Comma 3 3 4 3 3 4 2 2 2" xfId="36573" xr:uid="{37E898A7-7CB7-4B47-9B7C-6F6E0AF6077B}"/>
    <cellStyle name="Comma 3 3 4 3 3 4 2 3" xfId="26966" xr:uid="{34C45C6E-1497-49A4-9978-00123EA46C52}"/>
    <cellStyle name="Comma 3 3 4 3 3 4 3" xfId="12556" xr:uid="{00000000-0005-0000-0000-0000A2320000}"/>
    <cellStyle name="Comma 3 3 4 3 3 4 3 2" xfId="31770" xr:uid="{B5A5A5A7-AF7A-4E34-828F-1DF8A9C9C533}"/>
    <cellStyle name="Comma 3 3 4 3 3 4 4" xfId="22163" xr:uid="{F98EF049-29BC-4249-A9B3-8E43B8DD678A}"/>
    <cellStyle name="Comma 3 3 4 3 3 5" xfId="5351" xr:uid="{00000000-0005-0000-0000-0000A3320000}"/>
    <cellStyle name="Comma 3 3 4 3 3 5 2" xfId="14958" xr:uid="{00000000-0005-0000-0000-0000A4320000}"/>
    <cellStyle name="Comma 3 3 4 3 3 5 2 2" xfId="34172" xr:uid="{A1853C05-00B3-4459-AF58-B7DD4BF0FB2C}"/>
    <cellStyle name="Comma 3 3 4 3 3 5 3" xfId="24565" xr:uid="{0BDAF0E9-830D-446E-BE1C-77B388804428}"/>
    <cellStyle name="Comma 3 3 4 3 3 6" xfId="10154" xr:uid="{00000000-0005-0000-0000-0000A5320000}"/>
    <cellStyle name="Comma 3 3 4 3 3 6 2" xfId="29368" xr:uid="{ED0AA7D8-9B4D-4D01-A953-7162C4808F48}"/>
    <cellStyle name="Comma 3 3 4 3 3 7" xfId="19761" xr:uid="{5A16AB34-2AA1-4467-926F-0B34C7139D04}"/>
    <cellStyle name="Comma 3 3 4 3 4" xfId="743" xr:uid="{00000000-0005-0000-0000-0000A6320000}"/>
    <cellStyle name="Comma 3 3 4 3 4 2" xfId="1544" xr:uid="{00000000-0005-0000-0000-0000A7320000}"/>
    <cellStyle name="Comma 3 3 4 3 4 2 2" xfId="3949" xr:uid="{00000000-0005-0000-0000-0000A8320000}"/>
    <cellStyle name="Comma 3 3 4 3 4 2 2 2" xfId="8752" xr:uid="{00000000-0005-0000-0000-0000A9320000}"/>
    <cellStyle name="Comma 3 3 4 3 4 2 2 2 2" xfId="18359" xr:uid="{00000000-0005-0000-0000-0000AA320000}"/>
    <cellStyle name="Comma 3 3 4 3 4 2 2 2 2 2" xfId="37573" xr:uid="{4888B921-CD2B-4DCA-B1DB-9AC621558C7A}"/>
    <cellStyle name="Comma 3 3 4 3 4 2 2 2 3" xfId="27966" xr:uid="{764B8564-228B-4E27-A282-6CF52D1D2F0E}"/>
    <cellStyle name="Comma 3 3 4 3 4 2 2 3" xfId="13556" xr:uid="{00000000-0005-0000-0000-0000AB320000}"/>
    <cellStyle name="Comma 3 3 4 3 4 2 2 3 2" xfId="32770" xr:uid="{FD516222-A139-4AF2-8EE7-0D8A9440D92B}"/>
    <cellStyle name="Comma 3 3 4 3 4 2 2 4" xfId="23163" xr:uid="{AB9B4E73-CA4A-4D27-87B8-8CD63636CD65}"/>
    <cellStyle name="Comma 3 3 4 3 4 2 3" xfId="6351" xr:uid="{00000000-0005-0000-0000-0000AC320000}"/>
    <cellStyle name="Comma 3 3 4 3 4 2 3 2" xfId="15958" xr:uid="{00000000-0005-0000-0000-0000AD320000}"/>
    <cellStyle name="Comma 3 3 4 3 4 2 3 2 2" xfId="35172" xr:uid="{0A5E72EC-84E8-43BA-93A1-5B2D95E97F55}"/>
    <cellStyle name="Comma 3 3 4 3 4 2 3 3" xfId="25565" xr:uid="{C3750B25-6BC3-4567-99CF-B7114242A657}"/>
    <cellStyle name="Comma 3 3 4 3 4 2 4" xfId="11154" xr:uid="{00000000-0005-0000-0000-0000AE320000}"/>
    <cellStyle name="Comma 3 3 4 3 4 2 4 2" xfId="30368" xr:uid="{BA867B47-E8F3-40FA-8420-E52BFBA1AE01}"/>
    <cellStyle name="Comma 3 3 4 3 4 2 5" xfId="20761" xr:uid="{B67939BB-473C-4E5C-A648-A62A8870DF1E}"/>
    <cellStyle name="Comma 3 3 4 3 4 3" xfId="2344" xr:uid="{00000000-0005-0000-0000-0000AF320000}"/>
    <cellStyle name="Comma 3 3 4 3 4 3 2" xfId="4749" xr:uid="{00000000-0005-0000-0000-0000B0320000}"/>
    <cellStyle name="Comma 3 3 4 3 4 3 2 2" xfId="9552" xr:uid="{00000000-0005-0000-0000-0000B1320000}"/>
    <cellStyle name="Comma 3 3 4 3 4 3 2 2 2" xfId="19159" xr:uid="{00000000-0005-0000-0000-0000B2320000}"/>
    <cellStyle name="Comma 3 3 4 3 4 3 2 2 2 2" xfId="38373" xr:uid="{2ABB9631-1155-4709-AEDC-B1928809DF10}"/>
    <cellStyle name="Comma 3 3 4 3 4 3 2 2 3" xfId="28766" xr:uid="{58F854F3-81C4-405E-B423-B33F3C66ECDB}"/>
    <cellStyle name="Comma 3 3 4 3 4 3 2 3" xfId="14356" xr:uid="{00000000-0005-0000-0000-0000B3320000}"/>
    <cellStyle name="Comma 3 3 4 3 4 3 2 3 2" xfId="33570" xr:uid="{E43A6A6B-DA4D-4B5B-BBFB-37463BA2F2D1}"/>
    <cellStyle name="Comma 3 3 4 3 4 3 2 4" xfId="23963" xr:uid="{F79792CF-45EF-4936-8CFB-02746748919B}"/>
    <cellStyle name="Comma 3 3 4 3 4 3 3" xfId="7151" xr:uid="{00000000-0005-0000-0000-0000B4320000}"/>
    <cellStyle name="Comma 3 3 4 3 4 3 3 2" xfId="16758" xr:uid="{00000000-0005-0000-0000-0000B5320000}"/>
    <cellStyle name="Comma 3 3 4 3 4 3 3 2 2" xfId="35972" xr:uid="{07B3323D-7293-4ED3-86FA-013E6306545A}"/>
    <cellStyle name="Comma 3 3 4 3 4 3 3 3" xfId="26365" xr:uid="{1DA48585-6EC3-45CD-BA36-00BF18DC9CB1}"/>
    <cellStyle name="Comma 3 3 4 3 4 3 4" xfId="11954" xr:uid="{00000000-0005-0000-0000-0000B6320000}"/>
    <cellStyle name="Comma 3 3 4 3 4 3 4 2" xfId="31168" xr:uid="{61BD27DC-148B-4522-B269-BCF987463BE3}"/>
    <cellStyle name="Comma 3 3 4 3 4 3 5" xfId="21561" xr:uid="{FA99CF68-4EDD-4B06-BD74-87419C2E817A}"/>
    <cellStyle name="Comma 3 3 4 3 4 4" xfId="3149" xr:uid="{00000000-0005-0000-0000-0000B7320000}"/>
    <cellStyle name="Comma 3 3 4 3 4 4 2" xfId="7952" xr:uid="{00000000-0005-0000-0000-0000B8320000}"/>
    <cellStyle name="Comma 3 3 4 3 4 4 2 2" xfId="17559" xr:uid="{00000000-0005-0000-0000-0000B9320000}"/>
    <cellStyle name="Comma 3 3 4 3 4 4 2 2 2" xfId="36773" xr:uid="{C617D567-BCE4-430A-A3C9-FE4B11AEB418}"/>
    <cellStyle name="Comma 3 3 4 3 4 4 2 3" xfId="27166" xr:uid="{A587E576-35D3-4069-AD12-DE576F3FD6D3}"/>
    <cellStyle name="Comma 3 3 4 3 4 4 3" xfId="12756" xr:uid="{00000000-0005-0000-0000-0000BA320000}"/>
    <cellStyle name="Comma 3 3 4 3 4 4 3 2" xfId="31970" xr:uid="{E073CA9F-51AB-47E6-8891-ABB270FAAF9A}"/>
    <cellStyle name="Comma 3 3 4 3 4 4 4" xfId="22363" xr:uid="{B37AC7C8-233B-4F47-91B1-A7AAE65A4221}"/>
    <cellStyle name="Comma 3 3 4 3 4 5" xfId="5551" xr:uid="{00000000-0005-0000-0000-0000BB320000}"/>
    <cellStyle name="Comma 3 3 4 3 4 5 2" xfId="15158" xr:uid="{00000000-0005-0000-0000-0000BC320000}"/>
    <cellStyle name="Comma 3 3 4 3 4 5 2 2" xfId="34372" xr:uid="{26009CF9-1292-4F2A-8A9F-DE4E0E2C7CF1}"/>
    <cellStyle name="Comma 3 3 4 3 4 5 3" xfId="24765" xr:uid="{FAE139C7-E3B9-40FA-A1BD-2774C0D2C34B}"/>
    <cellStyle name="Comma 3 3 4 3 4 6" xfId="10354" xr:uid="{00000000-0005-0000-0000-0000BD320000}"/>
    <cellStyle name="Comma 3 3 4 3 4 6 2" xfId="29568" xr:uid="{B336E191-252A-46DF-9417-FBD24DD4305E}"/>
    <cellStyle name="Comma 3 3 4 3 4 7" xfId="19961" xr:uid="{002B5F77-F11D-474F-BC51-F63A6638876F}"/>
    <cellStyle name="Comma 3 3 4 3 5" xfId="944" xr:uid="{00000000-0005-0000-0000-0000BE320000}"/>
    <cellStyle name="Comma 3 3 4 3 5 2" xfId="3349" xr:uid="{00000000-0005-0000-0000-0000BF320000}"/>
    <cellStyle name="Comma 3 3 4 3 5 2 2" xfId="8152" xr:uid="{00000000-0005-0000-0000-0000C0320000}"/>
    <cellStyle name="Comma 3 3 4 3 5 2 2 2" xfId="17759" xr:uid="{00000000-0005-0000-0000-0000C1320000}"/>
    <cellStyle name="Comma 3 3 4 3 5 2 2 2 2" xfId="36973" xr:uid="{68B42FFA-803E-4B3D-877A-263938251317}"/>
    <cellStyle name="Comma 3 3 4 3 5 2 2 3" xfId="27366" xr:uid="{21B39673-FE75-47DC-8347-A903B3408905}"/>
    <cellStyle name="Comma 3 3 4 3 5 2 3" xfId="12956" xr:uid="{00000000-0005-0000-0000-0000C2320000}"/>
    <cellStyle name="Comma 3 3 4 3 5 2 3 2" xfId="32170" xr:uid="{CA6D4D8B-53E7-4C5E-AA9D-19DF04C27682}"/>
    <cellStyle name="Comma 3 3 4 3 5 2 4" xfId="22563" xr:uid="{D9CDCF62-7193-453F-8AA4-3EDF782F7580}"/>
    <cellStyle name="Comma 3 3 4 3 5 3" xfId="5751" xr:uid="{00000000-0005-0000-0000-0000C3320000}"/>
    <cellStyle name="Comma 3 3 4 3 5 3 2" xfId="15358" xr:uid="{00000000-0005-0000-0000-0000C4320000}"/>
    <cellStyle name="Comma 3 3 4 3 5 3 2 2" xfId="34572" xr:uid="{6C8E01B9-540A-4E33-B8BB-A4A6DBFEEDD1}"/>
    <cellStyle name="Comma 3 3 4 3 5 3 3" xfId="24965" xr:uid="{ED41B468-6977-4DA0-B18F-BC7594F12A83}"/>
    <cellStyle name="Comma 3 3 4 3 5 4" xfId="10554" xr:uid="{00000000-0005-0000-0000-0000C5320000}"/>
    <cellStyle name="Comma 3 3 4 3 5 4 2" xfId="29768" xr:uid="{567A8D00-D506-40B1-93F9-E7CFE05693D2}"/>
    <cellStyle name="Comma 3 3 4 3 5 5" xfId="20161" xr:uid="{C4D5E450-0789-4EE2-988F-D0D4DAC6EDEC}"/>
    <cellStyle name="Comma 3 3 4 3 6" xfId="1744" xr:uid="{00000000-0005-0000-0000-0000C6320000}"/>
    <cellStyle name="Comma 3 3 4 3 6 2" xfId="4149" xr:uid="{00000000-0005-0000-0000-0000C7320000}"/>
    <cellStyle name="Comma 3 3 4 3 6 2 2" xfId="8952" xr:uid="{00000000-0005-0000-0000-0000C8320000}"/>
    <cellStyle name="Comma 3 3 4 3 6 2 2 2" xfId="18559" xr:uid="{00000000-0005-0000-0000-0000C9320000}"/>
    <cellStyle name="Comma 3 3 4 3 6 2 2 2 2" xfId="37773" xr:uid="{F0CE9148-2BB8-460B-979E-35C2D2424C73}"/>
    <cellStyle name="Comma 3 3 4 3 6 2 2 3" xfId="28166" xr:uid="{C52C8D6E-A6E7-435C-972F-234DBF4768A0}"/>
    <cellStyle name="Comma 3 3 4 3 6 2 3" xfId="13756" xr:uid="{00000000-0005-0000-0000-0000CA320000}"/>
    <cellStyle name="Comma 3 3 4 3 6 2 3 2" xfId="32970" xr:uid="{9FAA75AC-EB82-477F-A7DF-84E73BEC46C7}"/>
    <cellStyle name="Comma 3 3 4 3 6 2 4" xfId="23363" xr:uid="{3DD23ED4-15F8-47E8-BE25-583BBD76A7FF}"/>
    <cellStyle name="Comma 3 3 4 3 6 3" xfId="6551" xr:uid="{00000000-0005-0000-0000-0000CB320000}"/>
    <cellStyle name="Comma 3 3 4 3 6 3 2" xfId="16158" xr:uid="{00000000-0005-0000-0000-0000CC320000}"/>
    <cellStyle name="Comma 3 3 4 3 6 3 2 2" xfId="35372" xr:uid="{2C794F2A-F729-4817-A5CE-3F351672A472}"/>
    <cellStyle name="Comma 3 3 4 3 6 3 3" xfId="25765" xr:uid="{7A7ADDB6-4EDD-4F1A-9D14-F4B8CB22621D}"/>
    <cellStyle name="Comma 3 3 4 3 6 4" xfId="11354" xr:uid="{00000000-0005-0000-0000-0000CD320000}"/>
    <cellStyle name="Comma 3 3 4 3 6 4 2" xfId="30568" xr:uid="{EED9FCEE-E977-4A2B-8BBE-F0C190AF2BD8}"/>
    <cellStyle name="Comma 3 3 4 3 6 5" xfId="20961" xr:uid="{5A8A036D-9F07-490D-A707-FD57C2EAED3B}"/>
    <cellStyle name="Comma 3 3 4 3 7" xfId="2549" xr:uid="{00000000-0005-0000-0000-0000CE320000}"/>
    <cellStyle name="Comma 3 3 4 3 7 2" xfId="7352" xr:uid="{00000000-0005-0000-0000-0000CF320000}"/>
    <cellStyle name="Comma 3 3 4 3 7 2 2" xfId="16959" xr:uid="{00000000-0005-0000-0000-0000D0320000}"/>
    <cellStyle name="Comma 3 3 4 3 7 2 2 2" xfId="36173" xr:uid="{F3C6C7F7-CB77-4F89-BB1D-2897314C6447}"/>
    <cellStyle name="Comma 3 3 4 3 7 2 3" xfId="26566" xr:uid="{63FE8799-BA79-4C76-B0F2-49570E9727C0}"/>
    <cellStyle name="Comma 3 3 4 3 7 3" xfId="12156" xr:uid="{00000000-0005-0000-0000-0000D1320000}"/>
    <cellStyle name="Comma 3 3 4 3 7 3 2" xfId="31370" xr:uid="{F5282B22-B7CB-4934-BD9B-BF19AE9F0573}"/>
    <cellStyle name="Comma 3 3 4 3 7 4" xfId="21763" xr:uid="{FFA46C72-D1D3-43B8-8992-4A209DCF00EC}"/>
    <cellStyle name="Comma 3 3 4 3 8" xfId="4951" xr:uid="{00000000-0005-0000-0000-0000D2320000}"/>
    <cellStyle name="Comma 3 3 4 3 8 2" xfId="14558" xr:uid="{00000000-0005-0000-0000-0000D3320000}"/>
    <cellStyle name="Comma 3 3 4 3 8 2 2" xfId="33772" xr:uid="{4D29893C-EDF3-4421-8791-83AC3EF7AE91}"/>
    <cellStyle name="Comma 3 3 4 3 8 3" xfId="24165" xr:uid="{277F5186-B348-44BC-9F8D-0384D0E27A22}"/>
    <cellStyle name="Comma 3 3 4 3 9" xfId="9754" xr:uid="{00000000-0005-0000-0000-0000D4320000}"/>
    <cellStyle name="Comma 3 3 4 3 9 2" xfId="28968" xr:uid="{CE7AFEA6-DDA7-4D11-A372-59747AECD935}"/>
    <cellStyle name="Comma 3 3 4 4" xfId="243" xr:uid="{00000000-0005-0000-0000-0000D5320000}"/>
    <cellStyle name="Comma 3 3 4 4 2" xfId="1044" xr:uid="{00000000-0005-0000-0000-0000D6320000}"/>
    <cellStyle name="Comma 3 3 4 4 2 2" xfId="3449" xr:uid="{00000000-0005-0000-0000-0000D7320000}"/>
    <cellStyle name="Comma 3 3 4 4 2 2 2" xfId="8252" xr:uid="{00000000-0005-0000-0000-0000D8320000}"/>
    <cellStyle name="Comma 3 3 4 4 2 2 2 2" xfId="17859" xr:uid="{00000000-0005-0000-0000-0000D9320000}"/>
    <cellStyle name="Comma 3 3 4 4 2 2 2 2 2" xfId="37073" xr:uid="{FD890B1D-6067-4196-913A-6E59E8D3EC31}"/>
    <cellStyle name="Comma 3 3 4 4 2 2 2 3" xfId="27466" xr:uid="{BF0EF6CA-128B-4D7E-9B6A-ED808B066C1A}"/>
    <cellStyle name="Comma 3 3 4 4 2 2 3" xfId="13056" xr:uid="{00000000-0005-0000-0000-0000DA320000}"/>
    <cellStyle name="Comma 3 3 4 4 2 2 3 2" xfId="32270" xr:uid="{9A4A6B33-F428-447C-A23B-A353BA762ADA}"/>
    <cellStyle name="Comma 3 3 4 4 2 2 4" xfId="22663" xr:uid="{2C46ADC9-F729-47BD-AD24-5A2965F39F15}"/>
    <cellStyle name="Comma 3 3 4 4 2 3" xfId="5851" xr:uid="{00000000-0005-0000-0000-0000DB320000}"/>
    <cellStyle name="Comma 3 3 4 4 2 3 2" xfId="15458" xr:uid="{00000000-0005-0000-0000-0000DC320000}"/>
    <cellStyle name="Comma 3 3 4 4 2 3 2 2" xfId="34672" xr:uid="{79C45683-A91C-4A23-A941-D7C7BFF53D7C}"/>
    <cellStyle name="Comma 3 3 4 4 2 3 3" xfId="25065" xr:uid="{5047174B-0906-40FD-9289-4194403A745C}"/>
    <cellStyle name="Comma 3 3 4 4 2 4" xfId="10654" xr:uid="{00000000-0005-0000-0000-0000DD320000}"/>
    <cellStyle name="Comma 3 3 4 4 2 4 2" xfId="29868" xr:uid="{ECE507B6-B878-4237-BB9F-AF288D0D8F29}"/>
    <cellStyle name="Comma 3 3 4 4 2 5" xfId="20261" xr:uid="{F1AC494B-F5CC-4340-A4EE-8139946AA1CD}"/>
    <cellStyle name="Comma 3 3 4 4 3" xfId="1844" xr:uid="{00000000-0005-0000-0000-0000DE320000}"/>
    <cellStyle name="Comma 3 3 4 4 3 2" xfId="4249" xr:uid="{00000000-0005-0000-0000-0000DF320000}"/>
    <cellStyle name="Comma 3 3 4 4 3 2 2" xfId="9052" xr:uid="{00000000-0005-0000-0000-0000E0320000}"/>
    <cellStyle name="Comma 3 3 4 4 3 2 2 2" xfId="18659" xr:uid="{00000000-0005-0000-0000-0000E1320000}"/>
    <cellStyle name="Comma 3 3 4 4 3 2 2 2 2" xfId="37873" xr:uid="{04E0A6F4-3213-4252-B32C-27FF809618D1}"/>
    <cellStyle name="Comma 3 3 4 4 3 2 2 3" xfId="28266" xr:uid="{286192E8-601E-4036-88AB-F894F48769E7}"/>
    <cellStyle name="Comma 3 3 4 4 3 2 3" xfId="13856" xr:uid="{00000000-0005-0000-0000-0000E2320000}"/>
    <cellStyle name="Comma 3 3 4 4 3 2 3 2" xfId="33070" xr:uid="{5D9FC27B-11E5-42C5-9F39-2E31B6AC2D5B}"/>
    <cellStyle name="Comma 3 3 4 4 3 2 4" xfId="23463" xr:uid="{F5FFD8FC-AC4E-4593-9B8F-168D12A652D0}"/>
    <cellStyle name="Comma 3 3 4 4 3 3" xfId="6651" xr:uid="{00000000-0005-0000-0000-0000E3320000}"/>
    <cellStyle name="Comma 3 3 4 4 3 3 2" xfId="16258" xr:uid="{00000000-0005-0000-0000-0000E4320000}"/>
    <cellStyle name="Comma 3 3 4 4 3 3 2 2" xfId="35472" xr:uid="{1ADDB1ED-D935-4E94-81B3-F5CE68A32C32}"/>
    <cellStyle name="Comma 3 3 4 4 3 3 3" xfId="25865" xr:uid="{561D88B8-F34B-43F8-8677-D2768914CB2E}"/>
    <cellStyle name="Comma 3 3 4 4 3 4" xfId="11454" xr:uid="{00000000-0005-0000-0000-0000E5320000}"/>
    <cellStyle name="Comma 3 3 4 4 3 4 2" xfId="30668" xr:uid="{0B9CEF78-0CA2-45C2-9753-A86C7E02D32B}"/>
    <cellStyle name="Comma 3 3 4 4 3 5" xfId="21061" xr:uid="{518B7EF0-C274-457E-A0CA-E575DF3F5BB4}"/>
    <cellStyle name="Comma 3 3 4 4 4" xfId="2649" xr:uid="{00000000-0005-0000-0000-0000E6320000}"/>
    <cellStyle name="Comma 3 3 4 4 4 2" xfId="7452" xr:uid="{00000000-0005-0000-0000-0000E7320000}"/>
    <cellStyle name="Comma 3 3 4 4 4 2 2" xfId="17059" xr:uid="{00000000-0005-0000-0000-0000E8320000}"/>
    <cellStyle name="Comma 3 3 4 4 4 2 2 2" xfId="36273" xr:uid="{44CC8248-A0FC-4850-9D42-82BF18696789}"/>
    <cellStyle name="Comma 3 3 4 4 4 2 3" xfId="26666" xr:uid="{A2362600-66C5-4564-B11B-30D0BEEA250A}"/>
    <cellStyle name="Comma 3 3 4 4 4 3" xfId="12256" xr:uid="{00000000-0005-0000-0000-0000E9320000}"/>
    <cellStyle name="Comma 3 3 4 4 4 3 2" xfId="31470" xr:uid="{54D0491F-0FAD-4C75-A230-AD59B75FA780}"/>
    <cellStyle name="Comma 3 3 4 4 4 4" xfId="21863" xr:uid="{A39729D6-1DB7-44FE-AC04-0F69FC1C5446}"/>
    <cellStyle name="Comma 3 3 4 4 5" xfId="5051" xr:uid="{00000000-0005-0000-0000-0000EA320000}"/>
    <cellStyle name="Comma 3 3 4 4 5 2" xfId="14658" xr:uid="{00000000-0005-0000-0000-0000EB320000}"/>
    <cellStyle name="Comma 3 3 4 4 5 2 2" xfId="33872" xr:uid="{9B137245-E43A-4A5D-BF56-62B73391C351}"/>
    <cellStyle name="Comma 3 3 4 4 5 3" xfId="24265" xr:uid="{9A36EE8F-B63D-4273-89EF-73C241902215}"/>
    <cellStyle name="Comma 3 3 4 4 6" xfId="9854" xr:uid="{00000000-0005-0000-0000-0000EC320000}"/>
    <cellStyle name="Comma 3 3 4 4 6 2" xfId="29068" xr:uid="{7FEEBF17-8780-4497-ABDB-633CEF8D2EE4}"/>
    <cellStyle name="Comma 3 3 4 4 7" xfId="19461" xr:uid="{C15C8508-2EF8-443C-B2AF-94AFCA92A1CA}"/>
    <cellStyle name="Comma 3 3 4 5" xfId="443" xr:uid="{00000000-0005-0000-0000-0000ED320000}"/>
    <cellStyle name="Comma 3 3 4 5 2" xfId="1244" xr:uid="{00000000-0005-0000-0000-0000EE320000}"/>
    <cellStyle name="Comma 3 3 4 5 2 2" xfId="3649" xr:uid="{00000000-0005-0000-0000-0000EF320000}"/>
    <cellStyle name="Comma 3 3 4 5 2 2 2" xfId="8452" xr:uid="{00000000-0005-0000-0000-0000F0320000}"/>
    <cellStyle name="Comma 3 3 4 5 2 2 2 2" xfId="18059" xr:uid="{00000000-0005-0000-0000-0000F1320000}"/>
    <cellStyle name="Comma 3 3 4 5 2 2 2 2 2" xfId="37273" xr:uid="{E4DB7C31-4DD0-4DA8-A410-1696D9414613}"/>
    <cellStyle name="Comma 3 3 4 5 2 2 2 3" xfId="27666" xr:uid="{0E6F65AC-D3B1-4104-B482-EDFDE6E2F46D}"/>
    <cellStyle name="Comma 3 3 4 5 2 2 3" xfId="13256" xr:uid="{00000000-0005-0000-0000-0000F2320000}"/>
    <cellStyle name="Comma 3 3 4 5 2 2 3 2" xfId="32470" xr:uid="{AA4609BE-4824-4578-A063-AEF5B5356D4B}"/>
    <cellStyle name="Comma 3 3 4 5 2 2 4" xfId="22863" xr:uid="{CA897A43-7B09-4CE8-9DEC-D59AC5CF8CE7}"/>
    <cellStyle name="Comma 3 3 4 5 2 3" xfId="6051" xr:uid="{00000000-0005-0000-0000-0000F3320000}"/>
    <cellStyle name="Comma 3 3 4 5 2 3 2" xfId="15658" xr:uid="{00000000-0005-0000-0000-0000F4320000}"/>
    <cellStyle name="Comma 3 3 4 5 2 3 2 2" xfId="34872" xr:uid="{B3AF5EED-F621-4737-AF7E-5DB7C9931102}"/>
    <cellStyle name="Comma 3 3 4 5 2 3 3" xfId="25265" xr:uid="{0A24E252-793C-44EF-B01A-B4F0E92D0C72}"/>
    <cellStyle name="Comma 3 3 4 5 2 4" xfId="10854" xr:uid="{00000000-0005-0000-0000-0000F5320000}"/>
    <cellStyle name="Comma 3 3 4 5 2 4 2" xfId="30068" xr:uid="{8BFD7FF7-C471-41E7-ACF0-960D1CB06EF3}"/>
    <cellStyle name="Comma 3 3 4 5 2 5" xfId="20461" xr:uid="{98890F46-D23C-4DD6-8774-BB53ECCF764D}"/>
    <cellStyle name="Comma 3 3 4 5 3" xfId="2044" xr:uid="{00000000-0005-0000-0000-0000F6320000}"/>
    <cellStyle name="Comma 3 3 4 5 3 2" xfId="4449" xr:uid="{00000000-0005-0000-0000-0000F7320000}"/>
    <cellStyle name="Comma 3 3 4 5 3 2 2" xfId="9252" xr:uid="{00000000-0005-0000-0000-0000F8320000}"/>
    <cellStyle name="Comma 3 3 4 5 3 2 2 2" xfId="18859" xr:uid="{00000000-0005-0000-0000-0000F9320000}"/>
    <cellStyle name="Comma 3 3 4 5 3 2 2 2 2" xfId="38073" xr:uid="{2406B314-D782-40D3-97C8-068DC4C1CC9F}"/>
    <cellStyle name="Comma 3 3 4 5 3 2 2 3" xfId="28466" xr:uid="{D30B2C58-2C5A-4AC7-8948-D8956C1392C0}"/>
    <cellStyle name="Comma 3 3 4 5 3 2 3" xfId="14056" xr:uid="{00000000-0005-0000-0000-0000FA320000}"/>
    <cellStyle name="Comma 3 3 4 5 3 2 3 2" xfId="33270" xr:uid="{177356CD-E11C-4B47-9B35-5B2E2F38D343}"/>
    <cellStyle name="Comma 3 3 4 5 3 2 4" xfId="23663" xr:uid="{62018F53-7BD8-46C3-884F-25515778CB82}"/>
    <cellStyle name="Comma 3 3 4 5 3 3" xfId="6851" xr:uid="{00000000-0005-0000-0000-0000FB320000}"/>
    <cellStyle name="Comma 3 3 4 5 3 3 2" xfId="16458" xr:uid="{00000000-0005-0000-0000-0000FC320000}"/>
    <cellStyle name="Comma 3 3 4 5 3 3 2 2" xfId="35672" xr:uid="{BF855E9B-C0B3-4F30-9B42-E3C03E80B960}"/>
    <cellStyle name="Comma 3 3 4 5 3 3 3" xfId="26065" xr:uid="{0EA2D377-1886-48CC-B676-2FC7229DD0B1}"/>
    <cellStyle name="Comma 3 3 4 5 3 4" xfId="11654" xr:uid="{00000000-0005-0000-0000-0000FD320000}"/>
    <cellStyle name="Comma 3 3 4 5 3 4 2" xfId="30868" xr:uid="{64D55A4E-1ACB-4DA5-9A27-21A0F4587CD2}"/>
    <cellStyle name="Comma 3 3 4 5 3 5" xfId="21261" xr:uid="{B73EA4B1-AFE7-403B-B919-B0CF2D4A504F}"/>
    <cellStyle name="Comma 3 3 4 5 4" xfId="2849" xr:uid="{00000000-0005-0000-0000-0000FE320000}"/>
    <cellStyle name="Comma 3 3 4 5 4 2" xfId="7652" xr:uid="{00000000-0005-0000-0000-0000FF320000}"/>
    <cellStyle name="Comma 3 3 4 5 4 2 2" xfId="17259" xr:uid="{00000000-0005-0000-0000-000000330000}"/>
    <cellStyle name="Comma 3 3 4 5 4 2 2 2" xfId="36473" xr:uid="{01454FF4-8A26-4539-BCFA-B3DE872A9A51}"/>
    <cellStyle name="Comma 3 3 4 5 4 2 3" xfId="26866" xr:uid="{708B137C-D7D0-4950-8FDF-97C4145F6535}"/>
    <cellStyle name="Comma 3 3 4 5 4 3" xfId="12456" xr:uid="{00000000-0005-0000-0000-000001330000}"/>
    <cellStyle name="Comma 3 3 4 5 4 3 2" xfId="31670" xr:uid="{39CD1FEA-0BB4-4B4F-ADBD-1B64608B8811}"/>
    <cellStyle name="Comma 3 3 4 5 4 4" xfId="22063" xr:uid="{673DE007-1C68-4AF2-8F2A-71F3AF7F9625}"/>
    <cellStyle name="Comma 3 3 4 5 5" xfId="5251" xr:uid="{00000000-0005-0000-0000-000002330000}"/>
    <cellStyle name="Comma 3 3 4 5 5 2" xfId="14858" xr:uid="{00000000-0005-0000-0000-000003330000}"/>
    <cellStyle name="Comma 3 3 4 5 5 2 2" xfId="34072" xr:uid="{10B39BA6-F9A2-453B-878C-A873611F506B}"/>
    <cellStyle name="Comma 3 3 4 5 5 3" xfId="24465" xr:uid="{9FB3AE8D-079F-4A5D-AA5B-AEB76EB51C81}"/>
    <cellStyle name="Comma 3 3 4 5 6" xfId="10054" xr:uid="{00000000-0005-0000-0000-000004330000}"/>
    <cellStyle name="Comma 3 3 4 5 6 2" xfId="29268" xr:uid="{47A1949D-665F-4EE3-8100-F2FB1B076062}"/>
    <cellStyle name="Comma 3 3 4 5 7" xfId="19661" xr:uid="{7D1FEE5E-FECC-4D65-94BB-C0B774B96166}"/>
    <cellStyle name="Comma 3 3 4 6" xfId="643" xr:uid="{00000000-0005-0000-0000-000005330000}"/>
    <cellStyle name="Comma 3 3 4 6 2" xfId="1444" xr:uid="{00000000-0005-0000-0000-000006330000}"/>
    <cellStyle name="Comma 3 3 4 6 2 2" xfId="3849" xr:uid="{00000000-0005-0000-0000-000007330000}"/>
    <cellStyle name="Comma 3 3 4 6 2 2 2" xfId="8652" xr:uid="{00000000-0005-0000-0000-000008330000}"/>
    <cellStyle name="Comma 3 3 4 6 2 2 2 2" xfId="18259" xr:uid="{00000000-0005-0000-0000-000009330000}"/>
    <cellStyle name="Comma 3 3 4 6 2 2 2 2 2" xfId="37473" xr:uid="{6EFDC253-ECA3-4068-BA68-C6DECDC63A56}"/>
    <cellStyle name="Comma 3 3 4 6 2 2 2 3" xfId="27866" xr:uid="{797DEDE2-136C-4DEB-A745-BCB4309423F6}"/>
    <cellStyle name="Comma 3 3 4 6 2 2 3" xfId="13456" xr:uid="{00000000-0005-0000-0000-00000A330000}"/>
    <cellStyle name="Comma 3 3 4 6 2 2 3 2" xfId="32670" xr:uid="{6C2949F0-81B4-4F3D-A2CE-EB010718AD09}"/>
    <cellStyle name="Comma 3 3 4 6 2 2 4" xfId="23063" xr:uid="{C05D3561-E418-4EF8-A520-238A097687B5}"/>
    <cellStyle name="Comma 3 3 4 6 2 3" xfId="6251" xr:uid="{00000000-0005-0000-0000-00000B330000}"/>
    <cellStyle name="Comma 3 3 4 6 2 3 2" xfId="15858" xr:uid="{00000000-0005-0000-0000-00000C330000}"/>
    <cellStyle name="Comma 3 3 4 6 2 3 2 2" xfId="35072" xr:uid="{D81FFD9E-1E53-461B-92BE-13D0C666509E}"/>
    <cellStyle name="Comma 3 3 4 6 2 3 3" xfId="25465" xr:uid="{321764D6-CBF3-47D6-9880-C9D24CF885A8}"/>
    <cellStyle name="Comma 3 3 4 6 2 4" xfId="11054" xr:uid="{00000000-0005-0000-0000-00000D330000}"/>
    <cellStyle name="Comma 3 3 4 6 2 4 2" xfId="30268" xr:uid="{2F73CE87-6AA0-46C5-A39A-80B64400AB99}"/>
    <cellStyle name="Comma 3 3 4 6 2 5" xfId="20661" xr:uid="{445BFF3B-97B2-4972-BFA4-F2944329B1A6}"/>
    <cellStyle name="Comma 3 3 4 6 3" xfId="2244" xr:uid="{00000000-0005-0000-0000-00000E330000}"/>
    <cellStyle name="Comma 3 3 4 6 3 2" xfId="4649" xr:uid="{00000000-0005-0000-0000-00000F330000}"/>
    <cellStyle name="Comma 3 3 4 6 3 2 2" xfId="9452" xr:uid="{00000000-0005-0000-0000-000010330000}"/>
    <cellStyle name="Comma 3 3 4 6 3 2 2 2" xfId="19059" xr:uid="{00000000-0005-0000-0000-000011330000}"/>
    <cellStyle name="Comma 3 3 4 6 3 2 2 2 2" xfId="38273" xr:uid="{6884B46A-7588-4172-9853-FE2F5C5C41FC}"/>
    <cellStyle name="Comma 3 3 4 6 3 2 2 3" xfId="28666" xr:uid="{82FB1CF8-300B-45DD-BEC4-EE8829C18813}"/>
    <cellStyle name="Comma 3 3 4 6 3 2 3" xfId="14256" xr:uid="{00000000-0005-0000-0000-000012330000}"/>
    <cellStyle name="Comma 3 3 4 6 3 2 3 2" xfId="33470" xr:uid="{E1439342-1E30-46C0-AB46-36D25749F5F6}"/>
    <cellStyle name="Comma 3 3 4 6 3 2 4" xfId="23863" xr:uid="{A228C366-0443-4F7B-957A-FA0C210F189F}"/>
    <cellStyle name="Comma 3 3 4 6 3 3" xfId="7051" xr:uid="{00000000-0005-0000-0000-000013330000}"/>
    <cellStyle name="Comma 3 3 4 6 3 3 2" xfId="16658" xr:uid="{00000000-0005-0000-0000-000014330000}"/>
    <cellStyle name="Comma 3 3 4 6 3 3 2 2" xfId="35872" xr:uid="{B829D936-54E4-4839-A350-5694837111E6}"/>
    <cellStyle name="Comma 3 3 4 6 3 3 3" xfId="26265" xr:uid="{02344A05-5BF5-4931-8979-4641014A9D8A}"/>
    <cellStyle name="Comma 3 3 4 6 3 4" xfId="11854" xr:uid="{00000000-0005-0000-0000-000015330000}"/>
    <cellStyle name="Comma 3 3 4 6 3 4 2" xfId="31068" xr:uid="{7B65A2A3-ED99-435B-9585-E324D740F567}"/>
    <cellStyle name="Comma 3 3 4 6 3 5" xfId="21461" xr:uid="{470FC74C-58F3-489F-B64E-7FCABC2555B0}"/>
    <cellStyle name="Comma 3 3 4 6 4" xfId="3049" xr:uid="{00000000-0005-0000-0000-000016330000}"/>
    <cellStyle name="Comma 3 3 4 6 4 2" xfId="7852" xr:uid="{00000000-0005-0000-0000-000017330000}"/>
    <cellStyle name="Comma 3 3 4 6 4 2 2" xfId="17459" xr:uid="{00000000-0005-0000-0000-000018330000}"/>
    <cellStyle name="Comma 3 3 4 6 4 2 2 2" xfId="36673" xr:uid="{09F3C64B-7801-441A-90DC-094DEBEF7306}"/>
    <cellStyle name="Comma 3 3 4 6 4 2 3" xfId="27066" xr:uid="{4FF6B8A1-682A-4837-ADB8-009D49F1F04D}"/>
    <cellStyle name="Comma 3 3 4 6 4 3" xfId="12656" xr:uid="{00000000-0005-0000-0000-000019330000}"/>
    <cellStyle name="Comma 3 3 4 6 4 3 2" xfId="31870" xr:uid="{3487EFE3-11B6-4C05-96D6-33E9BB130E2D}"/>
    <cellStyle name="Comma 3 3 4 6 4 4" xfId="22263" xr:uid="{7B4EAEC1-C571-447F-9ADE-C86306666481}"/>
    <cellStyle name="Comma 3 3 4 6 5" xfId="5451" xr:uid="{00000000-0005-0000-0000-00001A330000}"/>
    <cellStyle name="Comma 3 3 4 6 5 2" xfId="15058" xr:uid="{00000000-0005-0000-0000-00001B330000}"/>
    <cellStyle name="Comma 3 3 4 6 5 2 2" xfId="34272" xr:uid="{90FAFD38-A625-4517-BB6A-260C2614F023}"/>
    <cellStyle name="Comma 3 3 4 6 5 3" xfId="24665" xr:uid="{A45AE422-78C7-4EA6-BC25-3A2C9A9DB97B}"/>
    <cellStyle name="Comma 3 3 4 6 6" xfId="10254" xr:uid="{00000000-0005-0000-0000-00001C330000}"/>
    <cellStyle name="Comma 3 3 4 6 6 2" xfId="29468" xr:uid="{7F75A12F-DB2C-4C2B-8987-DE06A4E91130}"/>
    <cellStyle name="Comma 3 3 4 6 7" xfId="19861" xr:uid="{2E694336-073C-4059-8E6B-CA2738DAA495}"/>
    <cellStyle name="Comma 3 3 4 7" xfId="844" xr:uid="{00000000-0005-0000-0000-00001D330000}"/>
    <cellStyle name="Comma 3 3 4 7 2" xfId="3249" xr:uid="{00000000-0005-0000-0000-00001E330000}"/>
    <cellStyle name="Comma 3 3 4 7 2 2" xfId="8052" xr:uid="{00000000-0005-0000-0000-00001F330000}"/>
    <cellStyle name="Comma 3 3 4 7 2 2 2" xfId="17659" xr:uid="{00000000-0005-0000-0000-000020330000}"/>
    <cellStyle name="Comma 3 3 4 7 2 2 2 2" xfId="36873" xr:uid="{CDFF1452-CF3A-440B-88A5-AD8CFAE9252E}"/>
    <cellStyle name="Comma 3 3 4 7 2 2 3" xfId="27266" xr:uid="{23C69060-08C5-4023-A988-DDF81291B862}"/>
    <cellStyle name="Comma 3 3 4 7 2 3" xfId="12856" xr:uid="{00000000-0005-0000-0000-000021330000}"/>
    <cellStyle name="Comma 3 3 4 7 2 3 2" xfId="32070" xr:uid="{D1DE910F-5364-46BA-BEC5-6F0CBD7DCA88}"/>
    <cellStyle name="Comma 3 3 4 7 2 4" xfId="22463" xr:uid="{233BC81A-ED7C-4433-AA00-A01FDBC8DB19}"/>
    <cellStyle name="Comma 3 3 4 7 3" xfId="5651" xr:uid="{00000000-0005-0000-0000-000022330000}"/>
    <cellStyle name="Comma 3 3 4 7 3 2" xfId="15258" xr:uid="{00000000-0005-0000-0000-000023330000}"/>
    <cellStyle name="Comma 3 3 4 7 3 2 2" xfId="34472" xr:uid="{A4A08B84-AAE3-45CE-8CDB-C4E9F415953B}"/>
    <cellStyle name="Comma 3 3 4 7 3 3" xfId="24865" xr:uid="{40834CCB-9505-495D-A63B-5E68BA37CD6D}"/>
    <cellStyle name="Comma 3 3 4 7 4" xfId="10454" xr:uid="{00000000-0005-0000-0000-000024330000}"/>
    <cellStyle name="Comma 3 3 4 7 4 2" xfId="29668" xr:uid="{DCA3CA81-A54E-4421-9BEB-485C8B5F1CCD}"/>
    <cellStyle name="Comma 3 3 4 7 5" xfId="20061" xr:uid="{5B2CAC31-5318-4D8D-97F7-DE63A552A4D3}"/>
    <cellStyle name="Comma 3 3 4 8" xfId="1644" xr:uid="{00000000-0005-0000-0000-000025330000}"/>
    <cellStyle name="Comma 3 3 4 8 2" xfId="4049" xr:uid="{00000000-0005-0000-0000-000026330000}"/>
    <cellStyle name="Comma 3 3 4 8 2 2" xfId="8852" xr:uid="{00000000-0005-0000-0000-000027330000}"/>
    <cellStyle name="Comma 3 3 4 8 2 2 2" xfId="18459" xr:uid="{00000000-0005-0000-0000-000028330000}"/>
    <cellStyle name="Comma 3 3 4 8 2 2 2 2" xfId="37673" xr:uid="{5ABEDA11-7807-4AEA-8FBD-713A02C161B0}"/>
    <cellStyle name="Comma 3 3 4 8 2 2 3" xfId="28066" xr:uid="{0D811ABA-13D0-46A1-B349-13A314827BDA}"/>
    <cellStyle name="Comma 3 3 4 8 2 3" xfId="13656" xr:uid="{00000000-0005-0000-0000-000029330000}"/>
    <cellStyle name="Comma 3 3 4 8 2 3 2" xfId="32870" xr:uid="{965781A7-E2CD-42F8-93AA-F80932425327}"/>
    <cellStyle name="Comma 3 3 4 8 2 4" xfId="23263" xr:uid="{F64D5FD2-6F99-4AD9-8B3A-08D3D77EC419}"/>
    <cellStyle name="Comma 3 3 4 8 3" xfId="6451" xr:uid="{00000000-0005-0000-0000-00002A330000}"/>
    <cellStyle name="Comma 3 3 4 8 3 2" xfId="16058" xr:uid="{00000000-0005-0000-0000-00002B330000}"/>
    <cellStyle name="Comma 3 3 4 8 3 2 2" xfId="35272" xr:uid="{6386679E-73F7-4572-84F9-BA08DB77C2F3}"/>
    <cellStyle name="Comma 3 3 4 8 3 3" xfId="25665" xr:uid="{7A935805-DB95-4E60-86FC-631FAE7F6F92}"/>
    <cellStyle name="Comma 3 3 4 8 4" xfId="11254" xr:uid="{00000000-0005-0000-0000-00002C330000}"/>
    <cellStyle name="Comma 3 3 4 8 4 2" xfId="30468" xr:uid="{BA353757-BF58-4C87-BF53-187F810FBEDF}"/>
    <cellStyle name="Comma 3 3 4 8 5" xfId="20861" xr:uid="{F713000D-439B-4C9A-825A-9F7AE4B09BF0}"/>
    <cellStyle name="Comma 3 3 4 9" xfId="2449" xr:uid="{00000000-0005-0000-0000-00002D330000}"/>
    <cellStyle name="Comma 3 3 4 9 2" xfId="7252" xr:uid="{00000000-0005-0000-0000-00002E330000}"/>
    <cellStyle name="Comma 3 3 4 9 2 2" xfId="16859" xr:uid="{00000000-0005-0000-0000-00002F330000}"/>
    <cellStyle name="Comma 3 3 4 9 2 2 2" xfId="36073" xr:uid="{C39E2F26-101E-4715-92F3-0B37B92F39D2}"/>
    <cellStyle name="Comma 3 3 4 9 2 3" xfId="26466" xr:uid="{3EA23A5D-ABE7-4C5B-A5A0-66D137800F87}"/>
    <cellStyle name="Comma 3 3 4 9 3" xfId="12056" xr:uid="{00000000-0005-0000-0000-000030330000}"/>
    <cellStyle name="Comma 3 3 4 9 3 2" xfId="31270" xr:uid="{2AD2BD6D-FBCE-44FB-A0A2-95FFD0BC2CF9}"/>
    <cellStyle name="Comma 3 3 4 9 4" xfId="21663" xr:uid="{3A8647A5-C322-4307-A48B-A193698F92A3}"/>
    <cellStyle name="Comma 3 3 5" xfId="52" xr:uid="{00000000-0005-0000-0000-000031330000}"/>
    <cellStyle name="Comma 3 3 5 10" xfId="4861" xr:uid="{00000000-0005-0000-0000-000032330000}"/>
    <cellStyle name="Comma 3 3 5 10 2" xfId="14468" xr:uid="{00000000-0005-0000-0000-000033330000}"/>
    <cellStyle name="Comma 3 3 5 10 2 2" xfId="33682" xr:uid="{99DF1560-B7B5-4759-956D-D2601CF630B6}"/>
    <cellStyle name="Comma 3 3 5 10 3" xfId="24075" xr:uid="{E6E066F1-FF20-4DEE-94A2-39307D2A144D}"/>
    <cellStyle name="Comma 3 3 5 11" xfId="9664" xr:uid="{00000000-0005-0000-0000-000034330000}"/>
    <cellStyle name="Comma 3 3 5 11 2" xfId="28878" xr:uid="{BDEF6547-F6B8-4549-A69D-88BB2092133A}"/>
    <cellStyle name="Comma 3 3 5 12" xfId="19271" xr:uid="{03D94566-9B43-4E9A-ABB1-938135AA4F7D}"/>
    <cellStyle name="Comma 3 3 5 2" xfId="103" xr:uid="{00000000-0005-0000-0000-000035330000}"/>
    <cellStyle name="Comma 3 3 5 2 10" xfId="9714" xr:uid="{00000000-0005-0000-0000-000036330000}"/>
    <cellStyle name="Comma 3 3 5 2 10 2" xfId="28928" xr:uid="{3EDCE86E-DD29-42AE-86B3-D44CB619F78A}"/>
    <cellStyle name="Comma 3 3 5 2 11" xfId="19321" xr:uid="{02AE740C-6D57-4314-997A-A5E12D017E44}"/>
    <cellStyle name="Comma 3 3 5 2 2" xfId="203" xr:uid="{00000000-0005-0000-0000-000037330000}"/>
    <cellStyle name="Comma 3 3 5 2 2 10" xfId="19421" xr:uid="{6A0658C3-4316-4534-9818-C95971944322}"/>
    <cellStyle name="Comma 3 3 5 2 2 2" xfId="403" xr:uid="{00000000-0005-0000-0000-000038330000}"/>
    <cellStyle name="Comma 3 3 5 2 2 2 2" xfId="1204" xr:uid="{00000000-0005-0000-0000-000039330000}"/>
    <cellStyle name="Comma 3 3 5 2 2 2 2 2" xfId="3609" xr:uid="{00000000-0005-0000-0000-00003A330000}"/>
    <cellStyle name="Comma 3 3 5 2 2 2 2 2 2" xfId="8412" xr:uid="{00000000-0005-0000-0000-00003B330000}"/>
    <cellStyle name="Comma 3 3 5 2 2 2 2 2 2 2" xfId="18019" xr:uid="{00000000-0005-0000-0000-00003C330000}"/>
    <cellStyle name="Comma 3 3 5 2 2 2 2 2 2 2 2" xfId="37233" xr:uid="{346068B1-5349-4E75-BA04-0D5ED56104DD}"/>
    <cellStyle name="Comma 3 3 5 2 2 2 2 2 2 3" xfId="27626" xr:uid="{732E5CF6-B452-468F-8A89-656A7CBBBE7B}"/>
    <cellStyle name="Comma 3 3 5 2 2 2 2 2 3" xfId="13216" xr:uid="{00000000-0005-0000-0000-00003D330000}"/>
    <cellStyle name="Comma 3 3 5 2 2 2 2 2 3 2" xfId="32430" xr:uid="{B0297836-4C1F-4D26-BD9B-A6999E4201F5}"/>
    <cellStyle name="Comma 3 3 5 2 2 2 2 2 4" xfId="22823" xr:uid="{6D46D718-8CEB-47FC-837D-3B61A82AC559}"/>
    <cellStyle name="Comma 3 3 5 2 2 2 2 3" xfId="6011" xr:uid="{00000000-0005-0000-0000-00003E330000}"/>
    <cellStyle name="Comma 3 3 5 2 2 2 2 3 2" xfId="15618" xr:uid="{00000000-0005-0000-0000-00003F330000}"/>
    <cellStyle name="Comma 3 3 5 2 2 2 2 3 2 2" xfId="34832" xr:uid="{9E7D4083-FBF3-42E9-A179-361B729C09BC}"/>
    <cellStyle name="Comma 3 3 5 2 2 2 2 3 3" xfId="25225" xr:uid="{3E353E4D-6C17-438A-980E-60247182D2E5}"/>
    <cellStyle name="Comma 3 3 5 2 2 2 2 4" xfId="10814" xr:uid="{00000000-0005-0000-0000-000040330000}"/>
    <cellStyle name="Comma 3 3 5 2 2 2 2 4 2" xfId="30028" xr:uid="{BC323BA3-8550-4F7E-B7BF-2263DC944A3E}"/>
    <cellStyle name="Comma 3 3 5 2 2 2 2 5" xfId="20421" xr:uid="{DEA5C834-C3F2-41DB-AD0B-38E619D62060}"/>
    <cellStyle name="Comma 3 3 5 2 2 2 3" xfId="2004" xr:uid="{00000000-0005-0000-0000-000041330000}"/>
    <cellStyle name="Comma 3 3 5 2 2 2 3 2" xfId="4409" xr:uid="{00000000-0005-0000-0000-000042330000}"/>
    <cellStyle name="Comma 3 3 5 2 2 2 3 2 2" xfId="9212" xr:uid="{00000000-0005-0000-0000-000043330000}"/>
    <cellStyle name="Comma 3 3 5 2 2 2 3 2 2 2" xfId="18819" xr:uid="{00000000-0005-0000-0000-000044330000}"/>
    <cellStyle name="Comma 3 3 5 2 2 2 3 2 2 2 2" xfId="38033" xr:uid="{150281CD-2A09-4398-8CDD-B4D80B1DDD5C}"/>
    <cellStyle name="Comma 3 3 5 2 2 2 3 2 2 3" xfId="28426" xr:uid="{D11A0407-46DC-4584-917A-8093E53F4DAF}"/>
    <cellStyle name="Comma 3 3 5 2 2 2 3 2 3" xfId="14016" xr:uid="{00000000-0005-0000-0000-000045330000}"/>
    <cellStyle name="Comma 3 3 5 2 2 2 3 2 3 2" xfId="33230" xr:uid="{797CBF92-31A1-4F43-ABFB-E85C9B3DD4C6}"/>
    <cellStyle name="Comma 3 3 5 2 2 2 3 2 4" xfId="23623" xr:uid="{7A168893-AB1C-4C2D-B223-9A71F091C65E}"/>
    <cellStyle name="Comma 3 3 5 2 2 2 3 3" xfId="6811" xr:uid="{00000000-0005-0000-0000-000046330000}"/>
    <cellStyle name="Comma 3 3 5 2 2 2 3 3 2" xfId="16418" xr:uid="{00000000-0005-0000-0000-000047330000}"/>
    <cellStyle name="Comma 3 3 5 2 2 2 3 3 2 2" xfId="35632" xr:uid="{9556BB23-8029-4FBF-B593-9BA1DC096118}"/>
    <cellStyle name="Comma 3 3 5 2 2 2 3 3 3" xfId="26025" xr:uid="{7A6558B4-496C-4EFE-8621-5CABCD5D422F}"/>
    <cellStyle name="Comma 3 3 5 2 2 2 3 4" xfId="11614" xr:uid="{00000000-0005-0000-0000-000048330000}"/>
    <cellStyle name="Comma 3 3 5 2 2 2 3 4 2" xfId="30828" xr:uid="{2ECE7AB3-D32E-49FE-9432-AA9EDD268D74}"/>
    <cellStyle name="Comma 3 3 5 2 2 2 3 5" xfId="21221" xr:uid="{F4C51804-3213-41E5-B47A-176A2A9B04ED}"/>
    <cellStyle name="Comma 3 3 5 2 2 2 4" xfId="2809" xr:uid="{00000000-0005-0000-0000-000049330000}"/>
    <cellStyle name="Comma 3 3 5 2 2 2 4 2" xfId="7612" xr:uid="{00000000-0005-0000-0000-00004A330000}"/>
    <cellStyle name="Comma 3 3 5 2 2 2 4 2 2" xfId="17219" xr:uid="{00000000-0005-0000-0000-00004B330000}"/>
    <cellStyle name="Comma 3 3 5 2 2 2 4 2 2 2" xfId="36433" xr:uid="{5C70F273-C56C-4173-9E9D-3A1B1585B3B7}"/>
    <cellStyle name="Comma 3 3 5 2 2 2 4 2 3" xfId="26826" xr:uid="{A8415334-C25C-4B84-A4ED-86CABB9C66FD}"/>
    <cellStyle name="Comma 3 3 5 2 2 2 4 3" xfId="12416" xr:uid="{00000000-0005-0000-0000-00004C330000}"/>
    <cellStyle name="Comma 3 3 5 2 2 2 4 3 2" xfId="31630" xr:uid="{E28CD611-B362-473A-A081-2001E724332D}"/>
    <cellStyle name="Comma 3 3 5 2 2 2 4 4" xfId="22023" xr:uid="{CF5BA702-BF58-49CC-A7C8-A557D57190D2}"/>
    <cellStyle name="Comma 3 3 5 2 2 2 5" xfId="5211" xr:uid="{00000000-0005-0000-0000-00004D330000}"/>
    <cellStyle name="Comma 3 3 5 2 2 2 5 2" xfId="14818" xr:uid="{00000000-0005-0000-0000-00004E330000}"/>
    <cellStyle name="Comma 3 3 5 2 2 2 5 2 2" xfId="34032" xr:uid="{38E08ED1-3943-4EA2-9211-F5BD3FB0EB77}"/>
    <cellStyle name="Comma 3 3 5 2 2 2 5 3" xfId="24425" xr:uid="{A6C31CBB-73F2-4F03-96EE-86B832FDAAF4}"/>
    <cellStyle name="Comma 3 3 5 2 2 2 6" xfId="10014" xr:uid="{00000000-0005-0000-0000-00004F330000}"/>
    <cellStyle name="Comma 3 3 5 2 2 2 6 2" xfId="29228" xr:uid="{FB0E42C6-7327-402E-B978-A0633236294E}"/>
    <cellStyle name="Comma 3 3 5 2 2 2 7" xfId="19621" xr:uid="{85CE4B28-9DA2-47E2-B894-AE308E725974}"/>
    <cellStyle name="Comma 3 3 5 2 2 3" xfId="603" xr:uid="{00000000-0005-0000-0000-000050330000}"/>
    <cellStyle name="Comma 3 3 5 2 2 3 2" xfId="1404" xr:uid="{00000000-0005-0000-0000-000051330000}"/>
    <cellStyle name="Comma 3 3 5 2 2 3 2 2" xfId="3809" xr:uid="{00000000-0005-0000-0000-000052330000}"/>
    <cellStyle name="Comma 3 3 5 2 2 3 2 2 2" xfId="8612" xr:uid="{00000000-0005-0000-0000-000053330000}"/>
    <cellStyle name="Comma 3 3 5 2 2 3 2 2 2 2" xfId="18219" xr:uid="{00000000-0005-0000-0000-000054330000}"/>
    <cellStyle name="Comma 3 3 5 2 2 3 2 2 2 2 2" xfId="37433" xr:uid="{36304D21-62D0-4620-ABDF-B6C03DB38C14}"/>
    <cellStyle name="Comma 3 3 5 2 2 3 2 2 2 3" xfId="27826" xr:uid="{C6E0A1DF-3948-42BD-98C9-D9EEC6BC4A2C}"/>
    <cellStyle name="Comma 3 3 5 2 2 3 2 2 3" xfId="13416" xr:uid="{00000000-0005-0000-0000-000055330000}"/>
    <cellStyle name="Comma 3 3 5 2 2 3 2 2 3 2" xfId="32630" xr:uid="{7435CC9F-20BA-4D7B-9CE4-F418E4011970}"/>
    <cellStyle name="Comma 3 3 5 2 2 3 2 2 4" xfId="23023" xr:uid="{15D59CA2-4E44-49CD-90A3-89CCEBB9821A}"/>
    <cellStyle name="Comma 3 3 5 2 2 3 2 3" xfId="6211" xr:uid="{00000000-0005-0000-0000-000056330000}"/>
    <cellStyle name="Comma 3 3 5 2 2 3 2 3 2" xfId="15818" xr:uid="{00000000-0005-0000-0000-000057330000}"/>
    <cellStyle name="Comma 3 3 5 2 2 3 2 3 2 2" xfId="35032" xr:uid="{067C1CC9-88DB-4A9D-BD1B-4FB606926117}"/>
    <cellStyle name="Comma 3 3 5 2 2 3 2 3 3" xfId="25425" xr:uid="{170475A5-C843-4AF8-8E51-977F32D5DDF4}"/>
    <cellStyle name="Comma 3 3 5 2 2 3 2 4" xfId="11014" xr:uid="{00000000-0005-0000-0000-000058330000}"/>
    <cellStyle name="Comma 3 3 5 2 2 3 2 4 2" xfId="30228" xr:uid="{11887E3F-23EE-45E8-9105-7E5FCA18B5F2}"/>
    <cellStyle name="Comma 3 3 5 2 2 3 2 5" xfId="20621" xr:uid="{122CDC51-D4A3-46EF-8BA3-3FA00938AA03}"/>
    <cellStyle name="Comma 3 3 5 2 2 3 3" xfId="2204" xr:uid="{00000000-0005-0000-0000-000059330000}"/>
    <cellStyle name="Comma 3 3 5 2 2 3 3 2" xfId="4609" xr:uid="{00000000-0005-0000-0000-00005A330000}"/>
    <cellStyle name="Comma 3 3 5 2 2 3 3 2 2" xfId="9412" xr:uid="{00000000-0005-0000-0000-00005B330000}"/>
    <cellStyle name="Comma 3 3 5 2 2 3 3 2 2 2" xfId="19019" xr:uid="{00000000-0005-0000-0000-00005C330000}"/>
    <cellStyle name="Comma 3 3 5 2 2 3 3 2 2 2 2" xfId="38233" xr:uid="{A5122B9B-CC60-4C63-9F16-09C754EC4DE2}"/>
    <cellStyle name="Comma 3 3 5 2 2 3 3 2 2 3" xfId="28626" xr:uid="{1BD00A9E-FC7D-4B9C-B5DF-98DF00E016E4}"/>
    <cellStyle name="Comma 3 3 5 2 2 3 3 2 3" xfId="14216" xr:uid="{00000000-0005-0000-0000-00005D330000}"/>
    <cellStyle name="Comma 3 3 5 2 2 3 3 2 3 2" xfId="33430" xr:uid="{CF1F4A51-84C9-4FB7-853D-23990545CE35}"/>
    <cellStyle name="Comma 3 3 5 2 2 3 3 2 4" xfId="23823" xr:uid="{25BE2C80-0BF8-4758-9FD1-8C01CEA23EA5}"/>
    <cellStyle name="Comma 3 3 5 2 2 3 3 3" xfId="7011" xr:uid="{00000000-0005-0000-0000-00005E330000}"/>
    <cellStyle name="Comma 3 3 5 2 2 3 3 3 2" xfId="16618" xr:uid="{00000000-0005-0000-0000-00005F330000}"/>
    <cellStyle name="Comma 3 3 5 2 2 3 3 3 2 2" xfId="35832" xr:uid="{CE470631-01A7-4179-9E7B-F00C0050E0CF}"/>
    <cellStyle name="Comma 3 3 5 2 2 3 3 3 3" xfId="26225" xr:uid="{F86D04F9-F9C5-426D-8B23-DC86BCDF7F53}"/>
    <cellStyle name="Comma 3 3 5 2 2 3 3 4" xfId="11814" xr:uid="{00000000-0005-0000-0000-000060330000}"/>
    <cellStyle name="Comma 3 3 5 2 2 3 3 4 2" xfId="31028" xr:uid="{2D13D590-010A-4978-8DE8-F6456978D52B}"/>
    <cellStyle name="Comma 3 3 5 2 2 3 3 5" xfId="21421" xr:uid="{440230CB-5E20-4A5A-B71D-59CA1C5A5FCF}"/>
    <cellStyle name="Comma 3 3 5 2 2 3 4" xfId="3009" xr:uid="{00000000-0005-0000-0000-000061330000}"/>
    <cellStyle name="Comma 3 3 5 2 2 3 4 2" xfId="7812" xr:uid="{00000000-0005-0000-0000-000062330000}"/>
    <cellStyle name="Comma 3 3 5 2 2 3 4 2 2" xfId="17419" xr:uid="{00000000-0005-0000-0000-000063330000}"/>
    <cellStyle name="Comma 3 3 5 2 2 3 4 2 2 2" xfId="36633" xr:uid="{F7D4201A-7EAE-464B-BD93-E1059D6510B5}"/>
    <cellStyle name="Comma 3 3 5 2 2 3 4 2 3" xfId="27026" xr:uid="{308D3D93-62A2-422A-9427-1DA9B76A6F94}"/>
    <cellStyle name="Comma 3 3 5 2 2 3 4 3" xfId="12616" xr:uid="{00000000-0005-0000-0000-000064330000}"/>
    <cellStyle name="Comma 3 3 5 2 2 3 4 3 2" xfId="31830" xr:uid="{33BDBFBD-16E4-460D-B126-F9800B6C882A}"/>
    <cellStyle name="Comma 3 3 5 2 2 3 4 4" xfId="22223" xr:uid="{0F5977CC-965B-41F5-BDEF-A815E928BF5F}"/>
    <cellStyle name="Comma 3 3 5 2 2 3 5" xfId="5411" xr:uid="{00000000-0005-0000-0000-000065330000}"/>
    <cellStyle name="Comma 3 3 5 2 2 3 5 2" xfId="15018" xr:uid="{00000000-0005-0000-0000-000066330000}"/>
    <cellStyle name="Comma 3 3 5 2 2 3 5 2 2" xfId="34232" xr:uid="{86A90231-B273-49D2-ADF5-166BBA031E68}"/>
    <cellStyle name="Comma 3 3 5 2 2 3 5 3" xfId="24625" xr:uid="{E3A205A4-9595-422E-841B-11122A9881EF}"/>
    <cellStyle name="Comma 3 3 5 2 2 3 6" xfId="10214" xr:uid="{00000000-0005-0000-0000-000067330000}"/>
    <cellStyle name="Comma 3 3 5 2 2 3 6 2" xfId="29428" xr:uid="{9719EC79-6AD6-4F60-9627-1940FACDCC48}"/>
    <cellStyle name="Comma 3 3 5 2 2 3 7" xfId="19821" xr:uid="{6B9B1820-F23E-4D4C-87B1-35983296EBE5}"/>
    <cellStyle name="Comma 3 3 5 2 2 4" xfId="803" xr:uid="{00000000-0005-0000-0000-000068330000}"/>
    <cellStyle name="Comma 3 3 5 2 2 4 2" xfId="1604" xr:uid="{00000000-0005-0000-0000-000069330000}"/>
    <cellStyle name="Comma 3 3 5 2 2 4 2 2" xfId="4009" xr:uid="{00000000-0005-0000-0000-00006A330000}"/>
    <cellStyle name="Comma 3 3 5 2 2 4 2 2 2" xfId="8812" xr:uid="{00000000-0005-0000-0000-00006B330000}"/>
    <cellStyle name="Comma 3 3 5 2 2 4 2 2 2 2" xfId="18419" xr:uid="{00000000-0005-0000-0000-00006C330000}"/>
    <cellStyle name="Comma 3 3 5 2 2 4 2 2 2 2 2" xfId="37633" xr:uid="{42C1593C-AF07-409D-B189-5BDF59A48DB0}"/>
    <cellStyle name="Comma 3 3 5 2 2 4 2 2 2 3" xfId="28026" xr:uid="{0CEF6BA8-2079-4869-AE32-C8561550678E}"/>
    <cellStyle name="Comma 3 3 5 2 2 4 2 2 3" xfId="13616" xr:uid="{00000000-0005-0000-0000-00006D330000}"/>
    <cellStyle name="Comma 3 3 5 2 2 4 2 2 3 2" xfId="32830" xr:uid="{C52C3405-F2E1-48A0-8362-34BC8162DE2F}"/>
    <cellStyle name="Comma 3 3 5 2 2 4 2 2 4" xfId="23223" xr:uid="{674ABB27-6048-4D11-8538-707808788797}"/>
    <cellStyle name="Comma 3 3 5 2 2 4 2 3" xfId="6411" xr:uid="{00000000-0005-0000-0000-00006E330000}"/>
    <cellStyle name="Comma 3 3 5 2 2 4 2 3 2" xfId="16018" xr:uid="{00000000-0005-0000-0000-00006F330000}"/>
    <cellStyle name="Comma 3 3 5 2 2 4 2 3 2 2" xfId="35232" xr:uid="{E1BC8EAB-2081-4CFF-8F25-2DBB91CAC819}"/>
    <cellStyle name="Comma 3 3 5 2 2 4 2 3 3" xfId="25625" xr:uid="{E1E6FF92-8C4E-4044-BCF5-6D99AD97F93F}"/>
    <cellStyle name="Comma 3 3 5 2 2 4 2 4" xfId="11214" xr:uid="{00000000-0005-0000-0000-000070330000}"/>
    <cellStyle name="Comma 3 3 5 2 2 4 2 4 2" xfId="30428" xr:uid="{6310EC7D-492C-404C-BF4C-5C5AA0D0B76C}"/>
    <cellStyle name="Comma 3 3 5 2 2 4 2 5" xfId="20821" xr:uid="{82F5B422-0A13-41B7-859B-5BD11F00B122}"/>
    <cellStyle name="Comma 3 3 5 2 2 4 3" xfId="2404" xr:uid="{00000000-0005-0000-0000-000071330000}"/>
    <cellStyle name="Comma 3 3 5 2 2 4 3 2" xfId="4809" xr:uid="{00000000-0005-0000-0000-000072330000}"/>
    <cellStyle name="Comma 3 3 5 2 2 4 3 2 2" xfId="9612" xr:uid="{00000000-0005-0000-0000-000073330000}"/>
    <cellStyle name="Comma 3 3 5 2 2 4 3 2 2 2" xfId="19219" xr:uid="{00000000-0005-0000-0000-000074330000}"/>
    <cellStyle name="Comma 3 3 5 2 2 4 3 2 2 2 2" xfId="38433" xr:uid="{579F5018-8353-4086-A5C4-B1D3C9DEF170}"/>
    <cellStyle name="Comma 3 3 5 2 2 4 3 2 2 3" xfId="28826" xr:uid="{0E29BA4D-8F8B-4F74-975C-DB44CF02EF8E}"/>
    <cellStyle name="Comma 3 3 5 2 2 4 3 2 3" xfId="14416" xr:uid="{00000000-0005-0000-0000-000075330000}"/>
    <cellStyle name="Comma 3 3 5 2 2 4 3 2 3 2" xfId="33630" xr:uid="{5BE6F9A8-45ED-461A-9A23-E79D994354C0}"/>
    <cellStyle name="Comma 3 3 5 2 2 4 3 2 4" xfId="24023" xr:uid="{47C3BB18-210A-4FED-AF66-18A45558FCCB}"/>
    <cellStyle name="Comma 3 3 5 2 2 4 3 3" xfId="7211" xr:uid="{00000000-0005-0000-0000-000076330000}"/>
    <cellStyle name="Comma 3 3 5 2 2 4 3 3 2" xfId="16818" xr:uid="{00000000-0005-0000-0000-000077330000}"/>
    <cellStyle name="Comma 3 3 5 2 2 4 3 3 2 2" xfId="36032" xr:uid="{9F07352A-A6B9-497C-B146-301D84576DB3}"/>
    <cellStyle name="Comma 3 3 5 2 2 4 3 3 3" xfId="26425" xr:uid="{198C5C8F-9FED-40DF-92E1-6EFA02D685C9}"/>
    <cellStyle name="Comma 3 3 5 2 2 4 3 4" xfId="12014" xr:uid="{00000000-0005-0000-0000-000078330000}"/>
    <cellStyle name="Comma 3 3 5 2 2 4 3 4 2" xfId="31228" xr:uid="{5495B9CA-ECBB-4240-B0F0-15AE130BB8DD}"/>
    <cellStyle name="Comma 3 3 5 2 2 4 3 5" xfId="21621" xr:uid="{158E07D3-442A-4CAE-9D7A-C029B69643E3}"/>
    <cellStyle name="Comma 3 3 5 2 2 4 4" xfId="3209" xr:uid="{00000000-0005-0000-0000-000079330000}"/>
    <cellStyle name="Comma 3 3 5 2 2 4 4 2" xfId="8012" xr:uid="{00000000-0005-0000-0000-00007A330000}"/>
    <cellStyle name="Comma 3 3 5 2 2 4 4 2 2" xfId="17619" xr:uid="{00000000-0005-0000-0000-00007B330000}"/>
    <cellStyle name="Comma 3 3 5 2 2 4 4 2 2 2" xfId="36833" xr:uid="{22F8D5C4-3ECE-4CAC-9314-096A84DEB4B6}"/>
    <cellStyle name="Comma 3 3 5 2 2 4 4 2 3" xfId="27226" xr:uid="{B3EC9BC4-84A6-4BF2-9E96-C70D4FDFD0B7}"/>
    <cellStyle name="Comma 3 3 5 2 2 4 4 3" xfId="12816" xr:uid="{00000000-0005-0000-0000-00007C330000}"/>
    <cellStyle name="Comma 3 3 5 2 2 4 4 3 2" xfId="32030" xr:uid="{16ED059D-474E-4461-874B-5E93342A8AF6}"/>
    <cellStyle name="Comma 3 3 5 2 2 4 4 4" xfId="22423" xr:uid="{63450864-E7CA-417D-BBBD-05E195C98F3B}"/>
    <cellStyle name="Comma 3 3 5 2 2 4 5" xfId="5611" xr:uid="{00000000-0005-0000-0000-00007D330000}"/>
    <cellStyle name="Comma 3 3 5 2 2 4 5 2" xfId="15218" xr:uid="{00000000-0005-0000-0000-00007E330000}"/>
    <cellStyle name="Comma 3 3 5 2 2 4 5 2 2" xfId="34432" xr:uid="{7E09A6C4-9A59-459C-A82E-110A5BEE5A96}"/>
    <cellStyle name="Comma 3 3 5 2 2 4 5 3" xfId="24825" xr:uid="{5C33A5C9-7DC6-44DA-89F1-C7E61E523429}"/>
    <cellStyle name="Comma 3 3 5 2 2 4 6" xfId="10414" xr:uid="{00000000-0005-0000-0000-00007F330000}"/>
    <cellStyle name="Comma 3 3 5 2 2 4 6 2" xfId="29628" xr:uid="{096E3863-6D0F-42E8-A6F0-BB25CC43E435}"/>
    <cellStyle name="Comma 3 3 5 2 2 4 7" xfId="20021" xr:uid="{46837D8A-F3A1-4C44-B75D-A786DED5AB94}"/>
    <cellStyle name="Comma 3 3 5 2 2 5" xfId="1004" xr:uid="{00000000-0005-0000-0000-000080330000}"/>
    <cellStyle name="Comma 3 3 5 2 2 5 2" xfId="3409" xr:uid="{00000000-0005-0000-0000-000081330000}"/>
    <cellStyle name="Comma 3 3 5 2 2 5 2 2" xfId="8212" xr:uid="{00000000-0005-0000-0000-000082330000}"/>
    <cellStyle name="Comma 3 3 5 2 2 5 2 2 2" xfId="17819" xr:uid="{00000000-0005-0000-0000-000083330000}"/>
    <cellStyle name="Comma 3 3 5 2 2 5 2 2 2 2" xfId="37033" xr:uid="{7FD5F982-FECC-4B9A-87EE-4B58A2E97858}"/>
    <cellStyle name="Comma 3 3 5 2 2 5 2 2 3" xfId="27426" xr:uid="{ED3FBE69-55FF-40F2-88F8-35927746DABA}"/>
    <cellStyle name="Comma 3 3 5 2 2 5 2 3" xfId="13016" xr:uid="{00000000-0005-0000-0000-000084330000}"/>
    <cellStyle name="Comma 3 3 5 2 2 5 2 3 2" xfId="32230" xr:uid="{3245CF1F-11F3-4132-8913-79CE48345A3D}"/>
    <cellStyle name="Comma 3 3 5 2 2 5 2 4" xfId="22623" xr:uid="{17421C64-931A-497B-B687-01189E40065B}"/>
    <cellStyle name="Comma 3 3 5 2 2 5 3" xfId="5811" xr:uid="{00000000-0005-0000-0000-000085330000}"/>
    <cellStyle name="Comma 3 3 5 2 2 5 3 2" xfId="15418" xr:uid="{00000000-0005-0000-0000-000086330000}"/>
    <cellStyle name="Comma 3 3 5 2 2 5 3 2 2" xfId="34632" xr:uid="{E19B8D0C-6F7B-4EBE-92F2-364053B7442B}"/>
    <cellStyle name="Comma 3 3 5 2 2 5 3 3" xfId="25025" xr:uid="{BFDB37F1-60FF-4136-9D66-4A7E437A9C6C}"/>
    <cellStyle name="Comma 3 3 5 2 2 5 4" xfId="10614" xr:uid="{00000000-0005-0000-0000-000087330000}"/>
    <cellStyle name="Comma 3 3 5 2 2 5 4 2" xfId="29828" xr:uid="{7FE5CCA1-322B-4BD1-8160-A0E47241F908}"/>
    <cellStyle name="Comma 3 3 5 2 2 5 5" xfId="20221" xr:uid="{C73EB417-F853-45BB-98ED-732AE152B4D1}"/>
    <cellStyle name="Comma 3 3 5 2 2 6" xfId="1804" xr:uid="{00000000-0005-0000-0000-000088330000}"/>
    <cellStyle name="Comma 3 3 5 2 2 6 2" xfId="4209" xr:uid="{00000000-0005-0000-0000-000089330000}"/>
    <cellStyle name="Comma 3 3 5 2 2 6 2 2" xfId="9012" xr:uid="{00000000-0005-0000-0000-00008A330000}"/>
    <cellStyle name="Comma 3 3 5 2 2 6 2 2 2" xfId="18619" xr:uid="{00000000-0005-0000-0000-00008B330000}"/>
    <cellStyle name="Comma 3 3 5 2 2 6 2 2 2 2" xfId="37833" xr:uid="{CEB213A2-0F8E-4F5A-A5F0-0D86ABFAF2DF}"/>
    <cellStyle name="Comma 3 3 5 2 2 6 2 2 3" xfId="28226" xr:uid="{86E694EC-D232-4D1C-805F-DAC12D694C6F}"/>
    <cellStyle name="Comma 3 3 5 2 2 6 2 3" xfId="13816" xr:uid="{00000000-0005-0000-0000-00008C330000}"/>
    <cellStyle name="Comma 3 3 5 2 2 6 2 3 2" xfId="33030" xr:uid="{771BC3F8-0161-43AD-9ED0-17574564DBA9}"/>
    <cellStyle name="Comma 3 3 5 2 2 6 2 4" xfId="23423" xr:uid="{157C6F1F-4C25-4390-B04D-4782CE963480}"/>
    <cellStyle name="Comma 3 3 5 2 2 6 3" xfId="6611" xr:uid="{00000000-0005-0000-0000-00008D330000}"/>
    <cellStyle name="Comma 3 3 5 2 2 6 3 2" xfId="16218" xr:uid="{00000000-0005-0000-0000-00008E330000}"/>
    <cellStyle name="Comma 3 3 5 2 2 6 3 2 2" xfId="35432" xr:uid="{CCA39E83-99A9-463E-9390-2EA009E5FF2F}"/>
    <cellStyle name="Comma 3 3 5 2 2 6 3 3" xfId="25825" xr:uid="{9EEA16FC-ED8A-4327-82E4-61141527F8A6}"/>
    <cellStyle name="Comma 3 3 5 2 2 6 4" xfId="11414" xr:uid="{00000000-0005-0000-0000-00008F330000}"/>
    <cellStyle name="Comma 3 3 5 2 2 6 4 2" xfId="30628" xr:uid="{5D00C4C6-CEA3-4813-8C73-30548385F93B}"/>
    <cellStyle name="Comma 3 3 5 2 2 6 5" xfId="21021" xr:uid="{FC72DEEF-7886-4EA3-AEF7-0C17403A5CB1}"/>
    <cellStyle name="Comma 3 3 5 2 2 7" xfId="2609" xr:uid="{00000000-0005-0000-0000-000090330000}"/>
    <cellStyle name="Comma 3 3 5 2 2 7 2" xfId="7412" xr:uid="{00000000-0005-0000-0000-000091330000}"/>
    <cellStyle name="Comma 3 3 5 2 2 7 2 2" xfId="17019" xr:uid="{00000000-0005-0000-0000-000092330000}"/>
    <cellStyle name="Comma 3 3 5 2 2 7 2 2 2" xfId="36233" xr:uid="{45E7B47A-6798-46DF-8738-569FFA15B81A}"/>
    <cellStyle name="Comma 3 3 5 2 2 7 2 3" xfId="26626" xr:uid="{BF9AC896-3AC5-4095-BC88-EB4AC264CC6B}"/>
    <cellStyle name="Comma 3 3 5 2 2 7 3" xfId="12216" xr:uid="{00000000-0005-0000-0000-000093330000}"/>
    <cellStyle name="Comma 3 3 5 2 2 7 3 2" xfId="31430" xr:uid="{C04DC42F-BD18-47C4-88E8-C76845963F84}"/>
    <cellStyle name="Comma 3 3 5 2 2 7 4" xfId="21823" xr:uid="{38A52917-6A26-48DC-B4E7-D50680D4AC79}"/>
    <cellStyle name="Comma 3 3 5 2 2 8" xfId="5011" xr:uid="{00000000-0005-0000-0000-000094330000}"/>
    <cellStyle name="Comma 3 3 5 2 2 8 2" xfId="14618" xr:uid="{00000000-0005-0000-0000-000095330000}"/>
    <cellStyle name="Comma 3 3 5 2 2 8 2 2" xfId="33832" xr:uid="{D131287C-E372-4100-8BA3-E47FAF60E0DD}"/>
    <cellStyle name="Comma 3 3 5 2 2 8 3" xfId="24225" xr:uid="{BE2E7636-91FF-4B43-8FC8-F7DC7740606D}"/>
    <cellStyle name="Comma 3 3 5 2 2 9" xfId="9814" xr:uid="{00000000-0005-0000-0000-000096330000}"/>
    <cellStyle name="Comma 3 3 5 2 2 9 2" xfId="29028" xr:uid="{CA66997B-6AFE-4530-A37F-85F7ADC1AEE4}"/>
    <cellStyle name="Comma 3 3 5 2 3" xfId="303" xr:uid="{00000000-0005-0000-0000-000097330000}"/>
    <cellStyle name="Comma 3 3 5 2 3 2" xfId="1104" xr:uid="{00000000-0005-0000-0000-000098330000}"/>
    <cellStyle name="Comma 3 3 5 2 3 2 2" xfId="3509" xr:uid="{00000000-0005-0000-0000-000099330000}"/>
    <cellStyle name="Comma 3 3 5 2 3 2 2 2" xfId="8312" xr:uid="{00000000-0005-0000-0000-00009A330000}"/>
    <cellStyle name="Comma 3 3 5 2 3 2 2 2 2" xfId="17919" xr:uid="{00000000-0005-0000-0000-00009B330000}"/>
    <cellStyle name="Comma 3 3 5 2 3 2 2 2 2 2" xfId="37133" xr:uid="{30423801-3CD9-48E9-98D1-CB593F0D9DDB}"/>
    <cellStyle name="Comma 3 3 5 2 3 2 2 2 3" xfId="27526" xr:uid="{9CCE235D-B8EA-4A46-973B-8D2171AF0075}"/>
    <cellStyle name="Comma 3 3 5 2 3 2 2 3" xfId="13116" xr:uid="{00000000-0005-0000-0000-00009C330000}"/>
    <cellStyle name="Comma 3 3 5 2 3 2 2 3 2" xfId="32330" xr:uid="{685629A2-182A-49B5-A0D6-3A24C9DDE959}"/>
    <cellStyle name="Comma 3 3 5 2 3 2 2 4" xfId="22723" xr:uid="{3D793236-08FF-4B39-9362-279E868A1606}"/>
    <cellStyle name="Comma 3 3 5 2 3 2 3" xfId="5911" xr:uid="{00000000-0005-0000-0000-00009D330000}"/>
    <cellStyle name="Comma 3 3 5 2 3 2 3 2" xfId="15518" xr:uid="{00000000-0005-0000-0000-00009E330000}"/>
    <cellStyle name="Comma 3 3 5 2 3 2 3 2 2" xfId="34732" xr:uid="{8F6ADB1C-D00F-4058-9CE2-3E5065C46CD3}"/>
    <cellStyle name="Comma 3 3 5 2 3 2 3 3" xfId="25125" xr:uid="{4527CE4F-C044-4B36-AE9A-7BC2C6396BEE}"/>
    <cellStyle name="Comma 3 3 5 2 3 2 4" xfId="10714" xr:uid="{00000000-0005-0000-0000-00009F330000}"/>
    <cellStyle name="Comma 3 3 5 2 3 2 4 2" xfId="29928" xr:uid="{A68ECDCE-1235-4CC5-A76D-ACF35E0260E9}"/>
    <cellStyle name="Comma 3 3 5 2 3 2 5" xfId="20321" xr:uid="{5E01E5CB-199D-4E22-A783-C4B0E6D7B950}"/>
    <cellStyle name="Comma 3 3 5 2 3 3" xfId="1904" xr:uid="{00000000-0005-0000-0000-0000A0330000}"/>
    <cellStyle name="Comma 3 3 5 2 3 3 2" xfId="4309" xr:uid="{00000000-0005-0000-0000-0000A1330000}"/>
    <cellStyle name="Comma 3 3 5 2 3 3 2 2" xfId="9112" xr:uid="{00000000-0005-0000-0000-0000A2330000}"/>
    <cellStyle name="Comma 3 3 5 2 3 3 2 2 2" xfId="18719" xr:uid="{00000000-0005-0000-0000-0000A3330000}"/>
    <cellStyle name="Comma 3 3 5 2 3 3 2 2 2 2" xfId="37933" xr:uid="{69476435-0BA3-47DE-800D-59695D67B489}"/>
    <cellStyle name="Comma 3 3 5 2 3 3 2 2 3" xfId="28326" xr:uid="{00DCBC67-C536-4D3F-8865-17AACA043067}"/>
    <cellStyle name="Comma 3 3 5 2 3 3 2 3" xfId="13916" xr:uid="{00000000-0005-0000-0000-0000A4330000}"/>
    <cellStyle name="Comma 3 3 5 2 3 3 2 3 2" xfId="33130" xr:uid="{0313D11A-DB7D-4450-B209-1384B48B437F}"/>
    <cellStyle name="Comma 3 3 5 2 3 3 2 4" xfId="23523" xr:uid="{A40CAE80-44EE-49C0-90F7-52DB2267783E}"/>
    <cellStyle name="Comma 3 3 5 2 3 3 3" xfId="6711" xr:uid="{00000000-0005-0000-0000-0000A5330000}"/>
    <cellStyle name="Comma 3 3 5 2 3 3 3 2" xfId="16318" xr:uid="{00000000-0005-0000-0000-0000A6330000}"/>
    <cellStyle name="Comma 3 3 5 2 3 3 3 2 2" xfId="35532" xr:uid="{6FB6D2AA-9CEA-4837-A056-91AE97D5E18E}"/>
    <cellStyle name="Comma 3 3 5 2 3 3 3 3" xfId="25925" xr:uid="{BDADDECD-6465-496C-9FCB-11D2C1FD7217}"/>
    <cellStyle name="Comma 3 3 5 2 3 3 4" xfId="11514" xr:uid="{00000000-0005-0000-0000-0000A7330000}"/>
    <cellStyle name="Comma 3 3 5 2 3 3 4 2" xfId="30728" xr:uid="{F83AB25D-BBF2-4A38-981F-868573461BA0}"/>
    <cellStyle name="Comma 3 3 5 2 3 3 5" xfId="21121" xr:uid="{EBDEB194-6F1F-40E4-858A-B3173D33576A}"/>
    <cellStyle name="Comma 3 3 5 2 3 4" xfId="2709" xr:uid="{00000000-0005-0000-0000-0000A8330000}"/>
    <cellStyle name="Comma 3 3 5 2 3 4 2" xfId="7512" xr:uid="{00000000-0005-0000-0000-0000A9330000}"/>
    <cellStyle name="Comma 3 3 5 2 3 4 2 2" xfId="17119" xr:uid="{00000000-0005-0000-0000-0000AA330000}"/>
    <cellStyle name="Comma 3 3 5 2 3 4 2 2 2" xfId="36333" xr:uid="{743F6701-71D6-4F40-BBF4-896F8985AD1E}"/>
    <cellStyle name="Comma 3 3 5 2 3 4 2 3" xfId="26726" xr:uid="{EE0E60E2-1CBB-48F2-ABAE-2FF45B653D48}"/>
    <cellStyle name="Comma 3 3 5 2 3 4 3" xfId="12316" xr:uid="{00000000-0005-0000-0000-0000AB330000}"/>
    <cellStyle name="Comma 3 3 5 2 3 4 3 2" xfId="31530" xr:uid="{27EE2331-CFDA-47AB-A4E9-8215C6E80BFF}"/>
    <cellStyle name="Comma 3 3 5 2 3 4 4" xfId="21923" xr:uid="{906CB69E-2F78-42AA-93B2-DC2C4C92289B}"/>
    <cellStyle name="Comma 3 3 5 2 3 5" xfId="5111" xr:uid="{00000000-0005-0000-0000-0000AC330000}"/>
    <cellStyle name="Comma 3 3 5 2 3 5 2" xfId="14718" xr:uid="{00000000-0005-0000-0000-0000AD330000}"/>
    <cellStyle name="Comma 3 3 5 2 3 5 2 2" xfId="33932" xr:uid="{41B3D77D-31D2-4289-90F9-445DA9E7DE86}"/>
    <cellStyle name="Comma 3 3 5 2 3 5 3" xfId="24325" xr:uid="{2969A0B5-0816-4BD3-8CF1-769A01A22BD9}"/>
    <cellStyle name="Comma 3 3 5 2 3 6" xfId="9914" xr:uid="{00000000-0005-0000-0000-0000AE330000}"/>
    <cellStyle name="Comma 3 3 5 2 3 6 2" xfId="29128" xr:uid="{FFA26E14-18DF-426A-BDD7-A3348FF7339E}"/>
    <cellStyle name="Comma 3 3 5 2 3 7" xfId="19521" xr:uid="{391A700B-503E-4D28-8A40-305C011DC901}"/>
    <cellStyle name="Comma 3 3 5 2 4" xfId="503" xr:uid="{00000000-0005-0000-0000-0000AF330000}"/>
    <cellStyle name="Comma 3 3 5 2 4 2" xfId="1304" xr:uid="{00000000-0005-0000-0000-0000B0330000}"/>
    <cellStyle name="Comma 3 3 5 2 4 2 2" xfId="3709" xr:uid="{00000000-0005-0000-0000-0000B1330000}"/>
    <cellStyle name="Comma 3 3 5 2 4 2 2 2" xfId="8512" xr:uid="{00000000-0005-0000-0000-0000B2330000}"/>
    <cellStyle name="Comma 3 3 5 2 4 2 2 2 2" xfId="18119" xr:uid="{00000000-0005-0000-0000-0000B3330000}"/>
    <cellStyle name="Comma 3 3 5 2 4 2 2 2 2 2" xfId="37333" xr:uid="{64CCAC94-6431-408D-8C25-D44E9E16FD06}"/>
    <cellStyle name="Comma 3 3 5 2 4 2 2 2 3" xfId="27726" xr:uid="{54B5FA15-D1E9-4263-BD3D-C64CFB71E5D9}"/>
    <cellStyle name="Comma 3 3 5 2 4 2 2 3" xfId="13316" xr:uid="{00000000-0005-0000-0000-0000B4330000}"/>
    <cellStyle name="Comma 3 3 5 2 4 2 2 3 2" xfId="32530" xr:uid="{77626D72-80D9-4492-8900-D3B4416C3FEC}"/>
    <cellStyle name="Comma 3 3 5 2 4 2 2 4" xfId="22923" xr:uid="{405B2310-2655-4397-B56E-F95E3E96A118}"/>
    <cellStyle name="Comma 3 3 5 2 4 2 3" xfId="6111" xr:uid="{00000000-0005-0000-0000-0000B5330000}"/>
    <cellStyle name="Comma 3 3 5 2 4 2 3 2" xfId="15718" xr:uid="{00000000-0005-0000-0000-0000B6330000}"/>
    <cellStyle name="Comma 3 3 5 2 4 2 3 2 2" xfId="34932" xr:uid="{64D3725A-406E-4D6F-B009-0F5A7FCB2F37}"/>
    <cellStyle name="Comma 3 3 5 2 4 2 3 3" xfId="25325" xr:uid="{8F14CD4E-1B94-4C46-9625-5400686290E5}"/>
    <cellStyle name="Comma 3 3 5 2 4 2 4" xfId="10914" xr:uid="{00000000-0005-0000-0000-0000B7330000}"/>
    <cellStyle name="Comma 3 3 5 2 4 2 4 2" xfId="30128" xr:uid="{FF8014C0-90C8-4383-9071-946D15CB5907}"/>
    <cellStyle name="Comma 3 3 5 2 4 2 5" xfId="20521" xr:uid="{DC809955-D4BE-4119-98F7-53C3C2C5F377}"/>
    <cellStyle name="Comma 3 3 5 2 4 3" xfId="2104" xr:uid="{00000000-0005-0000-0000-0000B8330000}"/>
    <cellStyle name="Comma 3 3 5 2 4 3 2" xfId="4509" xr:uid="{00000000-0005-0000-0000-0000B9330000}"/>
    <cellStyle name="Comma 3 3 5 2 4 3 2 2" xfId="9312" xr:uid="{00000000-0005-0000-0000-0000BA330000}"/>
    <cellStyle name="Comma 3 3 5 2 4 3 2 2 2" xfId="18919" xr:uid="{00000000-0005-0000-0000-0000BB330000}"/>
    <cellStyle name="Comma 3 3 5 2 4 3 2 2 2 2" xfId="38133" xr:uid="{43F08EC4-B6B4-4BB1-B7FC-F101FC898259}"/>
    <cellStyle name="Comma 3 3 5 2 4 3 2 2 3" xfId="28526" xr:uid="{FD1A9DFD-50F7-4A0E-8751-09A2E630D6E9}"/>
    <cellStyle name="Comma 3 3 5 2 4 3 2 3" xfId="14116" xr:uid="{00000000-0005-0000-0000-0000BC330000}"/>
    <cellStyle name="Comma 3 3 5 2 4 3 2 3 2" xfId="33330" xr:uid="{33C469A9-C2EB-4DAB-812A-DD8534BC5C1F}"/>
    <cellStyle name="Comma 3 3 5 2 4 3 2 4" xfId="23723" xr:uid="{0E24CCFB-06AE-411A-91DA-5930C54A1612}"/>
    <cellStyle name="Comma 3 3 5 2 4 3 3" xfId="6911" xr:uid="{00000000-0005-0000-0000-0000BD330000}"/>
    <cellStyle name="Comma 3 3 5 2 4 3 3 2" xfId="16518" xr:uid="{00000000-0005-0000-0000-0000BE330000}"/>
    <cellStyle name="Comma 3 3 5 2 4 3 3 2 2" xfId="35732" xr:uid="{94ECFC0F-5547-4CD9-ABAA-AD4EAA6BC14B}"/>
    <cellStyle name="Comma 3 3 5 2 4 3 3 3" xfId="26125" xr:uid="{71C2F5BE-53CA-465B-B7E4-49EB421A7DA5}"/>
    <cellStyle name="Comma 3 3 5 2 4 3 4" xfId="11714" xr:uid="{00000000-0005-0000-0000-0000BF330000}"/>
    <cellStyle name="Comma 3 3 5 2 4 3 4 2" xfId="30928" xr:uid="{20A8C162-6822-4189-9B86-9230043BFD62}"/>
    <cellStyle name="Comma 3 3 5 2 4 3 5" xfId="21321" xr:uid="{A1D6B5C1-3A89-4C0E-A27A-A7B6024CD6B2}"/>
    <cellStyle name="Comma 3 3 5 2 4 4" xfId="2909" xr:uid="{00000000-0005-0000-0000-0000C0330000}"/>
    <cellStyle name="Comma 3 3 5 2 4 4 2" xfId="7712" xr:uid="{00000000-0005-0000-0000-0000C1330000}"/>
    <cellStyle name="Comma 3 3 5 2 4 4 2 2" xfId="17319" xr:uid="{00000000-0005-0000-0000-0000C2330000}"/>
    <cellStyle name="Comma 3 3 5 2 4 4 2 2 2" xfId="36533" xr:uid="{2404EFD4-23BC-4B3B-99D1-E5545683B364}"/>
    <cellStyle name="Comma 3 3 5 2 4 4 2 3" xfId="26926" xr:uid="{2C32E9B5-6F8E-41C9-B21D-D8407179C4E3}"/>
    <cellStyle name="Comma 3 3 5 2 4 4 3" xfId="12516" xr:uid="{00000000-0005-0000-0000-0000C3330000}"/>
    <cellStyle name="Comma 3 3 5 2 4 4 3 2" xfId="31730" xr:uid="{948AEC4D-E55C-4B8D-90CC-3A7F11198D3A}"/>
    <cellStyle name="Comma 3 3 5 2 4 4 4" xfId="22123" xr:uid="{5136CA6B-885E-42B1-B466-02A4AC128510}"/>
    <cellStyle name="Comma 3 3 5 2 4 5" xfId="5311" xr:uid="{00000000-0005-0000-0000-0000C4330000}"/>
    <cellStyle name="Comma 3 3 5 2 4 5 2" xfId="14918" xr:uid="{00000000-0005-0000-0000-0000C5330000}"/>
    <cellStyle name="Comma 3 3 5 2 4 5 2 2" xfId="34132" xr:uid="{CE3828B6-E53A-4CDB-A309-8B443A7501EB}"/>
    <cellStyle name="Comma 3 3 5 2 4 5 3" xfId="24525" xr:uid="{0E127815-225A-441B-9122-C01625AAB61B}"/>
    <cellStyle name="Comma 3 3 5 2 4 6" xfId="10114" xr:uid="{00000000-0005-0000-0000-0000C6330000}"/>
    <cellStyle name="Comma 3 3 5 2 4 6 2" xfId="29328" xr:uid="{877B2E42-E813-4D55-8944-44B10C058274}"/>
    <cellStyle name="Comma 3 3 5 2 4 7" xfId="19721" xr:uid="{FA67B482-9984-4CF6-A0C9-BCC33819FF43}"/>
    <cellStyle name="Comma 3 3 5 2 5" xfId="703" xr:uid="{00000000-0005-0000-0000-0000C7330000}"/>
    <cellStyle name="Comma 3 3 5 2 5 2" xfId="1504" xr:uid="{00000000-0005-0000-0000-0000C8330000}"/>
    <cellStyle name="Comma 3 3 5 2 5 2 2" xfId="3909" xr:uid="{00000000-0005-0000-0000-0000C9330000}"/>
    <cellStyle name="Comma 3 3 5 2 5 2 2 2" xfId="8712" xr:uid="{00000000-0005-0000-0000-0000CA330000}"/>
    <cellStyle name="Comma 3 3 5 2 5 2 2 2 2" xfId="18319" xr:uid="{00000000-0005-0000-0000-0000CB330000}"/>
    <cellStyle name="Comma 3 3 5 2 5 2 2 2 2 2" xfId="37533" xr:uid="{42A21E45-22AC-4D07-A911-D680C26B4933}"/>
    <cellStyle name="Comma 3 3 5 2 5 2 2 2 3" xfId="27926" xr:uid="{01E2D55F-CFC3-497B-A126-906D7B03FABA}"/>
    <cellStyle name="Comma 3 3 5 2 5 2 2 3" xfId="13516" xr:uid="{00000000-0005-0000-0000-0000CC330000}"/>
    <cellStyle name="Comma 3 3 5 2 5 2 2 3 2" xfId="32730" xr:uid="{06BEC792-92BA-409E-AFB1-F032A885F6D5}"/>
    <cellStyle name="Comma 3 3 5 2 5 2 2 4" xfId="23123" xr:uid="{2D8EAB7F-6B0C-4B35-BB60-2EF308CF8A49}"/>
    <cellStyle name="Comma 3 3 5 2 5 2 3" xfId="6311" xr:uid="{00000000-0005-0000-0000-0000CD330000}"/>
    <cellStyle name="Comma 3 3 5 2 5 2 3 2" xfId="15918" xr:uid="{00000000-0005-0000-0000-0000CE330000}"/>
    <cellStyle name="Comma 3 3 5 2 5 2 3 2 2" xfId="35132" xr:uid="{07955E72-29CE-4E57-9829-561A83A0E22F}"/>
    <cellStyle name="Comma 3 3 5 2 5 2 3 3" xfId="25525" xr:uid="{BA4C39B3-1D04-418F-974C-D9C936ABA576}"/>
    <cellStyle name="Comma 3 3 5 2 5 2 4" xfId="11114" xr:uid="{00000000-0005-0000-0000-0000CF330000}"/>
    <cellStyle name="Comma 3 3 5 2 5 2 4 2" xfId="30328" xr:uid="{AD987C5C-A525-4B70-8D58-B9213536F8AE}"/>
    <cellStyle name="Comma 3 3 5 2 5 2 5" xfId="20721" xr:uid="{23143C67-4B53-4386-8319-33DB5C627DD9}"/>
    <cellStyle name="Comma 3 3 5 2 5 3" xfId="2304" xr:uid="{00000000-0005-0000-0000-0000D0330000}"/>
    <cellStyle name="Comma 3 3 5 2 5 3 2" xfId="4709" xr:uid="{00000000-0005-0000-0000-0000D1330000}"/>
    <cellStyle name="Comma 3 3 5 2 5 3 2 2" xfId="9512" xr:uid="{00000000-0005-0000-0000-0000D2330000}"/>
    <cellStyle name="Comma 3 3 5 2 5 3 2 2 2" xfId="19119" xr:uid="{00000000-0005-0000-0000-0000D3330000}"/>
    <cellStyle name="Comma 3 3 5 2 5 3 2 2 2 2" xfId="38333" xr:uid="{77C73A89-05C3-4F1F-A042-BB9D9978760E}"/>
    <cellStyle name="Comma 3 3 5 2 5 3 2 2 3" xfId="28726" xr:uid="{16952FC3-25B9-43E1-931D-B9F78103FCDB}"/>
    <cellStyle name="Comma 3 3 5 2 5 3 2 3" xfId="14316" xr:uid="{00000000-0005-0000-0000-0000D4330000}"/>
    <cellStyle name="Comma 3 3 5 2 5 3 2 3 2" xfId="33530" xr:uid="{E18FD2AC-7D7F-4608-BAAA-B22F9ED5BBD4}"/>
    <cellStyle name="Comma 3 3 5 2 5 3 2 4" xfId="23923" xr:uid="{E084691D-FE69-45EC-A72A-4D10FA9DFEAC}"/>
    <cellStyle name="Comma 3 3 5 2 5 3 3" xfId="7111" xr:uid="{00000000-0005-0000-0000-0000D5330000}"/>
    <cellStyle name="Comma 3 3 5 2 5 3 3 2" xfId="16718" xr:uid="{00000000-0005-0000-0000-0000D6330000}"/>
    <cellStyle name="Comma 3 3 5 2 5 3 3 2 2" xfId="35932" xr:uid="{328D13C9-FC55-46F9-AAD4-8A705A547940}"/>
    <cellStyle name="Comma 3 3 5 2 5 3 3 3" xfId="26325" xr:uid="{5564EEF9-11EE-4F8E-9839-972BDDBE3768}"/>
    <cellStyle name="Comma 3 3 5 2 5 3 4" xfId="11914" xr:uid="{00000000-0005-0000-0000-0000D7330000}"/>
    <cellStyle name="Comma 3 3 5 2 5 3 4 2" xfId="31128" xr:uid="{2C4CCF84-D0D9-4569-A8A7-FBD71E858AED}"/>
    <cellStyle name="Comma 3 3 5 2 5 3 5" xfId="21521" xr:uid="{5E2F3B06-E5DC-4058-8EA8-EAAE59285C94}"/>
    <cellStyle name="Comma 3 3 5 2 5 4" xfId="3109" xr:uid="{00000000-0005-0000-0000-0000D8330000}"/>
    <cellStyle name="Comma 3 3 5 2 5 4 2" xfId="7912" xr:uid="{00000000-0005-0000-0000-0000D9330000}"/>
    <cellStyle name="Comma 3 3 5 2 5 4 2 2" xfId="17519" xr:uid="{00000000-0005-0000-0000-0000DA330000}"/>
    <cellStyle name="Comma 3 3 5 2 5 4 2 2 2" xfId="36733" xr:uid="{CB0C9C75-B7DB-4ABF-952D-5264F75D46D4}"/>
    <cellStyle name="Comma 3 3 5 2 5 4 2 3" xfId="27126" xr:uid="{89EC30DE-5CFF-47B0-AED2-10AA638EF065}"/>
    <cellStyle name="Comma 3 3 5 2 5 4 3" xfId="12716" xr:uid="{00000000-0005-0000-0000-0000DB330000}"/>
    <cellStyle name="Comma 3 3 5 2 5 4 3 2" xfId="31930" xr:uid="{D459D0C0-30A6-4E54-8826-0B1FABAAEDE0}"/>
    <cellStyle name="Comma 3 3 5 2 5 4 4" xfId="22323" xr:uid="{3F3B26B2-68CF-40C8-9DF4-680F721F79F8}"/>
    <cellStyle name="Comma 3 3 5 2 5 5" xfId="5511" xr:uid="{00000000-0005-0000-0000-0000DC330000}"/>
    <cellStyle name="Comma 3 3 5 2 5 5 2" xfId="15118" xr:uid="{00000000-0005-0000-0000-0000DD330000}"/>
    <cellStyle name="Comma 3 3 5 2 5 5 2 2" xfId="34332" xr:uid="{69FD3194-5A88-43E2-800C-474F89B7C467}"/>
    <cellStyle name="Comma 3 3 5 2 5 5 3" xfId="24725" xr:uid="{3C7C898A-C8EF-4DF0-A584-50803D6161ED}"/>
    <cellStyle name="Comma 3 3 5 2 5 6" xfId="10314" xr:uid="{00000000-0005-0000-0000-0000DE330000}"/>
    <cellStyle name="Comma 3 3 5 2 5 6 2" xfId="29528" xr:uid="{2D0CE6A4-66DF-4752-A7EF-86EA30B013C9}"/>
    <cellStyle name="Comma 3 3 5 2 5 7" xfId="19921" xr:uid="{03141212-4FA0-42FF-B08E-E767E2AAE572}"/>
    <cellStyle name="Comma 3 3 5 2 6" xfId="904" xr:uid="{00000000-0005-0000-0000-0000DF330000}"/>
    <cellStyle name="Comma 3 3 5 2 6 2" xfId="3309" xr:uid="{00000000-0005-0000-0000-0000E0330000}"/>
    <cellStyle name="Comma 3 3 5 2 6 2 2" xfId="8112" xr:uid="{00000000-0005-0000-0000-0000E1330000}"/>
    <cellStyle name="Comma 3 3 5 2 6 2 2 2" xfId="17719" xr:uid="{00000000-0005-0000-0000-0000E2330000}"/>
    <cellStyle name="Comma 3 3 5 2 6 2 2 2 2" xfId="36933" xr:uid="{89054027-0D08-4BAD-8178-B59CFF49D138}"/>
    <cellStyle name="Comma 3 3 5 2 6 2 2 3" xfId="27326" xr:uid="{D6A2C98D-37BA-4018-92F9-1F6A3D1FF020}"/>
    <cellStyle name="Comma 3 3 5 2 6 2 3" xfId="12916" xr:uid="{00000000-0005-0000-0000-0000E3330000}"/>
    <cellStyle name="Comma 3 3 5 2 6 2 3 2" xfId="32130" xr:uid="{4472CA84-8EAD-4763-A77E-EBFE086FFD72}"/>
    <cellStyle name="Comma 3 3 5 2 6 2 4" xfId="22523" xr:uid="{23B5446A-40E0-4570-9FD3-203CBCD3ABFD}"/>
    <cellStyle name="Comma 3 3 5 2 6 3" xfId="5711" xr:uid="{00000000-0005-0000-0000-0000E4330000}"/>
    <cellStyle name="Comma 3 3 5 2 6 3 2" xfId="15318" xr:uid="{00000000-0005-0000-0000-0000E5330000}"/>
    <cellStyle name="Comma 3 3 5 2 6 3 2 2" xfId="34532" xr:uid="{87643A6D-4A98-47D0-B1FE-6DC66D54AF2F}"/>
    <cellStyle name="Comma 3 3 5 2 6 3 3" xfId="24925" xr:uid="{8883CF13-5027-4774-81C8-04B8CF428A9E}"/>
    <cellStyle name="Comma 3 3 5 2 6 4" xfId="10514" xr:uid="{00000000-0005-0000-0000-0000E6330000}"/>
    <cellStyle name="Comma 3 3 5 2 6 4 2" xfId="29728" xr:uid="{CC2E3650-D05E-46DC-B2DA-75EF05E5F9B9}"/>
    <cellStyle name="Comma 3 3 5 2 6 5" xfId="20121" xr:uid="{2B3E0EB9-6F42-4022-AEB8-1B883E96DDC6}"/>
    <cellStyle name="Comma 3 3 5 2 7" xfId="1704" xr:uid="{00000000-0005-0000-0000-0000E7330000}"/>
    <cellStyle name="Comma 3 3 5 2 7 2" xfId="4109" xr:uid="{00000000-0005-0000-0000-0000E8330000}"/>
    <cellStyle name="Comma 3 3 5 2 7 2 2" xfId="8912" xr:uid="{00000000-0005-0000-0000-0000E9330000}"/>
    <cellStyle name="Comma 3 3 5 2 7 2 2 2" xfId="18519" xr:uid="{00000000-0005-0000-0000-0000EA330000}"/>
    <cellStyle name="Comma 3 3 5 2 7 2 2 2 2" xfId="37733" xr:uid="{028EED95-3E00-4F53-8EA9-FB96250BEF1C}"/>
    <cellStyle name="Comma 3 3 5 2 7 2 2 3" xfId="28126" xr:uid="{F020F53C-A71E-4009-9F16-D3E9E77B7E5D}"/>
    <cellStyle name="Comma 3 3 5 2 7 2 3" xfId="13716" xr:uid="{00000000-0005-0000-0000-0000EB330000}"/>
    <cellStyle name="Comma 3 3 5 2 7 2 3 2" xfId="32930" xr:uid="{C63E8598-59D6-4C6C-AB74-340BE58C7C62}"/>
    <cellStyle name="Comma 3 3 5 2 7 2 4" xfId="23323" xr:uid="{9B8C130B-064B-457A-BD41-A410CBA5C16F}"/>
    <cellStyle name="Comma 3 3 5 2 7 3" xfId="6511" xr:uid="{00000000-0005-0000-0000-0000EC330000}"/>
    <cellStyle name="Comma 3 3 5 2 7 3 2" xfId="16118" xr:uid="{00000000-0005-0000-0000-0000ED330000}"/>
    <cellStyle name="Comma 3 3 5 2 7 3 2 2" xfId="35332" xr:uid="{0728D313-D2C2-4D5E-AE75-E6EAD7DEE2A6}"/>
    <cellStyle name="Comma 3 3 5 2 7 3 3" xfId="25725" xr:uid="{F4C9707E-17C7-4E3B-8069-69589EC50CE7}"/>
    <cellStyle name="Comma 3 3 5 2 7 4" xfId="11314" xr:uid="{00000000-0005-0000-0000-0000EE330000}"/>
    <cellStyle name="Comma 3 3 5 2 7 4 2" xfId="30528" xr:uid="{AE7432C3-639D-4388-8386-B9D72058392D}"/>
    <cellStyle name="Comma 3 3 5 2 7 5" xfId="20921" xr:uid="{3DE3C03D-0393-44D2-BB58-F0D2228BA4A0}"/>
    <cellStyle name="Comma 3 3 5 2 8" xfId="2509" xr:uid="{00000000-0005-0000-0000-0000EF330000}"/>
    <cellStyle name="Comma 3 3 5 2 8 2" xfId="7312" xr:uid="{00000000-0005-0000-0000-0000F0330000}"/>
    <cellStyle name="Comma 3 3 5 2 8 2 2" xfId="16919" xr:uid="{00000000-0005-0000-0000-0000F1330000}"/>
    <cellStyle name="Comma 3 3 5 2 8 2 2 2" xfId="36133" xr:uid="{DBC8D84A-0FE4-498E-8957-69CDD66C8E72}"/>
    <cellStyle name="Comma 3 3 5 2 8 2 3" xfId="26526" xr:uid="{2109F316-1418-41BE-9487-45E34B2025BF}"/>
    <cellStyle name="Comma 3 3 5 2 8 3" xfId="12116" xr:uid="{00000000-0005-0000-0000-0000F2330000}"/>
    <cellStyle name="Comma 3 3 5 2 8 3 2" xfId="31330" xr:uid="{0BE2BA94-8CED-4EB2-B879-36ED740A921D}"/>
    <cellStyle name="Comma 3 3 5 2 8 4" xfId="21723" xr:uid="{D85678E7-B874-4FEA-927C-6392FCA1EEC2}"/>
    <cellStyle name="Comma 3 3 5 2 9" xfId="4911" xr:uid="{00000000-0005-0000-0000-0000F3330000}"/>
    <cellStyle name="Comma 3 3 5 2 9 2" xfId="14518" xr:uid="{00000000-0005-0000-0000-0000F4330000}"/>
    <cellStyle name="Comma 3 3 5 2 9 2 2" xfId="33732" xr:uid="{A9B1A2FA-24AC-4C4A-9D57-C08C38713B74}"/>
    <cellStyle name="Comma 3 3 5 2 9 3" xfId="24125" xr:uid="{4704BA28-59DD-453E-860F-DAB624D333CE}"/>
    <cellStyle name="Comma 3 3 5 3" xfId="153" xr:uid="{00000000-0005-0000-0000-0000F5330000}"/>
    <cellStyle name="Comma 3 3 5 3 10" xfId="19371" xr:uid="{56783815-7939-423A-93F4-8FDE42BF095B}"/>
    <cellStyle name="Comma 3 3 5 3 2" xfId="353" xr:uid="{00000000-0005-0000-0000-0000F6330000}"/>
    <cellStyle name="Comma 3 3 5 3 2 2" xfId="1154" xr:uid="{00000000-0005-0000-0000-0000F7330000}"/>
    <cellStyle name="Comma 3 3 5 3 2 2 2" xfId="3559" xr:uid="{00000000-0005-0000-0000-0000F8330000}"/>
    <cellStyle name="Comma 3 3 5 3 2 2 2 2" xfId="8362" xr:uid="{00000000-0005-0000-0000-0000F9330000}"/>
    <cellStyle name="Comma 3 3 5 3 2 2 2 2 2" xfId="17969" xr:uid="{00000000-0005-0000-0000-0000FA330000}"/>
    <cellStyle name="Comma 3 3 5 3 2 2 2 2 2 2" xfId="37183" xr:uid="{A6EA5C68-E076-406C-A9C2-46426B635D5E}"/>
    <cellStyle name="Comma 3 3 5 3 2 2 2 2 3" xfId="27576" xr:uid="{0CA7DBEA-A100-47D0-86E8-4649091490A0}"/>
    <cellStyle name="Comma 3 3 5 3 2 2 2 3" xfId="13166" xr:uid="{00000000-0005-0000-0000-0000FB330000}"/>
    <cellStyle name="Comma 3 3 5 3 2 2 2 3 2" xfId="32380" xr:uid="{9188D1F1-4FD6-48FE-92EE-AB5013877692}"/>
    <cellStyle name="Comma 3 3 5 3 2 2 2 4" xfId="22773" xr:uid="{4CA0F16D-0A07-44B0-8E4F-1BA83FABAB07}"/>
    <cellStyle name="Comma 3 3 5 3 2 2 3" xfId="5961" xr:uid="{00000000-0005-0000-0000-0000FC330000}"/>
    <cellStyle name="Comma 3 3 5 3 2 2 3 2" xfId="15568" xr:uid="{00000000-0005-0000-0000-0000FD330000}"/>
    <cellStyle name="Comma 3 3 5 3 2 2 3 2 2" xfId="34782" xr:uid="{33B7EBA8-88D6-4050-B7F0-C8DBD0C6C64B}"/>
    <cellStyle name="Comma 3 3 5 3 2 2 3 3" xfId="25175" xr:uid="{C3BCCBA5-98B2-444D-9D06-683B64FFD0F2}"/>
    <cellStyle name="Comma 3 3 5 3 2 2 4" xfId="10764" xr:uid="{00000000-0005-0000-0000-0000FE330000}"/>
    <cellStyle name="Comma 3 3 5 3 2 2 4 2" xfId="29978" xr:uid="{EDC9B0D2-DAC2-46EF-850D-B9FD672A335B}"/>
    <cellStyle name="Comma 3 3 5 3 2 2 5" xfId="20371" xr:uid="{76504CAD-B848-4E17-AFB2-5DBDEFF80850}"/>
    <cellStyle name="Comma 3 3 5 3 2 3" xfId="1954" xr:uid="{00000000-0005-0000-0000-0000FF330000}"/>
    <cellStyle name="Comma 3 3 5 3 2 3 2" xfId="4359" xr:uid="{00000000-0005-0000-0000-000000340000}"/>
    <cellStyle name="Comma 3 3 5 3 2 3 2 2" xfId="9162" xr:uid="{00000000-0005-0000-0000-000001340000}"/>
    <cellStyle name="Comma 3 3 5 3 2 3 2 2 2" xfId="18769" xr:uid="{00000000-0005-0000-0000-000002340000}"/>
    <cellStyle name="Comma 3 3 5 3 2 3 2 2 2 2" xfId="37983" xr:uid="{5916CB39-E9F8-4019-BE74-845F1D9BB1E0}"/>
    <cellStyle name="Comma 3 3 5 3 2 3 2 2 3" xfId="28376" xr:uid="{B765C0E9-DC8C-45CA-B8A9-93EB47D45C62}"/>
    <cellStyle name="Comma 3 3 5 3 2 3 2 3" xfId="13966" xr:uid="{00000000-0005-0000-0000-000003340000}"/>
    <cellStyle name="Comma 3 3 5 3 2 3 2 3 2" xfId="33180" xr:uid="{38DBFDC0-DD43-4EA3-ACE0-2906E842083C}"/>
    <cellStyle name="Comma 3 3 5 3 2 3 2 4" xfId="23573" xr:uid="{DF606737-B39D-48E9-AF1E-C5D23EF33BF6}"/>
    <cellStyle name="Comma 3 3 5 3 2 3 3" xfId="6761" xr:uid="{00000000-0005-0000-0000-000004340000}"/>
    <cellStyle name="Comma 3 3 5 3 2 3 3 2" xfId="16368" xr:uid="{00000000-0005-0000-0000-000005340000}"/>
    <cellStyle name="Comma 3 3 5 3 2 3 3 2 2" xfId="35582" xr:uid="{016FBB91-DB8F-4F36-B4E6-20902260ED72}"/>
    <cellStyle name="Comma 3 3 5 3 2 3 3 3" xfId="25975" xr:uid="{65A14E70-F5B9-417F-B3E5-434A239BFFD0}"/>
    <cellStyle name="Comma 3 3 5 3 2 3 4" xfId="11564" xr:uid="{00000000-0005-0000-0000-000006340000}"/>
    <cellStyle name="Comma 3 3 5 3 2 3 4 2" xfId="30778" xr:uid="{E6FC7298-0712-44B4-9185-8CEFB4699613}"/>
    <cellStyle name="Comma 3 3 5 3 2 3 5" xfId="21171" xr:uid="{0BA4BFF0-0295-44CC-8233-28C95E09C5DB}"/>
    <cellStyle name="Comma 3 3 5 3 2 4" xfId="2759" xr:uid="{00000000-0005-0000-0000-000007340000}"/>
    <cellStyle name="Comma 3 3 5 3 2 4 2" xfId="7562" xr:uid="{00000000-0005-0000-0000-000008340000}"/>
    <cellStyle name="Comma 3 3 5 3 2 4 2 2" xfId="17169" xr:uid="{00000000-0005-0000-0000-000009340000}"/>
    <cellStyle name="Comma 3 3 5 3 2 4 2 2 2" xfId="36383" xr:uid="{7D3E2DC8-E07D-424F-AA57-8E2DB33D91B7}"/>
    <cellStyle name="Comma 3 3 5 3 2 4 2 3" xfId="26776" xr:uid="{E88BA0A3-C948-40DA-8A48-9B4F8AE89941}"/>
    <cellStyle name="Comma 3 3 5 3 2 4 3" xfId="12366" xr:uid="{00000000-0005-0000-0000-00000A340000}"/>
    <cellStyle name="Comma 3 3 5 3 2 4 3 2" xfId="31580" xr:uid="{B1C25A35-008C-4991-A2D9-72DCDEB6E668}"/>
    <cellStyle name="Comma 3 3 5 3 2 4 4" xfId="21973" xr:uid="{C3753E51-32CD-4365-B0E0-A9CF9937AFD8}"/>
    <cellStyle name="Comma 3 3 5 3 2 5" xfId="5161" xr:uid="{00000000-0005-0000-0000-00000B340000}"/>
    <cellStyle name="Comma 3 3 5 3 2 5 2" xfId="14768" xr:uid="{00000000-0005-0000-0000-00000C340000}"/>
    <cellStyle name="Comma 3 3 5 3 2 5 2 2" xfId="33982" xr:uid="{7D693E69-A66A-41AA-B1C3-91E9144175A3}"/>
    <cellStyle name="Comma 3 3 5 3 2 5 3" xfId="24375" xr:uid="{AF88C9F4-7E7A-4932-BDD1-F599F1AF2EDF}"/>
    <cellStyle name="Comma 3 3 5 3 2 6" xfId="9964" xr:uid="{00000000-0005-0000-0000-00000D340000}"/>
    <cellStyle name="Comma 3 3 5 3 2 6 2" xfId="29178" xr:uid="{A7EB4C13-4632-412D-A054-D26CA28E0E65}"/>
    <cellStyle name="Comma 3 3 5 3 2 7" xfId="19571" xr:uid="{4A8A6A8F-18D1-4728-9AA1-4F846273CE74}"/>
    <cellStyle name="Comma 3 3 5 3 3" xfId="553" xr:uid="{00000000-0005-0000-0000-00000E340000}"/>
    <cellStyle name="Comma 3 3 5 3 3 2" xfId="1354" xr:uid="{00000000-0005-0000-0000-00000F340000}"/>
    <cellStyle name="Comma 3 3 5 3 3 2 2" xfId="3759" xr:uid="{00000000-0005-0000-0000-000010340000}"/>
    <cellStyle name="Comma 3 3 5 3 3 2 2 2" xfId="8562" xr:uid="{00000000-0005-0000-0000-000011340000}"/>
    <cellStyle name="Comma 3 3 5 3 3 2 2 2 2" xfId="18169" xr:uid="{00000000-0005-0000-0000-000012340000}"/>
    <cellStyle name="Comma 3 3 5 3 3 2 2 2 2 2" xfId="37383" xr:uid="{6471B718-63A4-4A5F-8AED-1184DAEA8A94}"/>
    <cellStyle name="Comma 3 3 5 3 3 2 2 2 3" xfId="27776" xr:uid="{B738FBD4-BE6C-4B22-9B3F-6C4F0EEBDCD9}"/>
    <cellStyle name="Comma 3 3 5 3 3 2 2 3" xfId="13366" xr:uid="{00000000-0005-0000-0000-000013340000}"/>
    <cellStyle name="Comma 3 3 5 3 3 2 2 3 2" xfId="32580" xr:uid="{5971585D-DEFF-4CA1-9EA7-28F0AC3FB2D4}"/>
    <cellStyle name="Comma 3 3 5 3 3 2 2 4" xfId="22973" xr:uid="{DDD29795-EA86-4201-B507-8C051C7A69D5}"/>
    <cellStyle name="Comma 3 3 5 3 3 2 3" xfId="6161" xr:uid="{00000000-0005-0000-0000-000014340000}"/>
    <cellStyle name="Comma 3 3 5 3 3 2 3 2" xfId="15768" xr:uid="{00000000-0005-0000-0000-000015340000}"/>
    <cellStyle name="Comma 3 3 5 3 3 2 3 2 2" xfId="34982" xr:uid="{18478EC0-DB7D-484F-B738-8F948AD5CD7D}"/>
    <cellStyle name="Comma 3 3 5 3 3 2 3 3" xfId="25375" xr:uid="{65CA0519-EBA1-41BB-801E-DB0A756AF3D0}"/>
    <cellStyle name="Comma 3 3 5 3 3 2 4" xfId="10964" xr:uid="{00000000-0005-0000-0000-000016340000}"/>
    <cellStyle name="Comma 3 3 5 3 3 2 4 2" xfId="30178" xr:uid="{2FAD102A-DC6A-43EC-9758-45311A293FFC}"/>
    <cellStyle name="Comma 3 3 5 3 3 2 5" xfId="20571" xr:uid="{F33BB4B4-F15C-4B3A-A0CC-C12FEA86206D}"/>
    <cellStyle name="Comma 3 3 5 3 3 3" xfId="2154" xr:uid="{00000000-0005-0000-0000-000017340000}"/>
    <cellStyle name="Comma 3 3 5 3 3 3 2" xfId="4559" xr:uid="{00000000-0005-0000-0000-000018340000}"/>
    <cellStyle name="Comma 3 3 5 3 3 3 2 2" xfId="9362" xr:uid="{00000000-0005-0000-0000-000019340000}"/>
    <cellStyle name="Comma 3 3 5 3 3 3 2 2 2" xfId="18969" xr:uid="{00000000-0005-0000-0000-00001A340000}"/>
    <cellStyle name="Comma 3 3 5 3 3 3 2 2 2 2" xfId="38183" xr:uid="{2A6A280A-5B79-4421-86C8-3EC1406A5F95}"/>
    <cellStyle name="Comma 3 3 5 3 3 3 2 2 3" xfId="28576" xr:uid="{24304779-1514-4562-A815-356E739FDC23}"/>
    <cellStyle name="Comma 3 3 5 3 3 3 2 3" xfId="14166" xr:uid="{00000000-0005-0000-0000-00001B340000}"/>
    <cellStyle name="Comma 3 3 5 3 3 3 2 3 2" xfId="33380" xr:uid="{D048D0D9-7464-46E3-A065-D3B79FD6243E}"/>
    <cellStyle name="Comma 3 3 5 3 3 3 2 4" xfId="23773" xr:uid="{04B50642-6625-4788-89F7-FBBBF7B25966}"/>
    <cellStyle name="Comma 3 3 5 3 3 3 3" xfId="6961" xr:uid="{00000000-0005-0000-0000-00001C340000}"/>
    <cellStyle name="Comma 3 3 5 3 3 3 3 2" xfId="16568" xr:uid="{00000000-0005-0000-0000-00001D340000}"/>
    <cellStyle name="Comma 3 3 5 3 3 3 3 2 2" xfId="35782" xr:uid="{775F59CC-24B7-4FD3-9BFA-1D17F56A066B}"/>
    <cellStyle name="Comma 3 3 5 3 3 3 3 3" xfId="26175" xr:uid="{A7207180-B68B-4D20-AC8B-68AAC525A969}"/>
    <cellStyle name="Comma 3 3 5 3 3 3 4" xfId="11764" xr:uid="{00000000-0005-0000-0000-00001E340000}"/>
    <cellStyle name="Comma 3 3 5 3 3 3 4 2" xfId="30978" xr:uid="{5DEE1789-0DB8-4087-B53E-BE73417BEBF9}"/>
    <cellStyle name="Comma 3 3 5 3 3 3 5" xfId="21371" xr:uid="{B41E4BF4-679B-4768-9549-6F774293D41E}"/>
    <cellStyle name="Comma 3 3 5 3 3 4" xfId="2959" xr:uid="{00000000-0005-0000-0000-00001F340000}"/>
    <cellStyle name="Comma 3 3 5 3 3 4 2" xfId="7762" xr:uid="{00000000-0005-0000-0000-000020340000}"/>
    <cellStyle name="Comma 3 3 5 3 3 4 2 2" xfId="17369" xr:uid="{00000000-0005-0000-0000-000021340000}"/>
    <cellStyle name="Comma 3 3 5 3 3 4 2 2 2" xfId="36583" xr:uid="{165FD7CB-E109-4B4C-B90E-AE08716628E5}"/>
    <cellStyle name="Comma 3 3 5 3 3 4 2 3" xfId="26976" xr:uid="{1450DE7A-0C65-401B-BDBA-F2A781B41DB1}"/>
    <cellStyle name="Comma 3 3 5 3 3 4 3" xfId="12566" xr:uid="{00000000-0005-0000-0000-000022340000}"/>
    <cellStyle name="Comma 3 3 5 3 3 4 3 2" xfId="31780" xr:uid="{B830D506-2CDF-476B-87A5-CB92445C5ED8}"/>
    <cellStyle name="Comma 3 3 5 3 3 4 4" xfId="22173" xr:uid="{DF9E1BEC-D830-43F3-942F-F93B3C3ACD8C}"/>
    <cellStyle name="Comma 3 3 5 3 3 5" xfId="5361" xr:uid="{00000000-0005-0000-0000-000023340000}"/>
    <cellStyle name="Comma 3 3 5 3 3 5 2" xfId="14968" xr:uid="{00000000-0005-0000-0000-000024340000}"/>
    <cellStyle name="Comma 3 3 5 3 3 5 2 2" xfId="34182" xr:uid="{740E90AA-2708-4DAB-9E88-35743B52B38A}"/>
    <cellStyle name="Comma 3 3 5 3 3 5 3" xfId="24575" xr:uid="{5C2F6B3D-D7E4-44FD-BF6D-8E49A9E5FD43}"/>
    <cellStyle name="Comma 3 3 5 3 3 6" xfId="10164" xr:uid="{00000000-0005-0000-0000-000025340000}"/>
    <cellStyle name="Comma 3 3 5 3 3 6 2" xfId="29378" xr:uid="{C4C1659F-21A8-4F68-A870-2124779A6C23}"/>
    <cellStyle name="Comma 3 3 5 3 3 7" xfId="19771" xr:uid="{3168B83A-CAF6-4DD1-86A0-DFCBC6D742F9}"/>
    <cellStyle name="Comma 3 3 5 3 4" xfId="753" xr:uid="{00000000-0005-0000-0000-000026340000}"/>
    <cellStyle name="Comma 3 3 5 3 4 2" xfId="1554" xr:uid="{00000000-0005-0000-0000-000027340000}"/>
    <cellStyle name="Comma 3 3 5 3 4 2 2" xfId="3959" xr:uid="{00000000-0005-0000-0000-000028340000}"/>
    <cellStyle name="Comma 3 3 5 3 4 2 2 2" xfId="8762" xr:uid="{00000000-0005-0000-0000-000029340000}"/>
    <cellStyle name="Comma 3 3 5 3 4 2 2 2 2" xfId="18369" xr:uid="{00000000-0005-0000-0000-00002A340000}"/>
    <cellStyle name="Comma 3 3 5 3 4 2 2 2 2 2" xfId="37583" xr:uid="{F04962F0-DD12-4506-A22E-28620D31C5D6}"/>
    <cellStyle name="Comma 3 3 5 3 4 2 2 2 3" xfId="27976" xr:uid="{B02668F0-C024-4015-B585-9F28349DBCD1}"/>
    <cellStyle name="Comma 3 3 5 3 4 2 2 3" xfId="13566" xr:uid="{00000000-0005-0000-0000-00002B340000}"/>
    <cellStyle name="Comma 3 3 5 3 4 2 2 3 2" xfId="32780" xr:uid="{2421C35C-7539-4673-BBCB-FF0EF27FC514}"/>
    <cellStyle name="Comma 3 3 5 3 4 2 2 4" xfId="23173" xr:uid="{D90E7E26-ECED-4836-A12B-DD2707E554D5}"/>
    <cellStyle name="Comma 3 3 5 3 4 2 3" xfId="6361" xr:uid="{00000000-0005-0000-0000-00002C340000}"/>
    <cellStyle name="Comma 3 3 5 3 4 2 3 2" xfId="15968" xr:uid="{00000000-0005-0000-0000-00002D340000}"/>
    <cellStyle name="Comma 3 3 5 3 4 2 3 2 2" xfId="35182" xr:uid="{D25268E4-E28B-4895-B488-0779DCF5CC33}"/>
    <cellStyle name="Comma 3 3 5 3 4 2 3 3" xfId="25575" xr:uid="{29D8D7A2-AD2C-4398-B34B-CC305106BF8C}"/>
    <cellStyle name="Comma 3 3 5 3 4 2 4" xfId="11164" xr:uid="{00000000-0005-0000-0000-00002E340000}"/>
    <cellStyle name="Comma 3 3 5 3 4 2 4 2" xfId="30378" xr:uid="{915172EE-DF72-4B2C-8592-ED380DB7E1C9}"/>
    <cellStyle name="Comma 3 3 5 3 4 2 5" xfId="20771" xr:uid="{A6179398-3BAB-4D20-A9B1-A520DFC8E459}"/>
    <cellStyle name="Comma 3 3 5 3 4 3" xfId="2354" xr:uid="{00000000-0005-0000-0000-00002F340000}"/>
    <cellStyle name="Comma 3 3 5 3 4 3 2" xfId="4759" xr:uid="{00000000-0005-0000-0000-000030340000}"/>
    <cellStyle name="Comma 3 3 5 3 4 3 2 2" xfId="9562" xr:uid="{00000000-0005-0000-0000-000031340000}"/>
    <cellStyle name="Comma 3 3 5 3 4 3 2 2 2" xfId="19169" xr:uid="{00000000-0005-0000-0000-000032340000}"/>
    <cellStyle name="Comma 3 3 5 3 4 3 2 2 2 2" xfId="38383" xr:uid="{5AC8866C-EA72-4943-B567-63228551A5D3}"/>
    <cellStyle name="Comma 3 3 5 3 4 3 2 2 3" xfId="28776" xr:uid="{A2A1C57B-347D-487F-97B6-06A718242B1E}"/>
    <cellStyle name="Comma 3 3 5 3 4 3 2 3" xfId="14366" xr:uid="{00000000-0005-0000-0000-000033340000}"/>
    <cellStyle name="Comma 3 3 5 3 4 3 2 3 2" xfId="33580" xr:uid="{DBEBED56-8904-47AF-AE97-1B1279CC1889}"/>
    <cellStyle name="Comma 3 3 5 3 4 3 2 4" xfId="23973" xr:uid="{EC27CECB-F462-43EA-8950-035F17812757}"/>
    <cellStyle name="Comma 3 3 5 3 4 3 3" xfId="7161" xr:uid="{00000000-0005-0000-0000-000034340000}"/>
    <cellStyle name="Comma 3 3 5 3 4 3 3 2" xfId="16768" xr:uid="{00000000-0005-0000-0000-000035340000}"/>
    <cellStyle name="Comma 3 3 5 3 4 3 3 2 2" xfId="35982" xr:uid="{FD55C2AF-761D-4BC9-B0DB-3349D78A6BE7}"/>
    <cellStyle name="Comma 3 3 5 3 4 3 3 3" xfId="26375" xr:uid="{7283557E-9792-4059-9B93-7987A9CD9AB0}"/>
    <cellStyle name="Comma 3 3 5 3 4 3 4" xfId="11964" xr:uid="{00000000-0005-0000-0000-000036340000}"/>
    <cellStyle name="Comma 3 3 5 3 4 3 4 2" xfId="31178" xr:uid="{125CAA73-B080-477F-B7C7-EC3F7B96A53D}"/>
    <cellStyle name="Comma 3 3 5 3 4 3 5" xfId="21571" xr:uid="{83F46578-37B8-4C50-9575-CFAE23646B55}"/>
    <cellStyle name="Comma 3 3 5 3 4 4" xfId="3159" xr:uid="{00000000-0005-0000-0000-000037340000}"/>
    <cellStyle name="Comma 3 3 5 3 4 4 2" xfId="7962" xr:uid="{00000000-0005-0000-0000-000038340000}"/>
    <cellStyle name="Comma 3 3 5 3 4 4 2 2" xfId="17569" xr:uid="{00000000-0005-0000-0000-000039340000}"/>
    <cellStyle name="Comma 3 3 5 3 4 4 2 2 2" xfId="36783" xr:uid="{ED53447C-5443-4B22-BC13-F951B65764B2}"/>
    <cellStyle name="Comma 3 3 5 3 4 4 2 3" xfId="27176" xr:uid="{7FB27C07-E92D-4B2F-A749-95391F31A84A}"/>
    <cellStyle name="Comma 3 3 5 3 4 4 3" xfId="12766" xr:uid="{00000000-0005-0000-0000-00003A340000}"/>
    <cellStyle name="Comma 3 3 5 3 4 4 3 2" xfId="31980" xr:uid="{631C4745-9298-42E0-98FD-3B12E06C7805}"/>
    <cellStyle name="Comma 3 3 5 3 4 4 4" xfId="22373" xr:uid="{F9EDDE71-1D2C-4C0A-B2A8-A3101ECC1A86}"/>
    <cellStyle name="Comma 3 3 5 3 4 5" xfId="5561" xr:uid="{00000000-0005-0000-0000-00003B340000}"/>
    <cellStyle name="Comma 3 3 5 3 4 5 2" xfId="15168" xr:uid="{00000000-0005-0000-0000-00003C340000}"/>
    <cellStyle name="Comma 3 3 5 3 4 5 2 2" xfId="34382" xr:uid="{298D35C6-A618-4E14-B110-77CFCFFD5CA4}"/>
    <cellStyle name="Comma 3 3 5 3 4 5 3" xfId="24775" xr:uid="{2DF6786E-A42F-4649-8ADE-25375DB3C401}"/>
    <cellStyle name="Comma 3 3 5 3 4 6" xfId="10364" xr:uid="{00000000-0005-0000-0000-00003D340000}"/>
    <cellStyle name="Comma 3 3 5 3 4 6 2" xfId="29578" xr:uid="{ED2AD27E-0281-49EF-8A09-2045C91FD4A5}"/>
    <cellStyle name="Comma 3 3 5 3 4 7" xfId="19971" xr:uid="{B59EABC5-D95A-4BDB-804D-EA8D72D85BDE}"/>
    <cellStyle name="Comma 3 3 5 3 5" xfId="954" xr:uid="{00000000-0005-0000-0000-00003E340000}"/>
    <cellStyle name="Comma 3 3 5 3 5 2" xfId="3359" xr:uid="{00000000-0005-0000-0000-00003F340000}"/>
    <cellStyle name="Comma 3 3 5 3 5 2 2" xfId="8162" xr:uid="{00000000-0005-0000-0000-000040340000}"/>
    <cellStyle name="Comma 3 3 5 3 5 2 2 2" xfId="17769" xr:uid="{00000000-0005-0000-0000-000041340000}"/>
    <cellStyle name="Comma 3 3 5 3 5 2 2 2 2" xfId="36983" xr:uid="{905B9FDB-59DA-42ED-A946-B1E1CA1A7A04}"/>
    <cellStyle name="Comma 3 3 5 3 5 2 2 3" xfId="27376" xr:uid="{A63B16E6-59BD-4DBD-8626-44EB3D9EAFED}"/>
    <cellStyle name="Comma 3 3 5 3 5 2 3" xfId="12966" xr:uid="{00000000-0005-0000-0000-000042340000}"/>
    <cellStyle name="Comma 3 3 5 3 5 2 3 2" xfId="32180" xr:uid="{C568009F-CCF4-4EA1-ACB5-46DA12078471}"/>
    <cellStyle name="Comma 3 3 5 3 5 2 4" xfId="22573" xr:uid="{93B972B9-6715-4DD2-82C3-F38A9F2EC871}"/>
    <cellStyle name="Comma 3 3 5 3 5 3" xfId="5761" xr:uid="{00000000-0005-0000-0000-000043340000}"/>
    <cellStyle name="Comma 3 3 5 3 5 3 2" xfId="15368" xr:uid="{00000000-0005-0000-0000-000044340000}"/>
    <cellStyle name="Comma 3 3 5 3 5 3 2 2" xfId="34582" xr:uid="{0AEF22DA-7FA8-47C5-AC5C-006420048231}"/>
    <cellStyle name="Comma 3 3 5 3 5 3 3" xfId="24975" xr:uid="{F59F40BC-6034-46DD-A5F9-67B1262DA0EF}"/>
    <cellStyle name="Comma 3 3 5 3 5 4" xfId="10564" xr:uid="{00000000-0005-0000-0000-000045340000}"/>
    <cellStyle name="Comma 3 3 5 3 5 4 2" xfId="29778" xr:uid="{73FBFAEE-3DB4-4CA8-BABA-DBCCFAE368BE}"/>
    <cellStyle name="Comma 3 3 5 3 5 5" xfId="20171" xr:uid="{3BDFCFCE-2C26-4BC9-B0DF-7CE4D9E22179}"/>
    <cellStyle name="Comma 3 3 5 3 6" xfId="1754" xr:uid="{00000000-0005-0000-0000-000046340000}"/>
    <cellStyle name="Comma 3 3 5 3 6 2" xfId="4159" xr:uid="{00000000-0005-0000-0000-000047340000}"/>
    <cellStyle name="Comma 3 3 5 3 6 2 2" xfId="8962" xr:uid="{00000000-0005-0000-0000-000048340000}"/>
    <cellStyle name="Comma 3 3 5 3 6 2 2 2" xfId="18569" xr:uid="{00000000-0005-0000-0000-000049340000}"/>
    <cellStyle name="Comma 3 3 5 3 6 2 2 2 2" xfId="37783" xr:uid="{AA10C587-4B50-44FA-BFFF-AEF507447170}"/>
    <cellStyle name="Comma 3 3 5 3 6 2 2 3" xfId="28176" xr:uid="{1DF66744-FE5F-4EE9-A83F-F9F8E71C10B5}"/>
    <cellStyle name="Comma 3 3 5 3 6 2 3" xfId="13766" xr:uid="{00000000-0005-0000-0000-00004A340000}"/>
    <cellStyle name="Comma 3 3 5 3 6 2 3 2" xfId="32980" xr:uid="{3FA89702-65CF-4191-9224-089C8AE3A47B}"/>
    <cellStyle name="Comma 3 3 5 3 6 2 4" xfId="23373" xr:uid="{BA2935A1-9518-4A59-8C4B-398F00465809}"/>
    <cellStyle name="Comma 3 3 5 3 6 3" xfId="6561" xr:uid="{00000000-0005-0000-0000-00004B340000}"/>
    <cellStyle name="Comma 3 3 5 3 6 3 2" xfId="16168" xr:uid="{00000000-0005-0000-0000-00004C340000}"/>
    <cellStyle name="Comma 3 3 5 3 6 3 2 2" xfId="35382" xr:uid="{335AD35E-BA90-4919-8D84-66F018245D59}"/>
    <cellStyle name="Comma 3 3 5 3 6 3 3" xfId="25775" xr:uid="{EE646E6C-65A7-4081-B067-04DD01569D2B}"/>
    <cellStyle name="Comma 3 3 5 3 6 4" xfId="11364" xr:uid="{00000000-0005-0000-0000-00004D340000}"/>
    <cellStyle name="Comma 3 3 5 3 6 4 2" xfId="30578" xr:uid="{CE4F1EF8-3D93-4C16-A2C2-598A8C09D4F6}"/>
    <cellStyle name="Comma 3 3 5 3 6 5" xfId="20971" xr:uid="{CE5518CF-A8EE-49A3-A908-3C6C32832E3B}"/>
    <cellStyle name="Comma 3 3 5 3 7" xfId="2559" xr:uid="{00000000-0005-0000-0000-00004E340000}"/>
    <cellStyle name="Comma 3 3 5 3 7 2" xfId="7362" xr:uid="{00000000-0005-0000-0000-00004F340000}"/>
    <cellStyle name="Comma 3 3 5 3 7 2 2" xfId="16969" xr:uid="{00000000-0005-0000-0000-000050340000}"/>
    <cellStyle name="Comma 3 3 5 3 7 2 2 2" xfId="36183" xr:uid="{F970EDAC-8258-47C0-9C91-05A00F8F02AA}"/>
    <cellStyle name="Comma 3 3 5 3 7 2 3" xfId="26576" xr:uid="{EED39572-E687-4A21-B24B-17CA8900C1A9}"/>
    <cellStyle name="Comma 3 3 5 3 7 3" xfId="12166" xr:uid="{00000000-0005-0000-0000-000051340000}"/>
    <cellStyle name="Comma 3 3 5 3 7 3 2" xfId="31380" xr:uid="{FB8F4485-2771-4832-99F8-F1401EB1B29F}"/>
    <cellStyle name="Comma 3 3 5 3 7 4" xfId="21773" xr:uid="{A2610661-AC86-444E-973B-7990D47020C5}"/>
    <cellStyle name="Comma 3 3 5 3 8" xfId="4961" xr:uid="{00000000-0005-0000-0000-000052340000}"/>
    <cellStyle name="Comma 3 3 5 3 8 2" xfId="14568" xr:uid="{00000000-0005-0000-0000-000053340000}"/>
    <cellStyle name="Comma 3 3 5 3 8 2 2" xfId="33782" xr:uid="{AF1079EC-7E7A-4D28-A6C4-B5AA19A30F07}"/>
    <cellStyle name="Comma 3 3 5 3 8 3" xfId="24175" xr:uid="{E8871C0E-6039-45AB-BBB5-225D0DB8C8F7}"/>
    <cellStyle name="Comma 3 3 5 3 9" xfId="9764" xr:uid="{00000000-0005-0000-0000-000054340000}"/>
    <cellStyle name="Comma 3 3 5 3 9 2" xfId="28978" xr:uid="{E17F23A6-487F-4D3C-BC31-42FA11426E59}"/>
    <cellStyle name="Comma 3 3 5 4" xfId="253" xr:uid="{00000000-0005-0000-0000-000055340000}"/>
    <cellStyle name="Comma 3 3 5 4 2" xfId="1054" xr:uid="{00000000-0005-0000-0000-000056340000}"/>
    <cellStyle name="Comma 3 3 5 4 2 2" xfId="3459" xr:uid="{00000000-0005-0000-0000-000057340000}"/>
    <cellStyle name="Comma 3 3 5 4 2 2 2" xfId="8262" xr:uid="{00000000-0005-0000-0000-000058340000}"/>
    <cellStyle name="Comma 3 3 5 4 2 2 2 2" xfId="17869" xr:uid="{00000000-0005-0000-0000-000059340000}"/>
    <cellStyle name="Comma 3 3 5 4 2 2 2 2 2" xfId="37083" xr:uid="{567D6077-6F20-410B-BFA2-C457A90B3AA3}"/>
    <cellStyle name="Comma 3 3 5 4 2 2 2 3" xfId="27476" xr:uid="{292CC508-01AF-4903-9654-BA77BAE13879}"/>
    <cellStyle name="Comma 3 3 5 4 2 2 3" xfId="13066" xr:uid="{00000000-0005-0000-0000-00005A340000}"/>
    <cellStyle name="Comma 3 3 5 4 2 2 3 2" xfId="32280" xr:uid="{07B857F6-47FA-43D6-9EE9-CD111BF07941}"/>
    <cellStyle name="Comma 3 3 5 4 2 2 4" xfId="22673" xr:uid="{A1B499B4-F4A8-4C57-95B5-67EDF7D54F53}"/>
    <cellStyle name="Comma 3 3 5 4 2 3" xfId="5861" xr:uid="{00000000-0005-0000-0000-00005B340000}"/>
    <cellStyle name="Comma 3 3 5 4 2 3 2" xfId="15468" xr:uid="{00000000-0005-0000-0000-00005C340000}"/>
    <cellStyle name="Comma 3 3 5 4 2 3 2 2" xfId="34682" xr:uid="{EE022C37-C184-4934-B49F-76887B2CC374}"/>
    <cellStyle name="Comma 3 3 5 4 2 3 3" xfId="25075" xr:uid="{553C1E4F-6EC2-4B53-BD76-E6AC9BD8969C}"/>
    <cellStyle name="Comma 3 3 5 4 2 4" xfId="10664" xr:uid="{00000000-0005-0000-0000-00005D340000}"/>
    <cellStyle name="Comma 3 3 5 4 2 4 2" xfId="29878" xr:uid="{D1DF7CCC-EB75-4D1C-AE7A-75CE58EAE0C1}"/>
    <cellStyle name="Comma 3 3 5 4 2 5" xfId="20271" xr:uid="{A187E07F-C6F3-4C8A-BCB0-03351000B6EB}"/>
    <cellStyle name="Comma 3 3 5 4 3" xfId="1854" xr:uid="{00000000-0005-0000-0000-00005E340000}"/>
    <cellStyle name="Comma 3 3 5 4 3 2" xfId="4259" xr:uid="{00000000-0005-0000-0000-00005F340000}"/>
    <cellStyle name="Comma 3 3 5 4 3 2 2" xfId="9062" xr:uid="{00000000-0005-0000-0000-000060340000}"/>
    <cellStyle name="Comma 3 3 5 4 3 2 2 2" xfId="18669" xr:uid="{00000000-0005-0000-0000-000061340000}"/>
    <cellStyle name="Comma 3 3 5 4 3 2 2 2 2" xfId="37883" xr:uid="{5CCCBA82-6267-4F28-8712-90266DC5AA3B}"/>
    <cellStyle name="Comma 3 3 5 4 3 2 2 3" xfId="28276" xr:uid="{434349B6-6725-4165-BC72-9B25D0647C05}"/>
    <cellStyle name="Comma 3 3 5 4 3 2 3" xfId="13866" xr:uid="{00000000-0005-0000-0000-000062340000}"/>
    <cellStyle name="Comma 3 3 5 4 3 2 3 2" xfId="33080" xr:uid="{E91CEEEA-9639-42F4-A9F2-A113700B12B3}"/>
    <cellStyle name="Comma 3 3 5 4 3 2 4" xfId="23473" xr:uid="{4DA31A85-D63A-4502-91DD-3F80F389E4A9}"/>
    <cellStyle name="Comma 3 3 5 4 3 3" xfId="6661" xr:uid="{00000000-0005-0000-0000-000063340000}"/>
    <cellStyle name="Comma 3 3 5 4 3 3 2" xfId="16268" xr:uid="{00000000-0005-0000-0000-000064340000}"/>
    <cellStyle name="Comma 3 3 5 4 3 3 2 2" xfId="35482" xr:uid="{BB533982-1D60-461F-80BD-64E12BBF6465}"/>
    <cellStyle name="Comma 3 3 5 4 3 3 3" xfId="25875" xr:uid="{AEBB0228-6B6F-4CEB-9299-A77C2906BF48}"/>
    <cellStyle name="Comma 3 3 5 4 3 4" xfId="11464" xr:uid="{00000000-0005-0000-0000-000065340000}"/>
    <cellStyle name="Comma 3 3 5 4 3 4 2" xfId="30678" xr:uid="{97D67196-24CD-4C69-A8AC-1F89DFFA5181}"/>
    <cellStyle name="Comma 3 3 5 4 3 5" xfId="21071" xr:uid="{7540BECF-9806-4068-905F-9D71EC28F530}"/>
    <cellStyle name="Comma 3 3 5 4 4" xfId="2659" xr:uid="{00000000-0005-0000-0000-000066340000}"/>
    <cellStyle name="Comma 3 3 5 4 4 2" xfId="7462" xr:uid="{00000000-0005-0000-0000-000067340000}"/>
    <cellStyle name="Comma 3 3 5 4 4 2 2" xfId="17069" xr:uid="{00000000-0005-0000-0000-000068340000}"/>
    <cellStyle name="Comma 3 3 5 4 4 2 2 2" xfId="36283" xr:uid="{C23A99E8-4EFD-4365-8482-155DA499AE9A}"/>
    <cellStyle name="Comma 3 3 5 4 4 2 3" xfId="26676" xr:uid="{3F9CEB1A-ABE4-4307-86E7-39B975F3F3C2}"/>
    <cellStyle name="Comma 3 3 5 4 4 3" xfId="12266" xr:uid="{00000000-0005-0000-0000-000069340000}"/>
    <cellStyle name="Comma 3 3 5 4 4 3 2" xfId="31480" xr:uid="{8933F42B-D1CB-48D4-9208-F55F2FF5E22C}"/>
    <cellStyle name="Comma 3 3 5 4 4 4" xfId="21873" xr:uid="{D16FA90E-281D-45AC-84E5-97E83C7A3B6E}"/>
    <cellStyle name="Comma 3 3 5 4 5" xfId="5061" xr:uid="{00000000-0005-0000-0000-00006A340000}"/>
    <cellStyle name="Comma 3 3 5 4 5 2" xfId="14668" xr:uid="{00000000-0005-0000-0000-00006B340000}"/>
    <cellStyle name="Comma 3 3 5 4 5 2 2" xfId="33882" xr:uid="{264BFA33-3474-4739-993E-0F078CF8CC66}"/>
    <cellStyle name="Comma 3 3 5 4 5 3" xfId="24275" xr:uid="{65C67E70-76BB-4ED5-AAFB-BF0E4A13A9CB}"/>
    <cellStyle name="Comma 3 3 5 4 6" xfId="9864" xr:uid="{00000000-0005-0000-0000-00006C340000}"/>
    <cellStyle name="Comma 3 3 5 4 6 2" xfId="29078" xr:uid="{9186E3F1-7A3F-43AA-A0B8-E0694DA9E394}"/>
    <cellStyle name="Comma 3 3 5 4 7" xfId="19471" xr:uid="{58EC23BE-7389-4D1C-B774-A419A2981652}"/>
    <cellStyle name="Comma 3 3 5 5" xfId="453" xr:uid="{00000000-0005-0000-0000-00006D340000}"/>
    <cellStyle name="Comma 3 3 5 5 2" xfId="1254" xr:uid="{00000000-0005-0000-0000-00006E340000}"/>
    <cellStyle name="Comma 3 3 5 5 2 2" xfId="3659" xr:uid="{00000000-0005-0000-0000-00006F340000}"/>
    <cellStyle name="Comma 3 3 5 5 2 2 2" xfId="8462" xr:uid="{00000000-0005-0000-0000-000070340000}"/>
    <cellStyle name="Comma 3 3 5 5 2 2 2 2" xfId="18069" xr:uid="{00000000-0005-0000-0000-000071340000}"/>
    <cellStyle name="Comma 3 3 5 5 2 2 2 2 2" xfId="37283" xr:uid="{16FCB0EE-A54C-4F77-8EBF-1466E37F7D8A}"/>
    <cellStyle name="Comma 3 3 5 5 2 2 2 3" xfId="27676" xr:uid="{C4E1FAE6-B899-4017-AD6E-1E88F4D666AF}"/>
    <cellStyle name="Comma 3 3 5 5 2 2 3" xfId="13266" xr:uid="{00000000-0005-0000-0000-000072340000}"/>
    <cellStyle name="Comma 3 3 5 5 2 2 3 2" xfId="32480" xr:uid="{2941A932-A138-4EBF-B6C4-D8CD254AE301}"/>
    <cellStyle name="Comma 3 3 5 5 2 2 4" xfId="22873" xr:uid="{A66C7B93-C76D-4E01-ACFE-839BBDAAF0A1}"/>
    <cellStyle name="Comma 3 3 5 5 2 3" xfId="6061" xr:uid="{00000000-0005-0000-0000-000073340000}"/>
    <cellStyle name="Comma 3 3 5 5 2 3 2" xfId="15668" xr:uid="{00000000-0005-0000-0000-000074340000}"/>
    <cellStyle name="Comma 3 3 5 5 2 3 2 2" xfId="34882" xr:uid="{3A3B1DC0-8C91-4625-9EEA-AA3F36B024F0}"/>
    <cellStyle name="Comma 3 3 5 5 2 3 3" xfId="25275" xr:uid="{6A76E09C-C7DA-4FF4-A4A9-384319278C19}"/>
    <cellStyle name="Comma 3 3 5 5 2 4" xfId="10864" xr:uid="{00000000-0005-0000-0000-000075340000}"/>
    <cellStyle name="Comma 3 3 5 5 2 4 2" xfId="30078" xr:uid="{D7890FF0-20AE-4847-9801-4E647575C1D9}"/>
    <cellStyle name="Comma 3 3 5 5 2 5" xfId="20471" xr:uid="{7EE1F914-49EC-4006-B15B-5ADCB2E8FE1D}"/>
    <cellStyle name="Comma 3 3 5 5 3" xfId="2054" xr:uid="{00000000-0005-0000-0000-000076340000}"/>
    <cellStyle name="Comma 3 3 5 5 3 2" xfId="4459" xr:uid="{00000000-0005-0000-0000-000077340000}"/>
    <cellStyle name="Comma 3 3 5 5 3 2 2" xfId="9262" xr:uid="{00000000-0005-0000-0000-000078340000}"/>
    <cellStyle name="Comma 3 3 5 5 3 2 2 2" xfId="18869" xr:uid="{00000000-0005-0000-0000-000079340000}"/>
    <cellStyle name="Comma 3 3 5 5 3 2 2 2 2" xfId="38083" xr:uid="{D96E266E-57DB-4EF9-9AA8-1D9C7E3E23B7}"/>
    <cellStyle name="Comma 3 3 5 5 3 2 2 3" xfId="28476" xr:uid="{60828741-F1FD-49ED-BCA4-A5A894DDD520}"/>
    <cellStyle name="Comma 3 3 5 5 3 2 3" xfId="14066" xr:uid="{00000000-0005-0000-0000-00007A340000}"/>
    <cellStyle name="Comma 3 3 5 5 3 2 3 2" xfId="33280" xr:uid="{938DE9EB-79C9-4A96-9E82-DB82FD54461E}"/>
    <cellStyle name="Comma 3 3 5 5 3 2 4" xfId="23673" xr:uid="{9C9EF67C-687F-4A1A-8B3A-EA60E76AD486}"/>
    <cellStyle name="Comma 3 3 5 5 3 3" xfId="6861" xr:uid="{00000000-0005-0000-0000-00007B340000}"/>
    <cellStyle name="Comma 3 3 5 5 3 3 2" xfId="16468" xr:uid="{00000000-0005-0000-0000-00007C340000}"/>
    <cellStyle name="Comma 3 3 5 5 3 3 2 2" xfId="35682" xr:uid="{50D049D9-63D7-4737-951A-95345DC14D4C}"/>
    <cellStyle name="Comma 3 3 5 5 3 3 3" xfId="26075" xr:uid="{CAEFA43B-3B6D-48A9-B4DF-0F9ED0A0F173}"/>
    <cellStyle name="Comma 3 3 5 5 3 4" xfId="11664" xr:uid="{00000000-0005-0000-0000-00007D340000}"/>
    <cellStyle name="Comma 3 3 5 5 3 4 2" xfId="30878" xr:uid="{7B9DC3F9-0BBB-45CF-B896-69F0D4ADF7DB}"/>
    <cellStyle name="Comma 3 3 5 5 3 5" xfId="21271" xr:uid="{7E1F58BC-89E3-4C28-A5CA-CDFB78D3F9E2}"/>
    <cellStyle name="Comma 3 3 5 5 4" xfId="2859" xr:uid="{00000000-0005-0000-0000-00007E340000}"/>
    <cellStyle name="Comma 3 3 5 5 4 2" xfId="7662" xr:uid="{00000000-0005-0000-0000-00007F340000}"/>
    <cellStyle name="Comma 3 3 5 5 4 2 2" xfId="17269" xr:uid="{00000000-0005-0000-0000-000080340000}"/>
    <cellStyle name="Comma 3 3 5 5 4 2 2 2" xfId="36483" xr:uid="{8E4AE7A2-2E19-4362-90B8-D5C277829286}"/>
    <cellStyle name="Comma 3 3 5 5 4 2 3" xfId="26876" xr:uid="{2D437AC6-8CFF-4CA3-A63E-3E0388669A73}"/>
    <cellStyle name="Comma 3 3 5 5 4 3" xfId="12466" xr:uid="{00000000-0005-0000-0000-000081340000}"/>
    <cellStyle name="Comma 3 3 5 5 4 3 2" xfId="31680" xr:uid="{DF7786E0-7E92-47BD-BF30-6216D2F078AC}"/>
    <cellStyle name="Comma 3 3 5 5 4 4" xfId="22073" xr:uid="{31D32CDF-858B-47AC-B31C-F258EC665FF1}"/>
    <cellStyle name="Comma 3 3 5 5 5" xfId="5261" xr:uid="{00000000-0005-0000-0000-000082340000}"/>
    <cellStyle name="Comma 3 3 5 5 5 2" xfId="14868" xr:uid="{00000000-0005-0000-0000-000083340000}"/>
    <cellStyle name="Comma 3 3 5 5 5 2 2" xfId="34082" xr:uid="{DBCBBB98-61EC-4BF4-9CDE-D94EF6EEBD3B}"/>
    <cellStyle name="Comma 3 3 5 5 5 3" xfId="24475" xr:uid="{A3F63E85-A43C-402A-9BDE-2A1E6502FF5D}"/>
    <cellStyle name="Comma 3 3 5 5 6" xfId="10064" xr:uid="{00000000-0005-0000-0000-000084340000}"/>
    <cellStyle name="Comma 3 3 5 5 6 2" xfId="29278" xr:uid="{3A35C0A8-3F16-4004-91C2-A8D40ACB6D12}"/>
    <cellStyle name="Comma 3 3 5 5 7" xfId="19671" xr:uid="{67E76BB8-E1E2-41CC-A5A2-466560AD10BB}"/>
    <cellStyle name="Comma 3 3 5 6" xfId="653" xr:uid="{00000000-0005-0000-0000-000085340000}"/>
    <cellStyle name="Comma 3 3 5 6 2" xfId="1454" xr:uid="{00000000-0005-0000-0000-000086340000}"/>
    <cellStyle name="Comma 3 3 5 6 2 2" xfId="3859" xr:uid="{00000000-0005-0000-0000-000087340000}"/>
    <cellStyle name="Comma 3 3 5 6 2 2 2" xfId="8662" xr:uid="{00000000-0005-0000-0000-000088340000}"/>
    <cellStyle name="Comma 3 3 5 6 2 2 2 2" xfId="18269" xr:uid="{00000000-0005-0000-0000-000089340000}"/>
    <cellStyle name="Comma 3 3 5 6 2 2 2 2 2" xfId="37483" xr:uid="{96B136B8-3179-4246-AC9D-20F670E79D43}"/>
    <cellStyle name="Comma 3 3 5 6 2 2 2 3" xfId="27876" xr:uid="{E8D6F0AA-26F7-484A-B41A-E6BB565A1525}"/>
    <cellStyle name="Comma 3 3 5 6 2 2 3" xfId="13466" xr:uid="{00000000-0005-0000-0000-00008A340000}"/>
    <cellStyle name="Comma 3 3 5 6 2 2 3 2" xfId="32680" xr:uid="{5AA25422-D4D5-4F61-BD99-1A91C69A7C18}"/>
    <cellStyle name="Comma 3 3 5 6 2 2 4" xfId="23073" xr:uid="{6754D542-5DDD-41DB-BA97-D13169F96F5C}"/>
    <cellStyle name="Comma 3 3 5 6 2 3" xfId="6261" xr:uid="{00000000-0005-0000-0000-00008B340000}"/>
    <cellStyle name="Comma 3 3 5 6 2 3 2" xfId="15868" xr:uid="{00000000-0005-0000-0000-00008C340000}"/>
    <cellStyle name="Comma 3 3 5 6 2 3 2 2" xfId="35082" xr:uid="{44F405D6-E06A-49A2-9D11-45266AF9FFAF}"/>
    <cellStyle name="Comma 3 3 5 6 2 3 3" xfId="25475" xr:uid="{B9647C59-1C2D-44D3-96FC-36E069498A1F}"/>
    <cellStyle name="Comma 3 3 5 6 2 4" xfId="11064" xr:uid="{00000000-0005-0000-0000-00008D340000}"/>
    <cellStyle name="Comma 3 3 5 6 2 4 2" xfId="30278" xr:uid="{6B10CF46-AB0D-4867-8F37-362FB74E431A}"/>
    <cellStyle name="Comma 3 3 5 6 2 5" xfId="20671" xr:uid="{8B12494B-C6D0-4E1C-BC80-BD9D372F38F9}"/>
    <cellStyle name="Comma 3 3 5 6 3" xfId="2254" xr:uid="{00000000-0005-0000-0000-00008E340000}"/>
    <cellStyle name="Comma 3 3 5 6 3 2" xfId="4659" xr:uid="{00000000-0005-0000-0000-00008F340000}"/>
    <cellStyle name="Comma 3 3 5 6 3 2 2" xfId="9462" xr:uid="{00000000-0005-0000-0000-000090340000}"/>
    <cellStyle name="Comma 3 3 5 6 3 2 2 2" xfId="19069" xr:uid="{00000000-0005-0000-0000-000091340000}"/>
    <cellStyle name="Comma 3 3 5 6 3 2 2 2 2" xfId="38283" xr:uid="{593B55C8-B125-4059-A1FC-DD42994E23CF}"/>
    <cellStyle name="Comma 3 3 5 6 3 2 2 3" xfId="28676" xr:uid="{A6694B78-3C1B-42D3-BCCB-26CBB3B7ACD5}"/>
    <cellStyle name="Comma 3 3 5 6 3 2 3" xfId="14266" xr:uid="{00000000-0005-0000-0000-000092340000}"/>
    <cellStyle name="Comma 3 3 5 6 3 2 3 2" xfId="33480" xr:uid="{0C998CEC-FC2E-414A-8BB0-5CC3CB3CEB83}"/>
    <cellStyle name="Comma 3 3 5 6 3 2 4" xfId="23873" xr:uid="{BF86C844-D5D6-4373-A50F-451D2A852E65}"/>
    <cellStyle name="Comma 3 3 5 6 3 3" xfId="7061" xr:uid="{00000000-0005-0000-0000-000093340000}"/>
    <cellStyle name="Comma 3 3 5 6 3 3 2" xfId="16668" xr:uid="{00000000-0005-0000-0000-000094340000}"/>
    <cellStyle name="Comma 3 3 5 6 3 3 2 2" xfId="35882" xr:uid="{6DBAD459-00C7-48AA-BC19-0F62869E41C8}"/>
    <cellStyle name="Comma 3 3 5 6 3 3 3" xfId="26275" xr:uid="{24E771AC-8C0F-451D-A60C-876A3FA22AB7}"/>
    <cellStyle name="Comma 3 3 5 6 3 4" xfId="11864" xr:uid="{00000000-0005-0000-0000-000095340000}"/>
    <cellStyle name="Comma 3 3 5 6 3 4 2" xfId="31078" xr:uid="{456A692A-2BD7-403E-93C9-31F48DAE4702}"/>
    <cellStyle name="Comma 3 3 5 6 3 5" xfId="21471" xr:uid="{C201F0A1-D2E1-4C48-B88C-33BCD7910844}"/>
    <cellStyle name="Comma 3 3 5 6 4" xfId="3059" xr:uid="{00000000-0005-0000-0000-000096340000}"/>
    <cellStyle name="Comma 3 3 5 6 4 2" xfId="7862" xr:uid="{00000000-0005-0000-0000-000097340000}"/>
    <cellStyle name="Comma 3 3 5 6 4 2 2" xfId="17469" xr:uid="{00000000-0005-0000-0000-000098340000}"/>
    <cellStyle name="Comma 3 3 5 6 4 2 2 2" xfId="36683" xr:uid="{44031F7B-9C61-47A6-B8A9-C6A2DF5E7529}"/>
    <cellStyle name="Comma 3 3 5 6 4 2 3" xfId="27076" xr:uid="{2A2EFEC9-30C3-4965-A978-EF33E89406BD}"/>
    <cellStyle name="Comma 3 3 5 6 4 3" xfId="12666" xr:uid="{00000000-0005-0000-0000-000099340000}"/>
    <cellStyle name="Comma 3 3 5 6 4 3 2" xfId="31880" xr:uid="{849875D8-9212-4BA2-B129-AC3B57678563}"/>
    <cellStyle name="Comma 3 3 5 6 4 4" xfId="22273" xr:uid="{310F0A57-3A03-47A6-99EF-55425B2BBB75}"/>
    <cellStyle name="Comma 3 3 5 6 5" xfId="5461" xr:uid="{00000000-0005-0000-0000-00009A340000}"/>
    <cellStyle name="Comma 3 3 5 6 5 2" xfId="15068" xr:uid="{00000000-0005-0000-0000-00009B340000}"/>
    <cellStyle name="Comma 3 3 5 6 5 2 2" xfId="34282" xr:uid="{A4E330FD-D8A7-4277-8D86-9390384E7639}"/>
    <cellStyle name="Comma 3 3 5 6 5 3" xfId="24675" xr:uid="{0BC609DF-E22E-479C-ACCC-BB83EA0E7EF4}"/>
    <cellStyle name="Comma 3 3 5 6 6" xfId="10264" xr:uid="{00000000-0005-0000-0000-00009C340000}"/>
    <cellStyle name="Comma 3 3 5 6 6 2" xfId="29478" xr:uid="{57D6140B-FFEC-4896-BC9D-0C562659C89C}"/>
    <cellStyle name="Comma 3 3 5 6 7" xfId="19871" xr:uid="{2BBB6A0F-51BC-4F31-A9AA-81BEDACE0CC4}"/>
    <cellStyle name="Comma 3 3 5 7" xfId="854" xr:uid="{00000000-0005-0000-0000-00009D340000}"/>
    <cellStyle name="Comma 3 3 5 7 2" xfId="3259" xr:uid="{00000000-0005-0000-0000-00009E340000}"/>
    <cellStyle name="Comma 3 3 5 7 2 2" xfId="8062" xr:uid="{00000000-0005-0000-0000-00009F340000}"/>
    <cellStyle name="Comma 3 3 5 7 2 2 2" xfId="17669" xr:uid="{00000000-0005-0000-0000-0000A0340000}"/>
    <cellStyle name="Comma 3 3 5 7 2 2 2 2" xfId="36883" xr:uid="{052F8697-3D9F-41FB-88F4-CCED30DF9322}"/>
    <cellStyle name="Comma 3 3 5 7 2 2 3" xfId="27276" xr:uid="{74E74962-0522-4FAA-B492-59153DB131A2}"/>
    <cellStyle name="Comma 3 3 5 7 2 3" xfId="12866" xr:uid="{00000000-0005-0000-0000-0000A1340000}"/>
    <cellStyle name="Comma 3 3 5 7 2 3 2" xfId="32080" xr:uid="{B6A5149C-A0B9-4A0B-9B08-03485E17CC3D}"/>
    <cellStyle name="Comma 3 3 5 7 2 4" xfId="22473" xr:uid="{4ADC173F-F75E-4FB1-9589-0F3FFC934758}"/>
    <cellStyle name="Comma 3 3 5 7 3" xfId="5661" xr:uid="{00000000-0005-0000-0000-0000A2340000}"/>
    <cellStyle name="Comma 3 3 5 7 3 2" xfId="15268" xr:uid="{00000000-0005-0000-0000-0000A3340000}"/>
    <cellStyle name="Comma 3 3 5 7 3 2 2" xfId="34482" xr:uid="{1FE010A9-2C5D-4A46-B6BC-091363C19670}"/>
    <cellStyle name="Comma 3 3 5 7 3 3" xfId="24875" xr:uid="{0308BC7E-2A50-4C4C-A897-B2B2CA847DBE}"/>
    <cellStyle name="Comma 3 3 5 7 4" xfId="10464" xr:uid="{00000000-0005-0000-0000-0000A4340000}"/>
    <cellStyle name="Comma 3 3 5 7 4 2" xfId="29678" xr:uid="{634AEAB8-346B-4568-AA6D-24468D332786}"/>
    <cellStyle name="Comma 3 3 5 7 5" xfId="20071" xr:uid="{940FBB17-A026-40AC-B38B-8E32CB2ABEC6}"/>
    <cellStyle name="Comma 3 3 5 8" xfId="1654" xr:uid="{00000000-0005-0000-0000-0000A5340000}"/>
    <cellStyle name="Comma 3 3 5 8 2" xfId="4059" xr:uid="{00000000-0005-0000-0000-0000A6340000}"/>
    <cellStyle name="Comma 3 3 5 8 2 2" xfId="8862" xr:uid="{00000000-0005-0000-0000-0000A7340000}"/>
    <cellStyle name="Comma 3 3 5 8 2 2 2" xfId="18469" xr:uid="{00000000-0005-0000-0000-0000A8340000}"/>
    <cellStyle name="Comma 3 3 5 8 2 2 2 2" xfId="37683" xr:uid="{C79F1F9C-5847-48FD-89EB-3840D84C6990}"/>
    <cellStyle name="Comma 3 3 5 8 2 2 3" xfId="28076" xr:uid="{381A24FA-1995-4996-AA8C-2CB0A9196D04}"/>
    <cellStyle name="Comma 3 3 5 8 2 3" xfId="13666" xr:uid="{00000000-0005-0000-0000-0000A9340000}"/>
    <cellStyle name="Comma 3 3 5 8 2 3 2" xfId="32880" xr:uid="{23A776DA-39A0-4282-9899-FAC4BE67B514}"/>
    <cellStyle name="Comma 3 3 5 8 2 4" xfId="23273" xr:uid="{55DD8C8F-19ED-4ED3-B301-97DF3EE61B7D}"/>
    <cellStyle name="Comma 3 3 5 8 3" xfId="6461" xr:uid="{00000000-0005-0000-0000-0000AA340000}"/>
    <cellStyle name="Comma 3 3 5 8 3 2" xfId="16068" xr:uid="{00000000-0005-0000-0000-0000AB340000}"/>
    <cellStyle name="Comma 3 3 5 8 3 2 2" xfId="35282" xr:uid="{F3B0A6BF-F440-4274-8822-19423B5364A5}"/>
    <cellStyle name="Comma 3 3 5 8 3 3" xfId="25675" xr:uid="{29BCA2B0-2F75-42D7-AA53-2983C17D15D7}"/>
    <cellStyle name="Comma 3 3 5 8 4" xfId="11264" xr:uid="{00000000-0005-0000-0000-0000AC340000}"/>
    <cellStyle name="Comma 3 3 5 8 4 2" xfId="30478" xr:uid="{918CF4D4-7C38-4462-BF6A-2C576A395966}"/>
    <cellStyle name="Comma 3 3 5 8 5" xfId="20871" xr:uid="{484B8B45-004E-4645-8CEC-BB5A98D086D3}"/>
    <cellStyle name="Comma 3 3 5 9" xfId="2459" xr:uid="{00000000-0005-0000-0000-0000AD340000}"/>
    <cellStyle name="Comma 3 3 5 9 2" xfId="7262" xr:uid="{00000000-0005-0000-0000-0000AE340000}"/>
    <cellStyle name="Comma 3 3 5 9 2 2" xfId="16869" xr:uid="{00000000-0005-0000-0000-0000AF340000}"/>
    <cellStyle name="Comma 3 3 5 9 2 2 2" xfId="36083" xr:uid="{03727D2C-2B12-4184-B68B-635377DF5D49}"/>
    <cellStyle name="Comma 3 3 5 9 2 3" xfId="26476" xr:uid="{F0EAD376-9FF5-4487-9656-5598B46E9C38}"/>
    <cellStyle name="Comma 3 3 5 9 3" xfId="12066" xr:uid="{00000000-0005-0000-0000-0000B0340000}"/>
    <cellStyle name="Comma 3 3 5 9 3 2" xfId="31280" xr:uid="{2E7EF213-214C-41ED-AAFD-74A15B4B62A1}"/>
    <cellStyle name="Comma 3 3 5 9 4" xfId="21673" xr:uid="{AFE69EE4-1222-4883-9A48-1F216E844C20}"/>
    <cellStyle name="Comma 3 3 6" xfId="63" xr:uid="{00000000-0005-0000-0000-0000B1340000}"/>
    <cellStyle name="Comma 3 3 6 10" xfId="9674" xr:uid="{00000000-0005-0000-0000-0000B2340000}"/>
    <cellStyle name="Comma 3 3 6 10 2" xfId="28888" xr:uid="{269E4426-9AA3-4362-AA87-E7AAFBB80934}"/>
    <cellStyle name="Comma 3 3 6 11" xfId="19281" xr:uid="{388B45AE-F367-42CD-B056-480A6B973F75}"/>
    <cellStyle name="Comma 3 3 6 2" xfId="163" xr:uid="{00000000-0005-0000-0000-0000B3340000}"/>
    <cellStyle name="Comma 3 3 6 2 10" xfId="19381" xr:uid="{8E19A0C1-0B47-4BF3-AD91-A45ECC263120}"/>
    <cellStyle name="Comma 3 3 6 2 2" xfId="363" xr:uid="{00000000-0005-0000-0000-0000B4340000}"/>
    <cellStyle name="Comma 3 3 6 2 2 2" xfId="1164" xr:uid="{00000000-0005-0000-0000-0000B5340000}"/>
    <cellStyle name="Comma 3 3 6 2 2 2 2" xfId="3569" xr:uid="{00000000-0005-0000-0000-0000B6340000}"/>
    <cellStyle name="Comma 3 3 6 2 2 2 2 2" xfId="8372" xr:uid="{00000000-0005-0000-0000-0000B7340000}"/>
    <cellStyle name="Comma 3 3 6 2 2 2 2 2 2" xfId="17979" xr:uid="{00000000-0005-0000-0000-0000B8340000}"/>
    <cellStyle name="Comma 3 3 6 2 2 2 2 2 2 2" xfId="37193" xr:uid="{253D6460-FEF4-4517-AF1A-183E2A831681}"/>
    <cellStyle name="Comma 3 3 6 2 2 2 2 2 3" xfId="27586" xr:uid="{CA80AC44-3746-4828-8F18-9F2ED15CCB34}"/>
    <cellStyle name="Comma 3 3 6 2 2 2 2 3" xfId="13176" xr:uid="{00000000-0005-0000-0000-0000B9340000}"/>
    <cellStyle name="Comma 3 3 6 2 2 2 2 3 2" xfId="32390" xr:uid="{C9EF879F-B6F0-44BF-B8BD-2D0346D70F56}"/>
    <cellStyle name="Comma 3 3 6 2 2 2 2 4" xfId="22783" xr:uid="{BAFE630B-DFE0-4A75-8D4D-76BD86810DD3}"/>
    <cellStyle name="Comma 3 3 6 2 2 2 3" xfId="5971" xr:uid="{00000000-0005-0000-0000-0000BA340000}"/>
    <cellStyle name="Comma 3 3 6 2 2 2 3 2" xfId="15578" xr:uid="{00000000-0005-0000-0000-0000BB340000}"/>
    <cellStyle name="Comma 3 3 6 2 2 2 3 2 2" xfId="34792" xr:uid="{CDBA229D-D129-4DA5-AF31-043FBBA25063}"/>
    <cellStyle name="Comma 3 3 6 2 2 2 3 3" xfId="25185" xr:uid="{8C449631-22FB-42B4-BF6D-8B6FF4564D30}"/>
    <cellStyle name="Comma 3 3 6 2 2 2 4" xfId="10774" xr:uid="{00000000-0005-0000-0000-0000BC340000}"/>
    <cellStyle name="Comma 3 3 6 2 2 2 4 2" xfId="29988" xr:uid="{E5056D63-E049-4B29-93EE-55865D97A7B4}"/>
    <cellStyle name="Comma 3 3 6 2 2 2 5" xfId="20381" xr:uid="{085CAB5C-9D48-4A8E-950E-9D4BBFA92FFE}"/>
    <cellStyle name="Comma 3 3 6 2 2 3" xfId="1964" xr:uid="{00000000-0005-0000-0000-0000BD340000}"/>
    <cellStyle name="Comma 3 3 6 2 2 3 2" xfId="4369" xr:uid="{00000000-0005-0000-0000-0000BE340000}"/>
    <cellStyle name="Comma 3 3 6 2 2 3 2 2" xfId="9172" xr:uid="{00000000-0005-0000-0000-0000BF340000}"/>
    <cellStyle name="Comma 3 3 6 2 2 3 2 2 2" xfId="18779" xr:uid="{00000000-0005-0000-0000-0000C0340000}"/>
    <cellStyle name="Comma 3 3 6 2 2 3 2 2 2 2" xfId="37993" xr:uid="{15E73781-CA40-4F73-A96B-1469D83798F0}"/>
    <cellStyle name="Comma 3 3 6 2 2 3 2 2 3" xfId="28386" xr:uid="{9FAD28B2-EA73-4112-B8C3-4D7F49E9267A}"/>
    <cellStyle name="Comma 3 3 6 2 2 3 2 3" xfId="13976" xr:uid="{00000000-0005-0000-0000-0000C1340000}"/>
    <cellStyle name="Comma 3 3 6 2 2 3 2 3 2" xfId="33190" xr:uid="{0707A53D-CFCB-4BA6-AF78-005FA3E8C119}"/>
    <cellStyle name="Comma 3 3 6 2 2 3 2 4" xfId="23583" xr:uid="{30686045-FE84-4BFD-863C-96EB173DDFAB}"/>
    <cellStyle name="Comma 3 3 6 2 2 3 3" xfId="6771" xr:uid="{00000000-0005-0000-0000-0000C2340000}"/>
    <cellStyle name="Comma 3 3 6 2 2 3 3 2" xfId="16378" xr:uid="{00000000-0005-0000-0000-0000C3340000}"/>
    <cellStyle name="Comma 3 3 6 2 2 3 3 2 2" xfId="35592" xr:uid="{20FD3967-9F42-4080-A721-6D3A9D5DEB42}"/>
    <cellStyle name="Comma 3 3 6 2 2 3 3 3" xfId="25985" xr:uid="{7D6727E8-258F-4CA6-ADF4-3E4DC7EB02DC}"/>
    <cellStyle name="Comma 3 3 6 2 2 3 4" xfId="11574" xr:uid="{00000000-0005-0000-0000-0000C4340000}"/>
    <cellStyle name="Comma 3 3 6 2 2 3 4 2" xfId="30788" xr:uid="{12E79045-DB6F-48D3-BA40-4DAAAA2EDC7B}"/>
    <cellStyle name="Comma 3 3 6 2 2 3 5" xfId="21181" xr:uid="{630D0254-BACE-4796-9FE1-AF224CFFA056}"/>
    <cellStyle name="Comma 3 3 6 2 2 4" xfId="2769" xr:uid="{00000000-0005-0000-0000-0000C5340000}"/>
    <cellStyle name="Comma 3 3 6 2 2 4 2" xfId="7572" xr:uid="{00000000-0005-0000-0000-0000C6340000}"/>
    <cellStyle name="Comma 3 3 6 2 2 4 2 2" xfId="17179" xr:uid="{00000000-0005-0000-0000-0000C7340000}"/>
    <cellStyle name="Comma 3 3 6 2 2 4 2 2 2" xfId="36393" xr:uid="{9E96CF21-25DB-4E9E-9545-9A231F39D644}"/>
    <cellStyle name="Comma 3 3 6 2 2 4 2 3" xfId="26786" xr:uid="{30E18747-CB96-481A-987E-E08890F35CF0}"/>
    <cellStyle name="Comma 3 3 6 2 2 4 3" xfId="12376" xr:uid="{00000000-0005-0000-0000-0000C8340000}"/>
    <cellStyle name="Comma 3 3 6 2 2 4 3 2" xfId="31590" xr:uid="{61F4E758-4FCB-48E9-98F2-BA533D556F35}"/>
    <cellStyle name="Comma 3 3 6 2 2 4 4" xfId="21983" xr:uid="{7C197B49-AF36-40B5-BD57-410810EDC42D}"/>
    <cellStyle name="Comma 3 3 6 2 2 5" xfId="5171" xr:uid="{00000000-0005-0000-0000-0000C9340000}"/>
    <cellStyle name="Comma 3 3 6 2 2 5 2" xfId="14778" xr:uid="{00000000-0005-0000-0000-0000CA340000}"/>
    <cellStyle name="Comma 3 3 6 2 2 5 2 2" xfId="33992" xr:uid="{55D4D950-9D29-4302-BE50-0E84E5D23139}"/>
    <cellStyle name="Comma 3 3 6 2 2 5 3" xfId="24385" xr:uid="{5D38198C-64B2-4138-ADB0-C19E426CAC8B}"/>
    <cellStyle name="Comma 3 3 6 2 2 6" xfId="9974" xr:uid="{00000000-0005-0000-0000-0000CB340000}"/>
    <cellStyle name="Comma 3 3 6 2 2 6 2" xfId="29188" xr:uid="{C8D0A7C9-FE61-4812-8737-5451814A8666}"/>
    <cellStyle name="Comma 3 3 6 2 2 7" xfId="19581" xr:uid="{580B3D79-CEA0-4F32-8942-DF1C074EFC2A}"/>
    <cellStyle name="Comma 3 3 6 2 3" xfId="563" xr:uid="{00000000-0005-0000-0000-0000CC340000}"/>
    <cellStyle name="Comma 3 3 6 2 3 2" xfId="1364" xr:uid="{00000000-0005-0000-0000-0000CD340000}"/>
    <cellStyle name="Comma 3 3 6 2 3 2 2" xfId="3769" xr:uid="{00000000-0005-0000-0000-0000CE340000}"/>
    <cellStyle name="Comma 3 3 6 2 3 2 2 2" xfId="8572" xr:uid="{00000000-0005-0000-0000-0000CF340000}"/>
    <cellStyle name="Comma 3 3 6 2 3 2 2 2 2" xfId="18179" xr:uid="{00000000-0005-0000-0000-0000D0340000}"/>
    <cellStyle name="Comma 3 3 6 2 3 2 2 2 2 2" xfId="37393" xr:uid="{5E797BDC-9B9A-4D51-988D-93F60C170DC6}"/>
    <cellStyle name="Comma 3 3 6 2 3 2 2 2 3" xfId="27786" xr:uid="{03E2F30C-F1B2-4AA2-987A-C617E59EDBBD}"/>
    <cellStyle name="Comma 3 3 6 2 3 2 2 3" xfId="13376" xr:uid="{00000000-0005-0000-0000-0000D1340000}"/>
    <cellStyle name="Comma 3 3 6 2 3 2 2 3 2" xfId="32590" xr:uid="{C67BE24B-AF17-4AE7-ACA2-9766B0313429}"/>
    <cellStyle name="Comma 3 3 6 2 3 2 2 4" xfId="22983" xr:uid="{CBB0B79A-9D0B-4D67-A284-79BA2B7D68F0}"/>
    <cellStyle name="Comma 3 3 6 2 3 2 3" xfId="6171" xr:uid="{00000000-0005-0000-0000-0000D2340000}"/>
    <cellStyle name="Comma 3 3 6 2 3 2 3 2" xfId="15778" xr:uid="{00000000-0005-0000-0000-0000D3340000}"/>
    <cellStyle name="Comma 3 3 6 2 3 2 3 2 2" xfId="34992" xr:uid="{E2069DF3-1E1C-4A44-8AF2-BB44B83D043E}"/>
    <cellStyle name="Comma 3 3 6 2 3 2 3 3" xfId="25385" xr:uid="{9038EBFB-B8CD-44BB-8DEF-7B064E04CFB3}"/>
    <cellStyle name="Comma 3 3 6 2 3 2 4" xfId="10974" xr:uid="{00000000-0005-0000-0000-0000D4340000}"/>
    <cellStyle name="Comma 3 3 6 2 3 2 4 2" xfId="30188" xr:uid="{D6159A42-1D6B-4153-B9DE-B817FC841C47}"/>
    <cellStyle name="Comma 3 3 6 2 3 2 5" xfId="20581" xr:uid="{DE8A61C8-EFA2-4484-B857-3D2174670DD7}"/>
    <cellStyle name="Comma 3 3 6 2 3 3" xfId="2164" xr:uid="{00000000-0005-0000-0000-0000D5340000}"/>
    <cellStyle name="Comma 3 3 6 2 3 3 2" xfId="4569" xr:uid="{00000000-0005-0000-0000-0000D6340000}"/>
    <cellStyle name="Comma 3 3 6 2 3 3 2 2" xfId="9372" xr:uid="{00000000-0005-0000-0000-0000D7340000}"/>
    <cellStyle name="Comma 3 3 6 2 3 3 2 2 2" xfId="18979" xr:uid="{00000000-0005-0000-0000-0000D8340000}"/>
    <cellStyle name="Comma 3 3 6 2 3 3 2 2 2 2" xfId="38193" xr:uid="{0A7A61CE-7F10-49EC-85D9-4FBC312325A9}"/>
    <cellStyle name="Comma 3 3 6 2 3 3 2 2 3" xfId="28586" xr:uid="{1103BB30-C5A4-402A-821C-7C7B5585209E}"/>
    <cellStyle name="Comma 3 3 6 2 3 3 2 3" xfId="14176" xr:uid="{00000000-0005-0000-0000-0000D9340000}"/>
    <cellStyle name="Comma 3 3 6 2 3 3 2 3 2" xfId="33390" xr:uid="{2D1790F2-65E9-47DE-9AB9-A6B1E38B48E0}"/>
    <cellStyle name="Comma 3 3 6 2 3 3 2 4" xfId="23783" xr:uid="{9B61D650-5B32-4741-B9B6-AC2FC0E3863F}"/>
    <cellStyle name="Comma 3 3 6 2 3 3 3" xfId="6971" xr:uid="{00000000-0005-0000-0000-0000DA340000}"/>
    <cellStyle name="Comma 3 3 6 2 3 3 3 2" xfId="16578" xr:uid="{00000000-0005-0000-0000-0000DB340000}"/>
    <cellStyle name="Comma 3 3 6 2 3 3 3 2 2" xfId="35792" xr:uid="{BF4CB01E-18F7-40A6-9ED4-D90907522965}"/>
    <cellStyle name="Comma 3 3 6 2 3 3 3 3" xfId="26185" xr:uid="{4BE251A6-195C-4C27-AC86-93E159CF7FDB}"/>
    <cellStyle name="Comma 3 3 6 2 3 3 4" xfId="11774" xr:uid="{00000000-0005-0000-0000-0000DC340000}"/>
    <cellStyle name="Comma 3 3 6 2 3 3 4 2" xfId="30988" xr:uid="{40DD503E-1F34-49CA-9E94-1DF12DEFB961}"/>
    <cellStyle name="Comma 3 3 6 2 3 3 5" xfId="21381" xr:uid="{F6654594-8086-4B53-9755-A9A3C685692C}"/>
    <cellStyle name="Comma 3 3 6 2 3 4" xfId="2969" xr:uid="{00000000-0005-0000-0000-0000DD340000}"/>
    <cellStyle name="Comma 3 3 6 2 3 4 2" xfId="7772" xr:uid="{00000000-0005-0000-0000-0000DE340000}"/>
    <cellStyle name="Comma 3 3 6 2 3 4 2 2" xfId="17379" xr:uid="{00000000-0005-0000-0000-0000DF340000}"/>
    <cellStyle name="Comma 3 3 6 2 3 4 2 2 2" xfId="36593" xr:uid="{0DC4EA7E-98D2-4DE3-8F54-F49A6D067A16}"/>
    <cellStyle name="Comma 3 3 6 2 3 4 2 3" xfId="26986" xr:uid="{12061D47-79F0-459E-97D1-DF5B80606422}"/>
    <cellStyle name="Comma 3 3 6 2 3 4 3" xfId="12576" xr:uid="{00000000-0005-0000-0000-0000E0340000}"/>
    <cellStyle name="Comma 3 3 6 2 3 4 3 2" xfId="31790" xr:uid="{F4768E19-BEDB-4A41-82D3-F8A486B9AC42}"/>
    <cellStyle name="Comma 3 3 6 2 3 4 4" xfId="22183" xr:uid="{0A7C4476-F90B-46C8-ABD6-683AACDABCB5}"/>
    <cellStyle name="Comma 3 3 6 2 3 5" xfId="5371" xr:uid="{00000000-0005-0000-0000-0000E1340000}"/>
    <cellStyle name="Comma 3 3 6 2 3 5 2" xfId="14978" xr:uid="{00000000-0005-0000-0000-0000E2340000}"/>
    <cellStyle name="Comma 3 3 6 2 3 5 2 2" xfId="34192" xr:uid="{DB8FEFAB-5B5B-4105-8311-2D3F64172550}"/>
    <cellStyle name="Comma 3 3 6 2 3 5 3" xfId="24585" xr:uid="{E4D849FE-BB1E-4D93-AF8C-8DB3FCB5CE95}"/>
    <cellStyle name="Comma 3 3 6 2 3 6" xfId="10174" xr:uid="{00000000-0005-0000-0000-0000E3340000}"/>
    <cellStyle name="Comma 3 3 6 2 3 6 2" xfId="29388" xr:uid="{1A138BC5-26FF-41B6-87EE-3154A19D5859}"/>
    <cellStyle name="Comma 3 3 6 2 3 7" xfId="19781" xr:uid="{09348785-81AC-489F-88DD-9D87D47C00A4}"/>
    <cellStyle name="Comma 3 3 6 2 4" xfId="763" xr:uid="{00000000-0005-0000-0000-0000E4340000}"/>
    <cellStyle name="Comma 3 3 6 2 4 2" xfId="1564" xr:uid="{00000000-0005-0000-0000-0000E5340000}"/>
    <cellStyle name="Comma 3 3 6 2 4 2 2" xfId="3969" xr:uid="{00000000-0005-0000-0000-0000E6340000}"/>
    <cellStyle name="Comma 3 3 6 2 4 2 2 2" xfId="8772" xr:uid="{00000000-0005-0000-0000-0000E7340000}"/>
    <cellStyle name="Comma 3 3 6 2 4 2 2 2 2" xfId="18379" xr:uid="{00000000-0005-0000-0000-0000E8340000}"/>
    <cellStyle name="Comma 3 3 6 2 4 2 2 2 2 2" xfId="37593" xr:uid="{D3A3979B-E32F-4F3A-84EF-CCD1579C73B9}"/>
    <cellStyle name="Comma 3 3 6 2 4 2 2 2 3" xfId="27986" xr:uid="{A7C5BFE3-7281-47E7-A14D-E583BFEDE712}"/>
    <cellStyle name="Comma 3 3 6 2 4 2 2 3" xfId="13576" xr:uid="{00000000-0005-0000-0000-0000E9340000}"/>
    <cellStyle name="Comma 3 3 6 2 4 2 2 3 2" xfId="32790" xr:uid="{C7B6019C-8731-44CB-8EE8-FC7500404F9B}"/>
    <cellStyle name="Comma 3 3 6 2 4 2 2 4" xfId="23183" xr:uid="{2C67DDEA-B8F8-4609-98FE-67F0634D0913}"/>
    <cellStyle name="Comma 3 3 6 2 4 2 3" xfId="6371" xr:uid="{00000000-0005-0000-0000-0000EA340000}"/>
    <cellStyle name="Comma 3 3 6 2 4 2 3 2" xfId="15978" xr:uid="{00000000-0005-0000-0000-0000EB340000}"/>
    <cellStyle name="Comma 3 3 6 2 4 2 3 2 2" xfId="35192" xr:uid="{B5DFA1B7-A7D7-4004-BF3F-E6BEBC972BFA}"/>
    <cellStyle name="Comma 3 3 6 2 4 2 3 3" xfId="25585" xr:uid="{1E0530A5-C494-4C09-9A89-54BAD67D26E1}"/>
    <cellStyle name="Comma 3 3 6 2 4 2 4" xfId="11174" xr:uid="{00000000-0005-0000-0000-0000EC340000}"/>
    <cellStyle name="Comma 3 3 6 2 4 2 4 2" xfId="30388" xr:uid="{D5926306-CC6A-423D-86E9-F6CA995DDA54}"/>
    <cellStyle name="Comma 3 3 6 2 4 2 5" xfId="20781" xr:uid="{4FF243F2-0F5B-4C7C-ADCB-BE09ABA2DA98}"/>
    <cellStyle name="Comma 3 3 6 2 4 3" xfId="2364" xr:uid="{00000000-0005-0000-0000-0000ED340000}"/>
    <cellStyle name="Comma 3 3 6 2 4 3 2" xfId="4769" xr:uid="{00000000-0005-0000-0000-0000EE340000}"/>
    <cellStyle name="Comma 3 3 6 2 4 3 2 2" xfId="9572" xr:uid="{00000000-0005-0000-0000-0000EF340000}"/>
    <cellStyle name="Comma 3 3 6 2 4 3 2 2 2" xfId="19179" xr:uid="{00000000-0005-0000-0000-0000F0340000}"/>
    <cellStyle name="Comma 3 3 6 2 4 3 2 2 2 2" xfId="38393" xr:uid="{9B678815-4963-433E-B008-46502160AB32}"/>
    <cellStyle name="Comma 3 3 6 2 4 3 2 2 3" xfId="28786" xr:uid="{88FDEB79-9BD6-4023-8BB7-5F335F4E0594}"/>
    <cellStyle name="Comma 3 3 6 2 4 3 2 3" xfId="14376" xr:uid="{00000000-0005-0000-0000-0000F1340000}"/>
    <cellStyle name="Comma 3 3 6 2 4 3 2 3 2" xfId="33590" xr:uid="{09DBABFF-76B2-472F-ADDE-9AADBDC94373}"/>
    <cellStyle name="Comma 3 3 6 2 4 3 2 4" xfId="23983" xr:uid="{73A38171-452C-4BBA-ACEC-E60124FECA2A}"/>
    <cellStyle name="Comma 3 3 6 2 4 3 3" xfId="7171" xr:uid="{00000000-0005-0000-0000-0000F2340000}"/>
    <cellStyle name="Comma 3 3 6 2 4 3 3 2" xfId="16778" xr:uid="{00000000-0005-0000-0000-0000F3340000}"/>
    <cellStyle name="Comma 3 3 6 2 4 3 3 2 2" xfId="35992" xr:uid="{237B8DA3-9F96-4803-9F5A-E5E051E980AB}"/>
    <cellStyle name="Comma 3 3 6 2 4 3 3 3" xfId="26385" xr:uid="{E7AF36D3-0368-465C-A703-B112482FDBB7}"/>
    <cellStyle name="Comma 3 3 6 2 4 3 4" xfId="11974" xr:uid="{00000000-0005-0000-0000-0000F4340000}"/>
    <cellStyle name="Comma 3 3 6 2 4 3 4 2" xfId="31188" xr:uid="{6BD898D8-8373-4D99-9735-D0F941447E35}"/>
    <cellStyle name="Comma 3 3 6 2 4 3 5" xfId="21581" xr:uid="{7753FC1F-525E-4B44-8025-78082F3A150C}"/>
    <cellStyle name="Comma 3 3 6 2 4 4" xfId="3169" xr:uid="{00000000-0005-0000-0000-0000F5340000}"/>
    <cellStyle name="Comma 3 3 6 2 4 4 2" xfId="7972" xr:uid="{00000000-0005-0000-0000-0000F6340000}"/>
    <cellStyle name="Comma 3 3 6 2 4 4 2 2" xfId="17579" xr:uid="{00000000-0005-0000-0000-0000F7340000}"/>
    <cellStyle name="Comma 3 3 6 2 4 4 2 2 2" xfId="36793" xr:uid="{6E5EC1F6-7A73-4BFC-8BDF-46C7DEE3FF00}"/>
    <cellStyle name="Comma 3 3 6 2 4 4 2 3" xfId="27186" xr:uid="{FC78441E-43CC-488A-9F0C-382A31D0245D}"/>
    <cellStyle name="Comma 3 3 6 2 4 4 3" xfId="12776" xr:uid="{00000000-0005-0000-0000-0000F8340000}"/>
    <cellStyle name="Comma 3 3 6 2 4 4 3 2" xfId="31990" xr:uid="{2E822B96-C4FD-4A5F-B1A9-59D3587B21F1}"/>
    <cellStyle name="Comma 3 3 6 2 4 4 4" xfId="22383" xr:uid="{B2F99DA9-9BCB-497E-A1E1-C0D6706E42A0}"/>
    <cellStyle name="Comma 3 3 6 2 4 5" xfId="5571" xr:uid="{00000000-0005-0000-0000-0000F9340000}"/>
    <cellStyle name="Comma 3 3 6 2 4 5 2" xfId="15178" xr:uid="{00000000-0005-0000-0000-0000FA340000}"/>
    <cellStyle name="Comma 3 3 6 2 4 5 2 2" xfId="34392" xr:uid="{E115E23E-5734-4F91-BD38-AD3BAD79B3CC}"/>
    <cellStyle name="Comma 3 3 6 2 4 5 3" xfId="24785" xr:uid="{720EB06F-F4D0-4572-8326-32255148DEAF}"/>
    <cellStyle name="Comma 3 3 6 2 4 6" xfId="10374" xr:uid="{00000000-0005-0000-0000-0000FB340000}"/>
    <cellStyle name="Comma 3 3 6 2 4 6 2" xfId="29588" xr:uid="{C89AA909-9640-4DCB-B937-1A07F36E9694}"/>
    <cellStyle name="Comma 3 3 6 2 4 7" xfId="19981" xr:uid="{1E478E87-7835-40DB-81D1-D59931E6258A}"/>
    <cellStyle name="Comma 3 3 6 2 5" xfId="964" xr:uid="{00000000-0005-0000-0000-0000FC340000}"/>
    <cellStyle name="Comma 3 3 6 2 5 2" xfId="3369" xr:uid="{00000000-0005-0000-0000-0000FD340000}"/>
    <cellStyle name="Comma 3 3 6 2 5 2 2" xfId="8172" xr:uid="{00000000-0005-0000-0000-0000FE340000}"/>
    <cellStyle name="Comma 3 3 6 2 5 2 2 2" xfId="17779" xr:uid="{00000000-0005-0000-0000-0000FF340000}"/>
    <cellStyle name="Comma 3 3 6 2 5 2 2 2 2" xfId="36993" xr:uid="{4F87F2D3-624A-4504-89A7-5A80BB1A26E2}"/>
    <cellStyle name="Comma 3 3 6 2 5 2 2 3" xfId="27386" xr:uid="{BCDE0B9C-1481-4154-BC73-6C4876AD18B8}"/>
    <cellStyle name="Comma 3 3 6 2 5 2 3" xfId="12976" xr:uid="{00000000-0005-0000-0000-000000350000}"/>
    <cellStyle name="Comma 3 3 6 2 5 2 3 2" xfId="32190" xr:uid="{3F891165-DF07-419B-A344-C30575CB7E79}"/>
    <cellStyle name="Comma 3 3 6 2 5 2 4" xfId="22583" xr:uid="{D2F6E5E1-3C10-42E3-A1D5-09C0606557B5}"/>
    <cellStyle name="Comma 3 3 6 2 5 3" xfId="5771" xr:uid="{00000000-0005-0000-0000-000001350000}"/>
    <cellStyle name="Comma 3 3 6 2 5 3 2" xfId="15378" xr:uid="{00000000-0005-0000-0000-000002350000}"/>
    <cellStyle name="Comma 3 3 6 2 5 3 2 2" xfId="34592" xr:uid="{F3EC99CA-6364-489F-8C82-6ADF764077A0}"/>
    <cellStyle name="Comma 3 3 6 2 5 3 3" xfId="24985" xr:uid="{1482D851-1490-4044-9E58-08CE8E223487}"/>
    <cellStyle name="Comma 3 3 6 2 5 4" xfId="10574" xr:uid="{00000000-0005-0000-0000-000003350000}"/>
    <cellStyle name="Comma 3 3 6 2 5 4 2" xfId="29788" xr:uid="{16694E4C-67B5-414A-AC8F-EACA9DFFBDAE}"/>
    <cellStyle name="Comma 3 3 6 2 5 5" xfId="20181" xr:uid="{A01AC999-3678-4B1B-B14E-E142200DE52F}"/>
    <cellStyle name="Comma 3 3 6 2 6" xfId="1764" xr:uid="{00000000-0005-0000-0000-000004350000}"/>
    <cellStyle name="Comma 3 3 6 2 6 2" xfId="4169" xr:uid="{00000000-0005-0000-0000-000005350000}"/>
    <cellStyle name="Comma 3 3 6 2 6 2 2" xfId="8972" xr:uid="{00000000-0005-0000-0000-000006350000}"/>
    <cellStyle name="Comma 3 3 6 2 6 2 2 2" xfId="18579" xr:uid="{00000000-0005-0000-0000-000007350000}"/>
    <cellStyle name="Comma 3 3 6 2 6 2 2 2 2" xfId="37793" xr:uid="{3A3C8773-7E95-4039-924B-6EA7062C4BF3}"/>
    <cellStyle name="Comma 3 3 6 2 6 2 2 3" xfId="28186" xr:uid="{04938CAE-1721-4872-840A-A6EABE7DA058}"/>
    <cellStyle name="Comma 3 3 6 2 6 2 3" xfId="13776" xr:uid="{00000000-0005-0000-0000-000008350000}"/>
    <cellStyle name="Comma 3 3 6 2 6 2 3 2" xfId="32990" xr:uid="{92964128-7842-41CE-A549-4FD5B66D3D56}"/>
    <cellStyle name="Comma 3 3 6 2 6 2 4" xfId="23383" xr:uid="{7A25EA4A-FF6A-4BBD-AC83-A35A5168C56F}"/>
    <cellStyle name="Comma 3 3 6 2 6 3" xfId="6571" xr:uid="{00000000-0005-0000-0000-000009350000}"/>
    <cellStyle name="Comma 3 3 6 2 6 3 2" xfId="16178" xr:uid="{00000000-0005-0000-0000-00000A350000}"/>
    <cellStyle name="Comma 3 3 6 2 6 3 2 2" xfId="35392" xr:uid="{7B952CDE-D9C2-4358-954C-4A96883652FD}"/>
    <cellStyle name="Comma 3 3 6 2 6 3 3" xfId="25785" xr:uid="{E9F0E403-342B-42FE-9583-7033E820C48D}"/>
    <cellStyle name="Comma 3 3 6 2 6 4" xfId="11374" xr:uid="{00000000-0005-0000-0000-00000B350000}"/>
    <cellStyle name="Comma 3 3 6 2 6 4 2" xfId="30588" xr:uid="{2C87A82F-D5F7-4EA6-9B2A-357AE2F5E16E}"/>
    <cellStyle name="Comma 3 3 6 2 6 5" xfId="20981" xr:uid="{F0B49E68-A999-48C3-B690-C5C85BD6875C}"/>
    <cellStyle name="Comma 3 3 6 2 7" xfId="2569" xr:uid="{00000000-0005-0000-0000-00000C350000}"/>
    <cellStyle name="Comma 3 3 6 2 7 2" xfId="7372" xr:uid="{00000000-0005-0000-0000-00000D350000}"/>
    <cellStyle name="Comma 3 3 6 2 7 2 2" xfId="16979" xr:uid="{00000000-0005-0000-0000-00000E350000}"/>
    <cellStyle name="Comma 3 3 6 2 7 2 2 2" xfId="36193" xr:uid="{9D71138D-3211-44DC-B521-62A6A3A431A9}"/>
    <cellStyle name="Comma 3 3 6 2 7 2 3" xfId="26586" xr:uid="{94D78BD2-48C8-4C7A-8F1F-951C996E3209}"/>
    <cellStyle name="Comma 3 3 6 2 7 3" xfId="12176" xr:uid="{00000000-0005-0000-0000-00000F350000}"/>
    <cellStyle name="Comma 3 3 6 2 7 3 2" xfId="31390" xr:uid="{231B578E-ED11-4091-A96A-CFA51D17281F}"/>
    <cellStyle name="Comma 3 3 6 2 7 4" xfId="21783" xr:uid="{06B66AC4-83F4-4B56-85B1-EFA88FC7A2B7}"/>
    <cellStyle name="Comma 3 3 6 2 8" xfId="4971" xr:uid="{00000000-0005-0000-0000-000010350000}"/>
    <cellStyle name="Comma 3 3 6 2 8 2" xfId="14578" xr:uid="{00000000-0005-0000-0000-000011350000}"/>
    <cellStyle name="Comma 3 3 6 2 8 2 2" xfId="33792" xr:uid="{E790C4C5-F1E1-4DCE-99BB-12E53E9FD87D}"/>
    <cellStyle name="Comma 3 3 6 2 8 3" xfId="24185" xr:uid="{33E09863-1917-4C62-A34B-EF31DA0AD46A}"/>
    <cellStyle name="Comma 3 3 6 2 9" xfId="9774" xr:uid="{00000000-0005-0000-0000-000012350000}"/>
    <cellStyle name="Comma 3 3 6 2 9 2" xfId="28988" xr:uid="{AA461787-7295-45B9-95A6-6FC4425615F1}"/>
    <cellStyle name="Comma 3 3 6 3" xfId="263" xr:uid="{00000000-0005-0000-0000-000013350000}"/>
    <cellStyle name="Comma 3 3 6 3 2" xfId="1064" xr:uid="{00000000-0005-0000-0000-000014350000}"/>
    <cellStyle name="Comma 3 3 6 3 2 2" xfId="3469" xr:uid="{00000000-0005-0000-0000-000015350000}"/>
    <cellStyle name="Comma 3 3 6 3 2 2 2" xfId="8272" xr:uid="{00000000-0005-0000-0000-000016350000}"/>
    <cellStyle name="Comma 3 3 6 3 2 2 2 2" xfId="17879" xr:uid="{00000000-0005-0000-0000-000017350000}"/>
    <cellStyle name="Comma 3 3 6 3 2 2 2 2 2" xfId="37093" xr:uid="{A4EFAF78-F091-4AAC-88E3-B9390300DFF8}"/>
    <cellStyle name="Comma 3 3 6 3 2 2 2 3" xfId="27486" xr:uid="{F27DEAFC-F1DB-4AFF-99B5-FC660B8016F4}"/>
    <cellStyle name="Comma 3 3 6 3 2 2 3" xfId="13076" xr:uid="{00000000-0005-0000-0000-000018350000}"/>
    <cellStyle name="Comma 3 3 6 3 2 2 3 2" xfId="32290" xr:uid="{E2E53BDE-A09C-4BDE-A247-2D638B4146F0}"/>
    <cellStyle name="Comma 3 3 6 3 2 2 4" xfId="22683" xr:uid="{F7012C2B-B2FF-4AE6-A0CB-8CCF24133C46}"/>
    <cellStyle name="Comma 3 3 6 3 2 3" xfId="5871" xr:uid="{00000000-0005-0000-0000-000019350000}"/>
    <cellStyle name="Comma 3 3 6 3 2 3 2" xfId="15478" xr:uid="{00000000-0005-0000-0000-00001A350000}"/>
    <cellStyle name="Comma 3 3 6 3 2 3 2 2" xfId="34692" xr:uid="{7539F73B-8188-4D21-9249-79EF26C10A1E}"/>
    <cellStyle name="Comma 3 3 6 3 2 3 3" xfId="25085" xr:uid="{50827AEA-BA33-4749-A7F0-6ADF85114F13}"/>
    <cellStyle name="Comma 3 3 6 3 2 4" xfId="10674" xr:uid="{00000000-0005-0000-0000-00001B350000}"/>
    <cellStyle name="Comma 3 3 6 3 2 4 2" xfId="29888" xr:uid="{35E97C14-98FA-42F5-8882-50FA2C02943D}"/>
    <cellStyle name="Comma 3 3 6 3 2 5" xfId="20281" xr:uid="{BBCD739F-7FC4-475B-98DA-B9205C219EA8}"/>
    <cellStyle name="Comma 3 3 6 3 3" xfId="1864" xr:uid="{00000000-0005-0000-0000-00001C350000}"/>
    <cellStyle name="Comma 3 3 6 3 3 2" xfId="4269" xr:uid="{00000000-0005-0000-0000-00001D350000}"/>
    <cellStyle name="Comma 3 3 6 3 3 2 2" xfId="9072" xr:uid="{00000000-0005-0000-0000-00001E350000}"/>
    <cellStyle name="Comma 3 3 6 3 3 2 2 2" xfId="18679" xr:uid="{00000000-0005-0000-0000-00001F350000}"/>
    <cellStyle name="Comma 3 3 6 3 3 2 2 2 2" xfId="37893" xr:uid="{B4B4B613-084C-4312-9FA0-3B6611CE23AA}"/>
    <cellStyle name="Comma 3 3 6 3 3 2 2 3" xfId="28286" xr:uid="{C0B78387-FE75-4DF3-BB14-3386059A68AD}"/>
    <cellStyle name="Comma 3 3 6 3 3 2 3" xfId="13876" xr:uid="{00000000-0005-0000-0000-000020350000}"/>
    <cellStyle name="Comma 3 3 6 3 3 2 3 2" xfId="33090" xr:uid="{54FD185F-D00B-44E5-910C-3138793E9224}"/>
    <cellStyle name="Comma 3 3 6 3 3 2 4" xfId="23483" xr:uid="{9E17FD14-ACE7-4FA8-8A79-153DD5D47CC6}"/>
    <cellStyle name="Comma 3 3 6 3 3 3" xfId="6671" xr:uid="{00000000-0005-0000-0000-000021350000}"/>
    <cellStyle name="Comma 3 3 6 3 3 3 2" xfId="16278" xr:uid="{00000000-0005-0000-0000-000022350000}"/>
    <cellStyle name="Comma 3 3 6 3 3 3 2 2" xfId="35492" xr:uid="{64FAE2F8-7F10-4A95-BFE8-1D35EDE7E2FD}"/>
    <cellStyle name="Comma 3 3 6 3 3 3 3" xfId="25885" xr:uid="{558F72B1-D652-4DC7-885E-E3495E1639DD}"/>
    <cellStyle name="Comma 3 3 6 3 3 4" xfId="11474" xr:uid="{00000000-0005-0000-0000-000023350000}"/>
    <cellStyle name="Comma 3 3 6 3 3 4 2" xfId="30688" xr:uid="{3F5A8D89-AD7A-4B10-9592-10C9D380356B}"/>
    <cellStyle name="Comma 3 3 6 3 3 5" xfId="21081" xr:uid="{7DCBCA80-7C7C-4215-A5FB-F879E6A7A61C}"/>
    <cellStyle name="Comma 3 3 6 3 4" xfId="2669" xr:uid="{00000000-0005-0000-0000-000024350000}"/>
    <cellStyle name="Comma 3 3 6 3 4 2" xfId="7472" xr:uid="{00000000-0005-0000-0000-000025350000}"/>
    <cellStyle name="Comma 3 3 6 3 4 2 2" xfId="17079" xr:uid="{00000000-0005-0000-0000-000026350000}"/>
    <cellStyle name="Comma 3 3 6 3 4 2 2 2" xfId="36293" xr:uid="{87111DD1-2DE5-482C-B216-0704E2AABFD9}"/>
    <cellStyle name="Comma 3 3 6 3 4 2 3" xfId="26686" xr:uid="{7A530D98-79C7-498E-BA74-E35E4220145C}"/>
    <cellStyle name="Comma 3 3 6 3 4 3" xfId="12276" xr:uid="{00000000-0005-0000-0000-000027350000}"/>
    <cellStyle name="Comma 3 3 6 3 4 3 2" xfId="31490" xr:uid="{DC4ED15C-A2E3-4DE3-A011-D440039697A3}"/>
    <cellStyle name="Comma 3 3 6 3 4 4" xfId="21883" xr:uid="{5451CF10-C67F-4127-AFED-DC20BD763ED5}"/>
    <cellStyle name="Comma 3 3 6 3 5" xfId="5071" xr:uid="{00000000-0005-0000-0000-000028350000}"/>
    <cellStyle name="Comma 3 3 6 3 5 2" xfId="14678" xr:uid="{00000000-0005-0000-0000-000029350000}"/>
    <cellStyle name="Comma 3 3 6 3 5 2 2" xfId="33892" xr:uid="{7EDCE797-002B-4800-BC59-040B20BA9643}"/>
    <cellStyle name="Comma 3 3 6 3 5 3" xfId="24285" xr:uid="{F25899C4-146D-4D9D-A612-3C64408402AD}"/>
    <cellStyle name="Comma 3 3 6 3 6" xfId="9874" xr:uid="{00000000-0005-0000-0000-00002A350000}"/>
    <cellStyle name="Comma 3 3 6 3 6 2" xfId="29088" xr:uid="{FE95203E-92ED-494B-9E16-9359769F9017}"/>
    <cellStyle name="Comma 3 3 6 3 7" xfId="19481" xr:uid="{A390E27C-CD3D-407B-9EEA-D59E46874CAD}"/>
    <cellStyle name="Comma 3 3 6 4" xfId="463" xr:uid="{00000000-0005-0000-0000-00002B350000}"/>
    <cellStyle name="Comma 3 3 6 4 2" xfId="1264" xr:uid="{00000000-0005-0000-0000-00002C350000}"/>
    <cellStyle name="Comma 3 3 6 4 2 2" xfId="3669" xr:uid="{00000000-0005-0000-0000-00002D350000}"/>
    <cellStyle name="Comma 3 3 6 4 2 2 2" xfId="8472" xr:uid="{00000000-0005-0000-0000-00002E350000}"/>
    <cellStyle name="Comma 3 3 6 4 2 2 2 2" xfId="18079" xr:uid="{00000000-0005-0000-0000-00002F350000}"/>
    <cellStyle name="Comma 3 3 6 4 2 2 2 2 2" xfId="37293" xr:uid="{8DF2B282-4072-4F5B-8B27-B95B0431CF7F}"/>
    <cellStyle name="Comma 3 3 6 4 2 2 2 3" xfId="27686" xr:uid="{B0741B9E-9D19-4E17-AD45-6BAB13F90279}"/>
    <cellStyle name="Comma 3 3 6 4 2 2 3" xfId="13276" xr:uid="{00000000-0005-0000-0000-000030350000}"/>
    <cellStyle name="Comma 3 3 6 4 2 2 3 2" xfId="32490" xr:uid="{56081013-0B72-43A6-AA9B-B17D4C45E03F}"/>
    <cellStyle name="Comma 3 3 6 4 2 2 4" xfId="22883" xr:uid="{BA88CC60-F6F6-4A3D-BE44-ADCB13BA79DC}"/>
    <cellStyle name="Comma 3 3 6 4 2 3" xfId="6071" xr:uid="{00000000-0005-0000-0000-000031350000}"/>
    <cellStyle name="Comma 3 3 6 4 2 3 2" xfId="15678" xr:uid="{00000000-0005-0000-0000-000032350000}"/>
    <cellStyle name="Comma 3 3 6 4 2 3 2 2" xfId="34892" xr:uid="{78C1CF7E-1C74-44BA-8FF7-C113CB0E1FA8}"/>
    <cellStyle name="Comma 3 3 6 4 2 3 3" xfId="25285" xr:uid="{F835C8D2-9F36-44CC-A319-FD4005271426}"/>
    <cellStyle name="Comma 3 3 6 4 2 4" xfId="10874" xr:uid="{00000000-0005-0000-0000-000033350000}"/>
    <cellStyle name="Comma 3 3 6 4 2 4 2" xfId="30088" xr:uid="{08E8A130-FC32-4AA8-9985-1CF115BC62B3}"/>
    <cellStyle name="Comma 3 3 6 4 2 5" xfId="20481" xr:uid="{2485A7FE-6FA1-45B4-8097-5618DB53946D}"/>
    <cellStyle name="Comma 3 3 6 4 3" xfId="2064" xr:uid="{00000000-0005-0000-0000-000034350000}"/>
    <cellStyle name="Comma 3 3 6 4 3 2" xfId="4469" xr:uid="{00000000-0005-0000-0000-000035350000}"/>
    <cellStyle name="Comma 3 3 6 4 3 2 2" xfId="9272" xr:uid="{00000000-0005-0000-0000-000036350000}"/>
    <cellStyle name="Comma 3 3 6 4 3 2 2 2" xfId="18879" xr:uid="{00000000-0005-0000-0000-000037350000}"/>
    <cellStyle name="Comma 3 3 6 4 3 2 2 2 2" xfId="38093" xr:uid="{32522FF1-4CD5-497F-A76C-8E901D5591BA}"/>
    <cellStyle name="Comma 3 3 6 4 3 2 2 3" xfId="28486" xr:uid="{19530C80-3758-4E1C-9E06-101B51674E29}"/>
    <cellStyle name="Comma 3 3 6 4 3 2 3" xfId="14076" xr:uid="{00000000-0005-0000-0000-000038350000}"/>
    <cellStyle name="Comma 3 3 6 4 3 2 3 2" xfId="33290" xr:uid="{96041E7B-C666-48C6-A5AF-52C55EAD5012}"/>
    <cellStyle name="Comma 3 3 6 4 3 2 4" xfId="23683" xr:uid="{2F1AF9EC-4131-44A4-B47D-FE4B7E3CDC00}"/>
    <cellStyle name="Comma 3 3 6 4 3 3" xfId="6871" xr:uid="{00000000-0005-0000-0000-000039350000}"/>
    <cellStyle name="Comma 3 3 6 4 3 3 2" xfId="16478" xr:uid="{00000000-0005-0000-0000-00003A350000}"/>
    <cellStyle name="Comma 3 3 6 4 3 3 2 2" xfId="35692" xr:uid="{8AED94EA-A98F-4EF0-BC51-01A81C4BE075}"/>
    <cellStyle name="Comma 3 3 6 4 3 3 3" xfId="26085" xr:uid="{D76945D3-B3C8-48C5-84FA-5DA870BDEBE4}"/>
    <cellStyle name="Comma 3 3 6 4 3 4" xfId="11674" xr:uid="{00000000-0005-0000-0000-00003B350000}"/>
    <cellStyle name="Comma 3 3 6 4 3 4 2" xfId="30888" xr:uid="{BAA5FE54-AC6E-43B9-BE14-2657C7954FD5}"/>
    <cellStyle name="Comma 3 3 6 4 3 5" xfId="21281" xr:uid="{E44CE86E-1458-4586-BBB7-D19EF6EAB3CB}"/>
    <cellStyle name="Comma 3 3 6 4 4" xfId="2869" xr:uid="{00000000-0005-0000-0000-00003C350000}"/>
    <cellStyle name="Comma 3 3 6 4 4 2" xfId="7672" xr:uid="{00000000-0005-0000-0000-00003D350000}"/>
    <cellStyle name="Comma 3 3 6 4 4 2 2" xfId="17279" xr:uid="{00000000-0005-0000-0000-00003E350000}"/>
    <cellStyle name="Comma 3 3 6 4 4 2 2 2" xfId="36493" xr:uid="{B52864AD-68BD-4EEC-B1A0-29BC3A269380}"/>
    <cellStyle name="Comma 3 3 6 4 4 2 3" xfId="26886" xr:uid="{F54C5EE1-6BF9-4D9D-96BD-892465F69097}"/>
    <cellStyle name="Comma 3 3 6 4 4 3" xfId="12476" xr:uid="{00000000-0005-0000-0000-00003F350000}"/>
    <cellStyle name="Comma 3 3 6 4 4 3 2" xfId="31690" xr:uid="{52F89887-9C93-4E42-8468-2CCA1333EF93}"/>
    <cellStyle name="Comma 3 3 6 4 4 4" xfId="22083" xr:uid="{4001892E-45FE-4E9A-B984-C5F7815AFB7D}"/>
    <cellStyle name="Comma 3 3 6 4 5" xfId="5271" xr:uid="{00000000-0005-0000-0000-000040350000}"/>
    <cellStyle name="Comma 3 3 6 4 5 2" xfId="14878" xr:uid="{00000000-0005-0000-0000-000041350000}"/>
    <cellStyle name="Comma 3 3 6 4 5 2 2" xfId="34092" xr:uid="{47158E78-3A4D-4028-BF35-0132AE73E518}"/>
    <cellStyle name="Comma 3 3 6 4 5 3" xfId="24485" xr:uid="{013B8028-8B39-4DB3-8496-50D1085BB3EC}"/>
    <cellStyle name="Comma 3 3 6 4 6" xfId="10074" xr:uid="{00000000-0005-0000-0000-000042350000}"/>
    <cellStyle name="Comma 3 3 6 4 6 2" xfId="29288" xr:uid="{60CAB928-7E4A-4FEE-BCB1-B6C3ADD53A21}"/>
    <cellStyle name="Comma 3 3 6 4 7" xfId="19681" xr:uid="{2B78919B-94FF-4629-BB16-D088CFE28D1B}"/>
    <cellStyle name="Comma 3 3 6 5" xfId="663" xr:uid="{00000000-0005-0000-0000-000043350000}"/>
    <cellStyle name="Comma 3 3 6 5 2" xfId="1464" xr:uid="{00000000-0005-0000-0000-000044350000}"/>
    <cellStyle name="Comma 3 3 6 5 2 2" xfId="3869" xr:uid="{00000000-0005-0000-0000-000045350000}"/>
    <cellStyle name="Comma 3 3 6 5 2 2 2" xfId="8672" xr:uid="{00000000-0005-0000-0000-000046350000}"/>
    <cellStyle name="Comma 3 3 6 5 2 2 2 2" xfId="18279" xr:uid="{00000000-0005-0000-0000-000047350000}"/>
    <cellStyle name="Comma 3 3 6 5 2 2 2 2 2" xfId="37493" xr:uid="{26252A6B-F630-4346-B22C-7C13F7DC7739}"/>
    <cellStyle name="Comma 3 3 6 5 2 2 2 3" xfId="27886" xr:uid="{1B4CCA9C-4682-43BC-B460-B54F6803EE33}"/>
    <cellStyle name="Comma 3 3 6 5 2 2 3" xfId="13476" xr:uid="{00000000-0005-0000-0000-000048350000}"/>
    <cellStyle name="Comma 3 3 6 5 2 2 3 2" xfId="32690" xr:uid="{081994D0-E428-41FA-A781-7374A6C58E0D}"/>
    <cellStyle name="Comma 3 3 6 5 2 2 4" xfId="23083" xr:uid="{CC155D31-7A21-43DE-A2B3-7C34435CA279}"/>
    <cellStyle name="Comma 3 3 6 5 2 3" xfId="6271" xr:uid="{00000000-0005-0000-0000-000049350000}"/>
    <cellStyle name="Comma 3 3 6 5 2 3 2" xfId="15878" xr:uid="{00000000-0005-0000-0000-00004A350000}"/>
    <cellStyle name="Comma 3 3 6 5 2 3 2 2" xfId="35092" xr:uid="{2EA8651F-58E4-4B8F-9EA0-EDD7048745A7}"/>
    <cellStyle name="Comma 3 3 6 5 2 3 3" xfId="25485" xr:uid="{3A26DECF-280D-41B1-8C7E-64AED8029557}"/>
    <cellStyle name="Comma 3 3 6 5 2 4" xfId="11074" xr:uid="{00000000-0005-0000-0000-00004B350000}"/>
    <cellStyle name="Comma 3 3 6 5 2 4 2" xfId="30288" xr:uid="{9DE644D1-DCBE-4B80-B0E6-DC91A8C7A1F4}"/>
    <cellStyle name="Comma 3 3 6 5 2 5" xfId="20681" xr:uid="{5296F12E-70D9-4D25-BC54-52F73E393F02}"/>
    <cellStyle name="Comma 3 3 6 5 3" xfId="2264" xr:uid="{00000000-0005-0000-0000-00004C350000}"/>
    <cellStyle name="Comma 3 3 6 5 3 2" xfId="4669" xr:uid="{00000000-0005-0000-0000-00004D350000}"/>
    <cellStyle name="Comma 3 3 6 5 3 2 2" xfId="9472" xr:uid="{00000000-0005-0000-0000-00004E350000}"/>
    <cellStyle name="Comma 3 3 6 5 3 2 2 2" xfId="19079" xr:uid="{00000000-0005-0000-0000-00004F350000}"/>
    <cellStyle name="Comma 3 3 6 5 3 2 2 2 2" xfId="38293" xr:uid="{DD7DC267-218A-4DF9-874C-80259FB40317}"/>
    <cellStyle name="Comma 3 3 6 5 3 2 2 3" xfId="28686" xr:uid="{D8A9A1B1-BB22-4FF4-8D8F-A12686E9FD86}"/>
    <cellStyle name="Comma 3 3 6 5 3 2 3" xfId="14276" xr:uid="{00000000-0005-0000-0000-000050350000}"/>
    <cellStyle name="Comma 3 3 6 5 3 2 3 2" xfId="33490" xr:uid="{19D7855B-BF99-4FBF-8B55-6BC52E4775ED}"/>
    <cellStyle name="Comma 3 3 6 5 3 2 4" xfId="23883" xr:uid="{6DA6078F-4F7F-4E77-8C15-B11D812BD528}"/>
    <cellStyle name="Comma 3 3 6 5 3 3" xfId="7071" xr:uid="{00000000-0005-0000-0000-000051350000}"/>
    <cellStyle name="Comma 3 3 6 5 3 3 2" xfId="16678" xr:uid="{00000000-0005-0000-0000-000052350000}"/>
    <cellStyle name="Comma 3 3 6 5 3 3 2 2" xfId="35892" xr:uid="{9BF37BE8-4418-40F9-B6E0-77C9AA818667}"/>
    <cellStyle name="Comma 3 3 6 5 3 3 3" xfId="26285" xr:uid="{F3456CD8-9FE0-4444-AA9E-BDCD431F78A5}"/>
    <cellStyle name="Comma 3 3 6 5 3 4" xfId="11874" xr:uid="{00000000-0005-0000-0000-000053350000}"/>
    <cellStyle name="Comma 3 3 6 5 3 4 2" xfId="31088" xr:uid="{CC145242-1200-42CE-9E75-71C82EE67C6C}"/>
    <cellStyle name="Comma 3 3 6 5 3 5" xfId="21481" xr:uid="{187CC0DE-615B-4626-8DBF-04911A98F1B8}"/>
    <cellStyle name="Comma 3 3 6 5 4" xfId="3069" xr:uid="{00000000-0005-0000-0000-000054350000}"/>
    <cellStyle name="Comma 3 3 6 5 4 2" xfId="7872" xr:uid="{00000000-0005-0000-0000-000055350000}"/>
    <cellStyle name="Comma 3 3 6 5 4 2 2" xfId="17479" xr:uid="{00000000-0005-0000-0000-000056350000}"/>
    <cellStyle name="Comma 3 3 6 5 4 2 2 2" xfId="36693" xr:uid="{7CA19E5F-D76D-45B0-8B50-21F00DA657C4}"/>
    <cellStyle name="Comma 3 3 6 5 4 2 3" xfId="27086" xr:uid="{9B9E99DC-9566-482E-8F4A-84408513DABA}"/>
    <cellStyle name="Comma 3 3 6 5 4 3" xfId="12676" xr:uid="{00000000-0005-0000-0000-000057350000}"/>
    <cellStyle name="Comma 3 3 6 5 4 3 2" xfId="31890" xr:uid="{B2C3D827-EFE9-4ECC-9A6D-E273FA743612}"/>
    <cellStyle name="Comma 3 3 6 5 4 4" xfId="22283" xr:uid="{B7E6D834-BB2B-4359-B08E-715F0719680B}"/>
    <cellStyle name="Comma 3 3 6 5 5" xfId="5471" xr:uid="{00000000-0005-0000-0000-000058350000}"/>
    <cellStyle name="Comma 3 3 6 5 5 2" xfId="15078" xr:uid="{00000000-0005-0000-0000-000059350000}"/>
    <cellStyle name="Comma 3 3 6 5 5 2 2" xfId="34292" xr:uid="{E3016A53-C4B1-4CFE-8C13-29D0CBB0591E}"/>
    <cellStyle name="Comma 3 3 6 5 5 3" xfId="24685" xr:uid="{C8F244D8-45EF-49E4-9A54-80931260607F}"/>
    <cellStyle name="Comma 3 3 6 5 6" xfId="10274" xr:uid="{00000000-0005-0000-0000-00005A350000}"/>
    <cellStyle name="Comma 3 3 6 5 6 2" xfId="29488" xr:uid="{17DE63AE-FF12-4794-8DED-3D0B05839440}"/>
    <cellStyle name="Comma 3 3 6 5 7" xfId="19881" xr:uid="{F55D7E15-46B1-41DF-80AB-68FC11A71998}"/>
    <cellStyle name="Comma 3 3 6 6" xfId="864" xr:uid="{00000000-0005-0000-0000-00005B350000}"/>
    <cellStyle name="Comma 3 3 6 6 2" xfId="3269" xr:uid="{00000000-0005-0000-0000-00005C350000}"/>
    <cellStyle name="Comma 3 3 6 6 2 2" xfId="8072" xr:uid="{00000000-0005-0000-0000-00005D350000}"/>
    <cellStyle name="Comma 3 3 6 6 2 2 2" xfId="17679" xr:uid="{00000000-0005-0000-0000-00005E350000}"/>
    <cellStyle name="Comma 3 3 6 6 2 2 2 2" xfId="36893" xr:uid="{0E2090C0-4630-4C1B-B7D5-9C392665F0D9}"/>
    <cellStyle name="Comma 3 3 6 6 2 2 3" xfId="27286" xr:uid="{ACA917BF-DB78-499F-A6C2-2FC42394D61A}"/>
    <cellStyle name="Comma 3 3 6 6 2 3" xfId="12876" xr:uid="{00000000-0005-0000-0000-00005F350000}"/>
    <cellStyle name="Comma 3 3 6 6 2 3 2" xfId="32090" xr:uid="{5B3B0771-FD9D-4A41-9A5C-6CF57F845C5B}"/>
    <cellStyle name="Comma 3 3 6 6 2 4" xfId="22483" xr:uid="{6812ACA4-21E4-46A2-95BB-F3D29D3AE33F}"/>
    <cellStyle name="Comma 3 3 6 6 3" xfId="5671" xr:uid="{00000000-0005-0000-0000-000060350000}"/>
    <cellStyle name="Comma 3 3 6 6 3 2" xfId="15278" xr:uid="{00000000-0005-0000-0000-000061350000}"/>
    <cellStyle name="Comma 3 3 6 6 3 2 2" xfId="34492" xr:uid="{857B4185-55AE-453C-8F54-EAFCB5B6A929}"/>
    <cellStyle name="Comma 3 3 6 6 3 3" xfId="24885" xr:uid="{2830A1B7-E8C2-41AD-AF26-F63A6E570892}"/>
    <cellStyle name="Comma 3 3 6 6 4" xfId="10474" xr:uid="{00000000-0005-0000-0000-000062350000}"/>
    <cellStyle name="Comma 3 3 6 6 4 2" xfId="29688" xr:uid="{49826296-33A7-4A86-A700-160C1885B5A7}"/>
    <cellStyle name="Comma 3 3 6 6 5" xfId="20081" xr:uid="{81572D71-02AF-40EB-B0B0-F9A952F1C556}"/>
    <cellStyle name="Comma 3 3 6 7" xfId="1664" xr:uid="{00000000-0005-0000-0000-000063350000}"/>
    <cellStyle name="Comma 3 3 6 7 2" xfId="4069" xr:uid="{00000000-0005-0000-0000-000064350000}"/>
    <cellStyle name="Comma 3 3 6 7 2 2" xfId="8872" xr:uid="{00000000-0005-0000-0000-000065350000}"/>
    <cellStyle name="Comma 3 3 6 7 2 2 2" xfId="18479" xr:uid="{00000000-0005-0000-0000-000066350000}"/>
    <cellStyle name="Comma 3 3 6 7 2 2 2 2" xfId="37693" xr:uid="{095E3116-77F5-4756-9A62-8A29A3A3D403}"/>
    <cellStyle name="Comma 3 3 6 7 2 2 3" xfId="28086" xr:uid="{104B809A-57B3-4CD5-AF1F-527ADD7C64B9}"/>
    <cellStyle name="Comma 3 3 6 7 2 3" xfId="13676" xr:uid="{00000000-0005-0000-0000-000067350000}"/>
    <cellStyle name="Comma 3 3 6 7 2 3 2" xfId="32890" xr:uid="{1E47FD6A-9CAB-4A10-8135-F7E7B5DD7E0D}"/>
    <cellStyle name="Comma 3 3 6 7 2 4" xfId="23283" xr:uid="{845DE6BC-31A3-433C-BF56-89FDF6D7CC59}"/>
    <cellStyle name="Comma 3 3 6 7 3" xfId="6471" xr:uid="{00000000-0005-0000-0000-000068350000}"/>
    <cellStyle name="Comma 3 3 6 7 3 2" xfId="16078" xr:uid="{00000000-0005-0000-0000-000069350000}"/>
    <cellStyle name="Comma 3 3 6 7 3 2 2" xfId="35292" xr:uid="{81E1C290-8AC5-4DBE-8C9A-00F37B7C410D}"/>
    <cellStyle name="Comma 3 3 6 7 3 3" xfId="25685" xr:uid="{654692E4-3103-4F3A-B4DE-5F3764F1C04C}"/>
    <cellStyle name="Comma 3 3 6 7 4" xfId="11274" xr:uid="{00000000-0005-0000-0000-00006A350000}"/>
    <cellStyle name="Comma 3 3 6 7 4 2" xfId="30488" xr:uid="{9FA62301-ACBC-4922-8787-09075FD79AF9}"/>
    <cellStyle name="Comma 3 3 6 7 5" xfId="20881" xr:uid="{DC33AC93-2295-4158-862B-BE1EF43CD1BE}"/>
    <cellStyle name="Comma 3 3 6 8" xfId="2469" xr:uid="{00000000-0005-0000-0000-00006B350000}"/>
    <cellStyle name="Comma 3 3 6 8 2" xfId="7272" xr:uid="{00000000-0005-0000-0000-00006C350000}"/>
    <cellStyle name="Comma 3 3 6 8 2 2" xfId="16879" xr:uid="{00000000-0005-0000-0000-00006D350000}"/>
    <cellStyle name="Comma 3 3 6 8 2 2 2" xfId="36093" xr:uid="{7F92366E-E42A-433A-B56E-3D6C0DB75CFD}"/>
    <cellStyle name="Comma 3 3 6 8 2 3" xfId="26486" xr:uid="{457C80C7-E976-4CF6-B4D0-5A8F57279F31}"/>
    <cellStyle name="Comma 3 3 6 8 3" xfId="12076" xr:uid="{00000000-0005-0000-0000-00006E350000}"/>
    <cellStyle name="Comma 3 3 6 8 3 2" xfId="31290" xr:uid="{3DB51C59-F5E6-4ECF-8CA7-89F285C762B0}"/>
    <cellStyle name="Comma 3 3 6 8 4" xfId="21683" xr:uid="{1B0AA2AD-8F3A-4B12-96BD-9D4D3517E2DC}"/>
    <cellStyle name="Comma 3 3 6 9" xfId="4871" xr:uid="{00000000-0005-0000-0000-00006F350000}"/>
    <cellStyle name="Comma 3 3 6 9 2" xfId="14478" xr:uid="{00000000-0005-0000-0000-000070350000}"/>
    <cellStyle name="Comma 3 3 6 9 2 2" xfId="33692" xr:uid="{4DAA6540-3481-46CF-A7D3-0AE450D48AF0}"/>
    <cellStyle name="Comma 3 3 6 9 3" xfId="24085" xr:uid="{BB66A34A-5910-42D2-BE27-80C4FEEA36D9}"/>
    <cellStyle name="Comma 3 3 7" xfId="113" xr:uid="{00000000-0005-0000-0000-000071350000}"/>
    <cellStyle name="Comma 3 3 7 10" xfId="19331" xr:uid="{20928C58-648F-4C06-8788-621BEBF52E7C}"/>
    <cellStyle name="Comma 3 3 7 2" xfId="313" xr:uid="{00000000-0005-0000-0000-000072350000}"/>
    <cellStyle name="Comma 3 3 7 2 2" xfId="1114" xr:uid="{00000000-0005-0000-0000-000073350000}"/>
    <cellStyle name="Comma 3 3 7 2 2 2" xfId="3519" xr:uid="{00000000-0005-0000-0000-000074350000}"/>
    <cellStyle name="Comma 3 3 7 2 2 2 2" xfId="8322" xr:uid="{00000000-0005-0000-0000-000075350000}"/>
    <cellStyle name="Comma 3 3 7 2 2 2 2 2" xfId="17929" xr:uid="{00000000-0005-0000-0000-000076350000}"/>
    <cellStyle name="Comma 3 3 7 2 2 2 2 2 2" xfId="37143" xr:uid="{00BB8EA8-083B-4800-B988-38B1ADDEADAA}"/>
    <cellStyle name="Comma 3 3 7 2 2 2 2 3" xfId="27536" xr:uid="{F9E25A25-2F45-4723-871E-FA3D2A63557D}"/>
    <cellStyle name="Comma 3 3 7 2 2 2 3" xfId="13126" xr:uid="{00000000-0005-0000-0000-000077350000}"/>
    <cellStyle name="Comma 3 3 7 2 2 2 3 2" xfId="32340" xr:uid="{C4AC0FF4-A880-465F-90F7-1427D7FDFB4D}"/>
    <cellStyle name="Comma 3 3 7 2 2 2 4" xfId="22733" xr:uid="{28545C73-FA1A-482A-A93D-347B91DA8917}"/>
    <cellStyle name="Comma 3 3 7 2 2 3" xfId="5921" xr:uid="{00000000-0005-0000-0000-000078350000}"/>
    <cellStyle name="Comma 3 3 7 2 2 3 2" xfId="15528" xr:uid="{00000000-0005-0000-0000-000079350000}"/>
    <cellStyle name="Comma 3 3 7 2 2 3 2 2" xfId="34742" xr:uid="{ABD6AE76-4415-42FD-BB74-CEAEA02D0822}"/>
    <cellStyle name="Comma 3 3 7 2 2 3 3" xfId="25135" xr:uid="{06782360-8B88-4212-9A1A-C01A1A81CA9F}"/>
    <cellStyle name="Comma 3 3 7 2 2 4" xfId="10724" xr:uid="{00000000-0005-0000-0000-00007A350000}"/>
    <cellStyle name="Comma 3 3 7 2 2 4 2" xfId="29938" xr:uid="{0323A6B4-C7A8-4400-A1B6-93622467C3F3}"/>
    <cellStyle name="Comma 3 3 7 2 2 5" xfId="20331" xr:uid="{AAC6A594-DBEF-4990-94D3-6987D0D7BB25}"/>
    <cellStyle name="Comma 3 3 7 2 3" xfId="1914" xr:uid="{00000000-0005-0000-0000-00007B350000}"/>
    <cellStyle name="Comma 3 3 7 2 3 2" xfId="4319" xr:uid="{00000000-0005-0000-0000-00007C350000}"/>
    <cellStyle name="Comma 3 3 7 2 3 2 2" xfId="9122" xr:uid="{00000000-0005-0000-0000-00007D350000}"/>
    <cellStyle name="Comma 3 3 7 2 3 2 2 2" xfId="18729" xr:uid="{00000000-0005-0000-0000-00007E350000}"/>
    <cellStyle name="Comma 3 3 7 2 3 2 2 2 2" xfId="37943" xr:uid="{CB7F540E-6A49-47E0-9F27-D21ADC0A4CD1}"/>
    <cellStyle name="Comma 3 3 7 2 3 2 2 3" xfId="28336" xr:uid="{1D37A02B-578F-4C1D-9BE4-DC6AEFCF2ADE}"/>
    <cellStyle name="Comma 3 3 7 2 3 2 3" xfId="13926" xr:uid="{00000000-0005-0000-0000-00007F350000}"/>
    <cellStyle name="Comma 3 3 7 2 3 2 3 2" xfId="33140" xr:uid="{319BA617-103C-4D54-A15C-8B582B622214}"/>
    <cellStyle name="Comma 3 3 7 2 3 2 4" xfId="23533" xr:uid="{A886E141-63F2-4258-A871-C8AC883CEC4E}"/>
    <cellStyle name="Comma 3 3 7 2 3 3" xfId="6721" xr:uid="{00000000-0005-0000-0000-000080350000}"/>
    <cellStyle name="Comma 3 3 7 2 3 3 2" xfId="16328" xr:uid="{00000000-0005-0000-0000-000081350000}"/>
    <cellStyle name="Comma 3 3 7 2 3 3 2 2" xfId="35542" xr:uid="{25CB8B66-1A7B-4B5D-A7C0-54CF9C2D9AC0}"/>
    <cellStyle name="Comma 3 3 7 2 3 3 3" xfId="25935" xr:uid="{FA4BE7FC-A86B-417C-9065-FB190E8546AF}"/>
    <cellStyle name="Comma 3 3 7 2 3 4" xfId="11524" xr:uid="{00000000-0005-0000-0000-000082350000}"/>
    <cellStyle name="Comma 3 3 7 2 3 4 2" xfId="30738" xr:uid="{1BBB676D-2D86-4724-95D8-FD0B9215DFF5}"/>
    <cellStyle name="Comma 3 3 7 2 3 5" xfId="21131" xr:uid="{CBDB63B8-D009-4FE7-ACA8-AB7B8B0DC000}"/>
    <cellStyle name="Comma 3 3 7 2 4" xfId="2719" xr:uid="{00000000-0005-0000-0000-000083350000}"/>
    <cellStyle name="Comma 3 3 7 2 4 2" xfId="7522" xr:uid="{00000000-0005-0000-0000-000084350000}"/>
    <cellStyle name="Comma 3 3 7 2 4 2 2" xfId="17129" xr:uid="{00000000-0005-0000-0000-000085350000}"/>
    <cellStyle name="Comma 3 3 7 2 4 2 2 2" xfId="36343" xr:uid="{184D5516-3FD5-42D0-9C4F-2C6E02D28804}"/>
    <cellStyle name="Comma 3 3 7 2 4 2 3" xfId="26736" xr:uid="{75726330-823B-4DBB-98F5-33714C788CBA}"/>
    <cellStyle name="Comma 3 3 7 2 4 3" xfId="12326" xr:uid="{00000000-0005-0000-0000-000086350000}"/>
    <cellStyle name="Comma 3 3 7 2 4 3 2" xfId="31540" xr:uid="{B63AD149-86E2-4925-B03E-33EA923D43D6}"/>
    <cellStyle name="Comma 3 3 7 2 4 4" xfId="21933" xr:uid="{62BE3B4A-DE81-46AA-BC09-A579F55275C0}"/>
    <cellStyle name="Comma 3 3 7 2 5" xfId="5121" xr:uid="{00000000-0005-0000-0000-000087350000}"/>
    <cellStyle name="Comma 3 3 7 2 5 2" xfId="14728" xr:uid="{00000000-0005-0000-0000-000088350000}"/>
    <cellStyle name="Comma 3 3 7 2 5 2 2" xfId="33942" xr:uid="{64A415B2-4416-4C21-9AA7-C76D2CD3DAF4}"/>
    <cellStyle name="Comma 3 3 7 2 5 3" xfId="24335" xr:uid="{09C7AFE3-2776-4EAB-B557-32957D669F46}"/>
    <cellStyle name="Comma 3 3 7 2 6" xfId="9924" xr:uid="{00000000-0005-0000-0000-000089350000}"/>
    <cellStyle name="Comma 3 3 7 2 6 2" xfId="29138" xr:uid="{EC8C2FDC-F482-4F3D-9B72-2B044B6BC3A3}"/>
    <cellStyle name="Comma 3 3 7 2 7" xfId="19531" xr:uid="{F4816B58-D235-4C36-9FC0-E575F11A518E}"/>
    <cellStyle name="Comma 3 3 7 3" xfId="513" xr:uid="{00000000-0005-0000-0000-00008A350000}"/>
    <cellStyle name="Comma 3 3 7 3 2" xfId="1314" xr:uid="{00000000-0005-0000-0000-00008B350000}"/>
    <cellStyle name="Comma 3 3 7 3 2 2" xfId="3719" xr:uid="{00000000-0005-0000-0000-00008C350000}"/>
    <cellStyle name="Comma 3 3 7 3 2 2 2" xfId="8522" xr:uid="{00000000-0005-0000-0000-00008D350000}"/>
    <cellStyle name="Comma 3 3 7 3 2 2 2 2" xfId="18129" xr:uid="{00000000-0005-0000-0000-00008E350000}"/>
    <cellStyle name="Comma 3 3 7 3 2 2 2 2 2" xfId="37343" xr:uid="{85ABB672-E417-4FE6-AD97-2D5024D21687}"/>
    <cellStyle name="Comma 3 3 7 3 2 2 2 3" xfId="27736" xr:uid="{CDC03F90-4B68-4268-9F23-F26A31E483E6}"/>
    <cellStyle name="Comma 3 3 7 3 2 2 3" xfId="13326" xr:uid="{00000000-0005-0000-0000-00008F350000}"/>
    <cellStyle name="Comma 3 3 7 3 2 2 3 2" xfId="32540" xr:uid="{256C91C7-4FC5-47BF-B37E-F7B858363F55}"/>
    <cellStyle name="Comma 3 3 7 3 2 2 4" xfId="22933" xr:uid="{AB5FEF97-6ACB-4898-8DB2-44E530369785}"/>
    <cellStyle name="Comma 3 3 7 3 2 3" xfId="6121" xr:uid="{00000000-0005-0000-0000-000090350000}"/>
    <cellStyle name="Comma 3 3 7 3 2 3 2" xfId="15728" xr:uid="{00000000-0005-0000-0000-000091350000}"/>
    <cellStyle name="Comma 3 3 7 3 2 3 2 2" xfId="34942" xr:uid="{F2C14623-0733-4FF2-B302-0860B4C39C0C}"/>
    <cellStyle name="Comma 3 3 7 3 2 3 3" xfId="25335" xr:uid="{6AD05C7F-87B5-4493-AC11-E1E21B3FC6CC}"/>
    <cellStyle name="Comma 3 3 7 3 2 4" xfId="10924" xr:uid="{00000000-0005-0000-0000-000092350000}"/>
    <cellStyle name="Comma 3 3 7 3 2 4 2" xfId="30138" xr:uid="{8CBBF074-4597-4500-994F-EB5128B4A198}"/>
    <cellStyle name="Comma 3 3 7 3 2 5" xfId="20531" xr:uid="{D468389F-62CA-4B58-9FB9-A23EAB0D01D2}"/>
    <cellStyle name="Comma 3 3 7 3 3" xfId="2114" xr:uid="{00000000-0005-0000-0000-000093350000}"/>
    <cellStyle name="Comma 3 3 7 3 3 2" xfId="4519" xr:uid="{00000000-0005-0000-0000-000094350000}"/>
    <cellStyle name="Comma 3 3 7 3 3 2 2" xfId="9322" xr:uid="{00000000-0005-0000-0000-000095350000}"/>
    <cellStyle name="Comma 3 3 7 3 3 2 2 2" xfId="18929" xr:uid="{00000000-0005-0000-0000-000096350000}"/>
    <cellStyle name="Comma 3 3 7 3 3 2 2 2 2" xfId="38143" xr:uid="{F3384902-A0A5-4539-AE6E-EBF37D0DE903}"/>
    <cellStyle name="Comma 3 3 7 3 3 2 2 3" xfId="28536" xr:uid="{FBEC5868-855F-4803-9FC1-70EA25F06E60}"/>
    <cellStyle name="Comma 3 3 7 3 3 2 3" xfId="14126" xr:uid="{00000000-0005-0000-0000-000097350000}"/>
    <cellStyle name="Comma 3 3 7 3 3 2 3 2" xfId="33340" xr:uid="{B8921AF5-95C7-4941-A1E3-B0BEF836865D}"/>
    <cellStyle name="Comma 3 3 7 3 3 2 4" xfId="23733" xr:uid="{F8C2B7D0-AD4C-4EEC-87FE-B9BFE4A25809}"/>
    <cellStyle name="Comma 3 3 7 3 3 3" xfId="6921" xr:uid="{00000000-0005-0000-0000-000098350000}"/>
    <cellStyle name="Comma 3 3 7 3 3 3 2" xfId="16528" xr:uid="{00000000-0005-0000-0000-000099350000}"/>
    <cellStyle name="Comma 3 3 7 3 3 3 2 2" xfId="35742" xr:uid="{F6CD3F77-B8C3-4DA9-8F0E-ECA70309E2EA}"/>
    <cellStyle name="Comma 3 3 7 3 3 3 3" xfId="26135" xr:uid="{4E660947-3FF3-4DF0-990E-BE7F18C3FD40}"/>
    <cellStyle name="Comma 3 3 7 3 3 4" xfId="11724" xr:uid="{00000000-0005-0000-0000-00009A350000}"/>
    <cellStyle name="Comma 3 3 7 3 3 4 2" xfId="30938" xr:uid="{5674CD2F-B5F0-4513-877F-A130ADE15048}"/>
    <cellStyle name="Comma 3 3 7 3 3 5" xfId="21331" xr:uid="{A0B21631-5C5C-49C8-A74E-EC6739912FF3}"/>
    <cellStyle name="Comma 3 3 7 3 4" xfId="2919" xr:uid="{00000000-0005-0000-0000-00009B350000}"/>
    <cellStyle name="Comma 3 3 7 3 4 2" xfId="7722" xr:uid="{00000000-0005-0000-0000-00009C350000}"/>
    <cellStyle name="Comma 3 3 7 3 4 2 2" xfId="17329" xr:uid="{00000000-0005-0000-0000-00009D350000}"/>
    <cellStyle name="Comma 3 3 7 3 4 2 2 2" xfId="36543" xr:uid="{A09D16DF-C56A-429B-A3CF-C6E54537D41C}"/>
    <cellStyle name="Comma 3 3 7 3 4 2 3" xfId="26936" xr:uid="{C85A9EAB-9F49-4A9F-AF7C-38954BA4EA29}"/>
    <cellStyle name="Comma 3 3 7 3 4 3" xfId="12526" xr:uid="{00000000-0005-0000-0000-00009E350000}"/>
    <cellStyle name="Comma 3 3 7 3 4 3 2" xfId="31740" xr:uid="{BFA101EF-02A1-4602-9D2A-DD9855EF836C}"/>
    <cellStyle name="Comma 3 3 7 3 4 4" xfId="22133" xr:uid="{7C2132E1-8C5B-4E2A-8611-0050D4895C2B}"/>
    <cellStyle name="Comma 3 3 7 3 5" xfId="5321" xr:uid="{00000000-0005-0000-0000-00009F350000}"/>
    <cellStyle name="Comma 3 3 7 3 5 2" xfId="14928" xr:uid="{00000000-0005-0000-0000-0000A0350000}"/>
    <cellStyle name="Comma 3 3 7 3 5 2 2" xfId="34142" xr:uid="{07E21B41-8E4D-4CCD-A8C6-23C6F1FB753B}"/>
    <cellStyle name="Comma 3 3 7 3 5 3" xfId="24535" xr:uid="{AD74C832-AC2C-45D5-978E-C96708705775}"/>
    <cellStyle name="Comma 3 3 7 3 6" xfId="10124" xr:uid="{00000000-0005-0000-0000-0000A1350000}"/>
    <cellStyle name="Comma 3 3 7 3 6 2" xfId="29338" xr:uid="{0289E378-2119-4A65-A708-4832270B411A}"/>
    <cellStyle name="Comma 3 3 7 3 7" xfId="19731" xr:uid="{CB810657-A9A4-4866-854B-88F9EDF09DC8}"/>
    <cellStyle name="Comma 3 3 7 4" xfId="713" xr:uid="{00000000-0005-0000-0000-0000A2350000}"/>
    <cellStyle name="Comma 3 3 7 4 2" xfId="1514" xr:uid="{00000000-0005-0000-0000-0000A3350000}"/>
    <cellStyle name="Comma 3 3 7 4 2 2" xfId="3919" xr:uid="{00000000-0005-0000-0000-0000A4350000}"/>
    <cellStyle name="Comma 3 3 7 4 2 2 2" xfId="8722" xr:uid="{00000000-0005-0000-0000-0000A5350000}"/>
    <cellStyle name="Comma 3 3 7 4 2 2 2 2" xfId="18329" xr:uid="{00000000-0005-0000-0000-0000A6350000}"/>
    <cellStyle name="Comma 3 3 7 4 2 2 2 2 2" xfId="37543" xr:uid="{04A3AFAA-FE64-4FAA-98EF-F96C4A9769DE}"/>
    <cellStyle name="Comma 3 3 7 4 2 2 2 3" xfId="27936" xr:uid="{EA275DE2-96F5-4BD7-BC3F-77610BFFF3BB}"/>
    <cellStyle name="Comma 3 3 7 4 2 2 3" xfId="13526" xr:uid="{00000000-0005-0000-0000-0000A7350000}"/>
    <cellStyle name="Comma 3 3 7 4 2 2 3 2" xfId="32740" xr:uid="{66F2357F-D432-459E-8C9E-99122A518AD7}"/>
    <cellStyle name="Comma 3 3 7 4 2 2 4" xfId="23133" xr:uid="{024B2097-3893-4F28-A1E5-480CCD9C4164}"/>
    <cellStyle name="Comma 3 3 7 4 2 3" xfId="6321" xr:uid="{00000000-0005-0000-0000-0000A8350000}"/>
    <cellStyle name="Comma 3 3 7 4 2 3 2" xfId="15928" xr:uid="{00000000-0005-0000-0000-0000A9350000}"/>
    <cellStyle name="Comma 3 3 7 4 2 3 2 2" xfId="35142" xr:uid="{0C3A902D-4D29-42FA-84DE-353154B3C654}"/>
    <cellStyle name="Comma 3 3 7 4 2 3 3" xfId="25535" xr:uid="{B87EF1DF-B57B-4880-A947-8286A50BDAA1}"/>
    <cellStyle name="Comma 3 3 7 4 2 4" xfId="11124" xr:uid="{00000000-0005-0000-0000-0000AA350000}"/>
    <cellStyle name="Comma 3 3 7 4 2 4 2" xfId="30338" xr:uid="{86C5E119-8838-4E02-A61E-666AA0530CE7}"/>
    <cellStyle name="Comma 3 3 7 4 2 5" xfId="20731" xr:uid="{DA34A173-37CF-44C2-8405-21A25E9068D6}"/>
    <cellStyle name="Comma 3 3 7 4 3" xfId="2314" xr:uid="{00000000-0005-0000-0000-0000AB350000}"/>
    <cellStyle name="Comma 3 3 7 4 3 2" xfId="4719" xr:uid="{00000000-0005-0000-0000-0000AC350000}"/>
    <cellStyle name="Comma 3 3 7 4 3 2 2" xfId="9522" xr:uid="{00000000-0005-0000-0000-0000AD350000}"/>
    <cellStyle name="Comma 3 3 7 4 3 2 2 2" xfId="19129" xr:uid="{00000000-0005-0000-0000-0000AE350000}"/>
    <cellStyle name="Comma 3 3 7 4 3 2 2 2 2" xfId="38343" xr:uid="{005971C7-7BDD-41F2-B6BE-E1FC86A26726}"/>
    <cellStyle name="Comma 3 3 7 4 3 2 2 3" xfId="28736" xr:uid="{F0036B20-60B4-4E72-AFD6-14657CC625FF}"/>
    <cellStyle name="Comma 3 3 7 4 3 2 3" xfId="14326" xr:uid="{00000000-0005-0000-0000-0000AF350000}"/>
    <cellStyle name="Comma 3 3 7 4 3 2 3 2" xfId="33540" xr:uid="{8AF59C34-B04F-46EC-90EC-3CADCEB562A5}"/>
    <cellStyle name="Comma 3 3 7 4 3 2 4" xfId="23933" xr:uid="{15ADB8D1-18EC-4BE0-98BE-4EB2C6959B64}"/>
    <cellStyle name="Comma 3 3 7 4 3 3" xfId="7121" xr:uid="{00000000-0005-0000-0000-0000B0350000}"/>
    <cellStyle name="Comma 3 3 7 4 3 3 2" xfId="16728" xr:uid="{00000000-0005-0000-0000-0000B1350000}"/>
    <cellStyle name="Comma 3 3 7 4 3 3 2 2" xfId="35942" xr:uid="{E88C3076-9AC0-48FC-82C1-F37A0A47ADE6}"/>
    <cellStyle name="Comma 3 3 7 4 3 3 3" xfId="26335" xr:uid="{AEA9EE19-D8D4-4DD8-96FE-0E681E526D14}"/>
    <cellStyle name="Comma 3 3 7 4 3 4" xfId="11924" xr:uid="{00000000-0005-0000-0000-0000B2350000}"/>
    <cellStyle name="Comma 3 3 7 4 3 4 2" xfId="31138" xr:uid="{72DDC3F5-0AF5-455D-8C35-BECE773EEF99}"/>
    <cellStyle name="Comma 3 3 7 4 3 5" xfId="21531" xr:uid="{5AF77BDF-C5CF-4B5E-9012-6723E1FB9BAF}"/>
    <cellStyle name="Comma 3 3 7 4 4" xfId="3119" xr:uid="{00000000-0005-0000-0000-0000B3350000}"/>
    <cellStyle name="Comma 3 3 7 4 4 2" xfId="7922" xr:uid="{00000000-0005-0000-0000-0000B4350000}"/>
    <cellStyle name="Comma 3 3 7 4 4 2 2" xfId="17529" xr:uid="{00000000-0005-0000-0000-0000B5350000}"/>
    <cellStyle name="Comma 3 3 7 4 4 2 2 2" xfId="36743" xr:uid="{AFCFB14F-6E4B-47C2-8855-C9795EFD43BC}"/>
    <cellStyle name="Comma 3 3 7 4 4 2 3" xfId="27136" xr:uid="{DE4210B7-16F5-4D9C-8612-7EFDC3E8F48B}"/>
    <cellStyle name="Comma 3 3 7 4 4 3" xfId="12726" xr:uid="{00000000-0005-0000-0000-0000B6350000}"/>
    <cellStyle name="Comma 3 3 7 4 4 3 2" xfId="31940" xr:uid="{906AB196-1138-4EDD-9CA5-16C8B638A670}"/>
    <cellStyle name="Comma 3 3 7 4 4 4" xfId="22333" xr:uid="{ED105FA7-8195-425C-AC89-DF33FBBE7AC8}"/>
    <cellStyle name="Comma 3 3 7 4 5" xfId="5521" xr:uid="{00000000-0005-0000-0000-0000B7350000}"/>
    <cellStyle name="Comma 3 3 7 4 5 2" xfId="15128" xr:uid="{00000000-0005-0000-0000-0000B8350000}"/>
    <cellStyle name="Comma 3 3 7 4 5 2 2" xfId="34342" xr:uid="{AB977543-F899-41EC-A581-E1A25C797A91}"/>
    <cellStyle name="Comma 3 3 7 4 5 3" xfId="24735" xr:uid="{3549405C-CE29-4FAE-97D1-EFFDE29B224A}"/>
    <cellStyle name="Comma 3 3 7 4 6" xfId="10324" xr:uid="{00000000-0005-0000-0000-0000B9350000}"/>
    <cellStyle name="Comma 3 3 7 4 6 2" xfId="29538" xr:uid="{789C8E45-D755-4AF4-AE60-B36A8D335723}"/>
    <cellStyle name="Comma 3 3 7 4 7" xfId="19931" xr:uid="{3048A0B6-D081-4B14-84B8-A892CEE1DD54}"/>
    <cellStyle name="Comma 3 3 7 5" xfId="914" xr:uid="{00000000-0005-0000-0000-0000BA350000}"/>
    <cellStyle name="Comma 3 3 7 5 2" xfId="3319" xr:uid="{00000000-0005-0000-0000-0000BB350000}"/>
    <cellStyle name="Comma 3 3 7 5 2 2" xfId="8122" xr:uid="{00000000-0005-0000-0000-0000BC350000}"/>
    <cellStyle name="Comma 3 3 7 5 2 2 2" xfId="17729" xr:uid="{00000000-0005-0000-0000-0000BD350000}"/>
    <cellStyle name="Comma 3 3 7 5 2 2 2 2" xfId="36943" xr:uid="{E416E8E5-57AF-4A48-8606-2D6A3CC8F6B5}"/>
    <cellStyle name="Comma 3 3 7 5 2 2 3" xfId="27336" xr:uid="{102B535F-2B16-4306-BCBE-FA2E4D6928A6}"/>
    <cellStyle name="Comma 3 3 7 5 2 3" xfId="12926" xr:uid="{00000000-0005-0000-0000-0000BE350000}"/>
    <cellStyle name="Comma 3 3 7 5 2 3 2" xfId="32140" xr:uid="{C5A0C8C5-A748-4981-967B-645D9F158DBF}"/>
    <cellStyle name="Comma 3 3 7 5 2 4" xfId="22533" xr:uid="{596EB4B6-8035-4335-AB83-07BD4F40CFB5}"/>
    <cellStyle name="Comma 3 3 7 5 3" xfId="5721" xr:uid="{00000000-0005-0000-0000-0000BF350000}"/>
    <cellStyle name="Comma 3 3 7 5 3 2" xfId="15328" xr:uid="{00000000-0005-0000-0000-0000C0350000}"/>
    <cellStyle name="Comma 3 3 7 5 3 2 2" xfId="34542" xr:uid="{E0595329-4D3F-448D-B410-B26EBFFC93E5}"/>
    <cellStyle name="Comma 3 3 7 5 3 3" xfId="24935" xr:uid="{45540F4F-9662-4FBB-8D15-2C1DBF1D0ED9}"/>
    <cellStyle name="Comma 3 3 7 5 4" xfId="10524" xr:uid="{00000000-0005-0000-0000-0000C1350000}"/>
    <cellStyle name="Comma 3 3 7 5 4 2" xfId="29738" xr:uid="{99B4B91F-2D42-4274-8CC9-779897F09431}"/>
    <cellStyle name="Comma 3 3 7 5 5" xfId="20131" xr:uid="{2E6C3EAD-743D-4157-8690-30B4F86C4682}"/>
    <cellStyle name="Comma 3 3 7 6" xfId="1714" xr:uid="{00000000-0005-0000-0000-0000C2350000}"/>
    <cellStyle name="Comma 3 3 7 6 2" xfId="4119" xr:uid="{00000000-0005-0000-0000-0000C3350000}"/>
    <cellStyle name="Comma 3 3 7 6 2 2" xfId="8922" xr:uid="{00000000-0005-0000-0000-0000C4350000}"/>
    <cellStyle name="Comma 3 3 7 6 2 2 2" xfId="18529" xr:uid="{00000000-0005-0000-0000-0000C5350000}"/>
    <cellStyle name="Comma 3 3 7 6 2 2 2 2" xfId="37743" xr:uid="{ED47994B-F17E-43C7-989F-23DF490C54F3}"/>
    <cellStyle name="Comma 3 3 7 6 2 2 3" xfId="28136" xr:uid="{BF4738D3-4084-4B18-9852-18BAEB1457C9}"/>
    <cellStyle name="Comma 3 3 7 6 2 3" xfId="13726" xr:uid="{00000000-0005-0000-0000-0000C6350000}"/>
    <cellStyle name="Comma 3 3 7 6 2 3 2" xfId="32940" xr:uid="{69EE2736-C3CE-4EB1-B8DA-9DB464E3756E}"/>
    <cellStyle name="Comma 3 3 7 6 2 4" xfId="23333" xr:uid="{D2CD8C35-3043-4117-B960-D67D9B3BC7CE}"/>
    <cellStyle name="Comma 3 3 7 6 3" xfId="6521" xr:uid="{00000000-0005-0000-0000-0000C7350000}"/>
    <cellStyle name="Comma 3 3 7 6 3 2" xfId="16128" xr:uid="{00000000-0005-0000-0000-0000C8350000}"/>
    <cellStyle name="Comma 3 3 7 6 3 2 2" xfId="35342" xr:uid="{4D271577-CC04-42B4-AAAF-F0F0672822BB}"/>
    <cellStyle name="Comma 3 3 7 6 3 3" xfId="25735" xr:uid="{16C94629-DD99-44C6-8403-EDDBC0DA8CB8}"/>
    <cellStyle name="Comma 3 3 7 6 4" xfId="11324" xr:uid="{00000000-0005-0000-0000-0000C9350000}"/>
    <cellStyle name="Comma 3 3 7 6 4 2" xfId="30538" xr:uid="{D8D41D6A-0C95-4965-825A-FE1EF892518C}"/>
    <cellStyle name="Comma 3 3 7 6 5" xfId="20931" xr:uid="{9A0A3784-E046-4DAA-840D-2B83D622B43A}"/>
    <cellStyle name="Comma 3 3 7 7" xfId="2519" xr:uid="{00000000-0005-0000-0000-0000CA350000}"/>
    <cellStyle name="Comma 3 3 7 7 2" xfId="7322" xr:uid="{00000000-0005-0000-0000-0000CB350000}"/>
    <cellStyle name="Comma 3 3 7 7 2 2" xfId="16929" xr:uid="{00000000-0005-0000-0000-0000CC350000}"/>
    <cellStyle name="Comma 3 3 7 7 2 2 2" xfId="36143" xr:uid="{AB2F9BEA-5970-46A0-9078-95A5E1A84624}"/>
    <cellStyle name="Comma 3 3 7 7 2 3" xfId="26536" xr:uid="{072EE9B2-BC0F-4049-949E-A42F0D22BECE}"/>
    <cellStyle name="Comma 3 3 7 7 3" xfId="12126" xr:uid="{00000000-0005-0000-0000-0000CD350000}"/>
    <cellStyle name="Comma 3 3 7 7 3 2" xfId="31340" xr:uid="{B3854DE2-1A80-4A76-A01E-EE96AA814280}"/>
    <cellStyle name="Comma 3 3 7 7 4" xfId="21733" xr:uid="{01C3CFD4-0410-4731-A39F-AD4A284A3CD1}"/>
    <cellStyle name="Comma 3 3 7 8" xfId="4921" xr:uid="{00000000-0005-0000-0000-0000CE350000}"/>
    <cellStyle name="Comma 3 3 7 8 2" xfId="14528" xr:uid="{00000000-0005-0000-0000-0000CF350000}"/>
    <cellStyle name="Comma 3 3 7 8 2 2" xfId="33742" xr:uid="{6D81CC75-4A57-49C4-A556-963B3925EF44}"/>
    <cellStyle name="Comma 3 3 7 8 3" xfId="24135" xr:uid="{4E153E95-B0F2-4412-8E4A-446BF0A777F3}"/>
    <cellStyle name="Comma 3 3 7 9" xfId="9724" xr:uid="{00000000-0005-0000-0000-0000D0350000}"/>
    <cellStyle name="Comma 3 3 7 9 2" xfId="28938" xr:uid="{960FC605-1825-4B6D-AFD0-19E812E2434E}"/>
    <cellStyle name="Comma 3 3 8" xfId="213" xr:uid="{00000000-0005-0000-0000-0000D1350000}"/>
    <cellStyle name="Comma 3 3 8 2" xfId="1014" xr:uid="{00000000-0005-0000-0000-0000D2350000}"/>
    <cellStyle name="Comma 3 3 8 2 2" xfId="3419" xr:uid="{00000000-0005-0000-0000-0000D3350000}"/>
    <cellStyle name="Comma 3 3 8 2 2 2" xfId="8222" xr:uid="{00000000-0005-0000-0000-0000D4350000}"/>
    <cellStyle name="Comma 3 3 8 2 2 2 2" xfId="17829" xr:uid="{00000000-0005-0000-0000-0000D5350000}"/>
    <cellStyle name="Comma 3 3 8 2 2 2 2 2" xfId="37043" xr:uid="{D33EAF7C-9ADD-4070-9DD8-20A13FA7EC8A}"/>
    <cellStyle name="Comma 3 3 8 2 2 2 3" xfId="27436" xr:uid="{64C3080C-D79B-401A-B2A7-D318D323C4E2}"/>
    <cellStyle name="Comma 3 3 8 2 2 3" xfId="13026" xr:uid="{00000000-0005-0000-0000-0000D6350000}"/>
    <cellStyle name="Comma 3 3 8 2 2 3 2" xfId="32240" xr:uid="{1BD73140-69E5-4082-B9FF-78B2AD247DC3}"/>
    <cellStyle name="Comma 3 3 8 2 2 4" xfId="22633" xr:uid="{C98BB5AE-BD17-4C6E-AC40-F9BA373B6AA3}"/>
    <cellStyle name="Comma 3 3 8 2 3" xfId="5821" xr:uid="{00000000-0005-0000-0000-0000D7350000}"/>
    <cellStyle name="Comma 3 3 8 2 3 2" xfId="15428" xr:uid="{00000000-0005-0000-0000-0000D8350000}"/>
    <cellStyle name="Comma 3 3 8 2 3 2 2" xfId="34642" xr:uid="{5794019E-FB02-43E4-854A-2856B9960A68}"/>
    <cellStyle name="Comma 3 3 8 2 3 3" xfId="25035" xr:uid="{3D4979DC-1264-4899-8DB5-9BE3C59AF137}"/>
    <cellStyle name="Comma 3 3 8 2 4" xfId="10624" xr:uid="{00000000-0005-0000-0000-0000D9350000}"/>
    <cellStyle name="Comma 3 3 8 2 4 2" xfId="29838" xr:uid="{FC999B46-934E-4D9A-A776-441709864C25}"/>
    <cellStyle name="Comma 3 3 8 2 5" xfId="20231" xr:uid="{2FE0E144-BD61-4433-AF5D-BEE66CFA59AD}"/>
    <cellStyle name="Comma 3 3 8 3" xfId="1814" xr:uid="{00000000-0005-0000-0000-0000DA350000}"/>
    <cellStyle name="Comma 3 3 8 3 2" xfId="4219" xr:uid="{00000000-0005-0000-0000-0000DB350000}"/>
    <cellStyle name="Comma 3 3 8 3 2 2" xfId="9022" xr:uid="{00000000-0005-0000-0000-0000DC350000}"/>
    <cellStyle name="Comma 3 3 8 3 2 2 2" xfId="18629" xr:uid="{00000000-0005-0000-0000-0000DD350000}"/>
    <cellStyle name="Comma 3 3 8 3 2 2 2 2" xfId="37843" xr:uid="{27B88FBA-0C15-4BDA-931B-2FEDEA82CA5D}"/>
    <cellStyle name="Comma 3 3 8 3 2 2 3" xfId="28236" xr:uid="{B854207F-B477-4891-8708-DB98E05F0567}"/>
    <cellStyle name="Comma 3 3 8 3 2 3" xfId="13826" xr:uid="{00000000-0005-0000-0000-0000DE350000}"/>
    <cellStyle name="Comma 3 3 8 3 2 3 2" xfId="33040" xr:uid="{5B00B918-8E3A-4425-B80B-80A5CD772BD6}"/>
    <cellStyle name="Comma 3 3 8 3 2 4" xfId="23433" xr:uid="{6E341DEE-5B21-4429-B536-5381D26CC5BE}"/>
    <cellStyle name="Comma 3 3 8 3 3" xfId="6621" xr:uid="{00000000-0005-0000-0000-0000DF350000}"/>
    <cellStyle name="Comma 3 3 8 3 3 2" xfId="16228" xr:uid="{00000000-0005-0000-0000-0000E0350000}"/>
    <cellStyle name="Comma 3 3 8 3 3 2 2" xfId="35442" xr:uid="{20741F78-7995-48D3-B8F7-802225EBA50C}"/>
    <cellStyle name="Comma 3 3 8 3 3 3" xfId="25835" xr:uid="{A2D1B9BB-911A-4327-9D50-7CCADFD6A7D3}"/>
    <cellStyle name="Comma 3 3 8 3 4" xfId="11424" xr:uid="{00000000-0005-0000-0000-0000E1350000}"/>
    <cellStyle name="Comma 3 3 8 3 4 2" xfId="30638" xr:uid="{D8F2AC03-C7CF-4F6B-8FD0-898D7D3DDAD0}"/>
    <cellStyle name="Comma 3 3 8 3 5" xfId="21031" xr:uid="{13BDFB1D-472F-4DE2-9A17-BFEBC6D327EF}"/>
    <cellStyle name="Comma 3 3 8 4" xfId="2619" xr:uid="{00000000-0005-0000-0000-0000E2350000}"/>
    <cellStyle name="Comma 3 3 8 4 2" xfId="7422" xr:uid="{00000000-0005-0000-0000-0000E3350000}"/>
    <cellStyle name="Comma 3 3 8 4 2 2" xfId="17029" xr:uid="{00000000-0005-0000-0000-0000E4350000}"/>
    <cellStyle name="Comma 3 3 8 4 2 2 2" xfId="36243" xr:uid="{41F22A80-B932-46F8-BE31-3690234C1C9A}"/>
    <cellStyle name="Comma 3 3 8 4 2 3" xfId="26636" xr:uid="{CC6DFFF2-BEC3-4995-8E56-724E9F154482}"/>
    <cellStyle name="Comma 3 3 8 4 3" xfId="12226" xr:uid="{00000000-0005-0000-0000-0000E5350000}"/>
    <cellStyle name="Comma 3 3 8 4 3 2" xfId="31440" xr:uid="{5FEBA759-1B67-4073-83BD-260D1FEDD670}"/>
    <cellStyle name="Comma 3 3 8 4 4" xfId="21833" xr:uid="{B57AC51E-B8E2-4063-A4F7-5AD6C70A5548}"/>
    <cellStyle name="Comma 3 3 8 5" xfId="5021" xr:uid="{00000000-0005-0000-0000-0000E6350000}"/>
    <cellStyle name="Comma 3 3 8 5 2" xfId="14628" xr:uid="{00000000-0005-0000-0000-0000E7350000}"/>
    <cellStyle name="Comma 3 3 8 5 2 2" xfId="33842" xr:uid="{592B1368-05D8-4D07-A9FA-5FBFAD4B149F}"/>
    <cellStyle name="Comma 3 3 8 5 3" xfId="24235" xr:uid="{D8DD77EF-7F11-4833-B6B2-A1C8D631CE19}"/>
    <cellStyle name="Comma 3 3 8 6" xfId="9824" xr:uid="{00000000-0005-0000-0000-0000E8350000}"/>
    <cellStyle name="Comma 3 3 8 6 2" xfId="29038" xr:uid="{0A72F77C-0CC1-4C9A-BEF4-3A6FC470FFDB}"/>
    <cellStyle name="Comma 3 3 8 7" xfId="19431" xr:uid="{D9936531-AB94-42E4-892F-B59282985933}"/>
    <cellStyle name="Comma 3 3 9" xfId="413" xr:uid="{00000000-0005-0000-0000-0000E9350000}"/>
    <cellStyle name="Comma 3 3 9 2" xfId="1214" xr:uid="{00000000-0005-0000-0000-0000EA350000}"/>
    <cellStyle name="Comma 3 3 9 2 2" xfId="3619" xr:uid="{00000000-0005-0000-0000-0000EB350000}"/>
    <cellStyle name="Comma 3 3 9 2 2 2" xfId="8422" xr:uid="{00000000-0005-0000-0000-0000EC350000}"/>
    <cellStyle name="Comma 3 3 9 2 2 2 2" xfId="18029" xr:uid="{00000000-0005-0000-0000-0000ED350000}"/>
    <cellStyle name="Comma 3 3 9 2 2 2 2 2" xfId="37243" xr:uid="{5B4A3030-A7EA-4D93-BAD6-5222B5DDDF37}"/>
    <cellStyle name="Comma 3 3 9 2 2 2 3" xfId="27636" xr:uid="{AF51E631-945B-4FFF-BF2A-2DA6D88F0A0A}"/>
    <cellStyle name="Comma 3 3 9 2 2 3" xfId="13226" xr:uid="{00000000-0005-0000-0000-0000EE350000}"/>
    <cellStyle name="Comma 3 3 9 2 2 3 2" xfId="32440" xr:uid="{91CAB1BA-5C77-4D0C-BB22-EDC6C1D78774}"/>
    <cellStyle name="Comma 3 3 9 2 2 4" xfId="22833" xr:uid="{81D4FC6E-3C2E-4198-8C91-1F663370CA58}"/>
    <cellStyle name="Comma 3 3 9 2 3" xfId="6021" xr:uid="{00000000-0005-0000-0000-0000EF350000}"/>
    <cellStyle name="Comma 3 3 9 2 3 2" xfId="15628" xr:uid="{00000000-0005-0000-0000-0000F0350000}"/>
    <cellStyle name="Comma 3 3 9 2 3 2 2" xfId="34842" xr:uid="{7D23C76E-748F-407A-9E82-F3D91D75463A}"/>
    <cellStyle name="Comma 3 3 9 2 3 3" xfId="25235" xr:uid="{A60B9895-3153-40A9-B976-12BE247A6B8C}"/>
    <cellStyle name="Comma 3 3 9 2 4" xfId="10824" xr:uid="{00000000-0005-0000-0000-0000F1350000}"/>
    <cellStyle name="Comma 3 3 9 2 4 2" xfId="30038" xr:uid="{D6E74D3F-99CF-49EE-8FDF-FAEE04115F39}"/>
    <cellStyle name="Comma 3 3 9 2 5" xfId="20431" xr:uid="{F490AA58-C49B-481E-8BCE-42B6FF2AD6E9}"/>
    <cellStyle name="Comma 3 3 9 3" xfId="2014" xr:uid="{00000000-0005-0000-0000-0000F2350000}"/>
    <cellStyle name="Comma 3 3 9 3 2" xfId="4419" xr:uid="{00000000-0005-0000-0000-0000F3350000}"/>
    <cellStyle name="Comma 3 3 9 3 2 2" xfId="9222" xr:uid="{00000000-0005-0000-0000-0000F4350000}"/>
    <cellStyle name="Comma 3 3 9 3 2 2 2" xfId="18829" xr:uid="{00000000-0005-0000-0000-0000F5350000}"/>
    <cellStyle name="Comma 3 3 9 3 2 2 2 2" xfId="38043" xr:uid="{F1974921-39DC-4BB7-B0C5-625DC27D9902}"/>
    <cellStyle name="Comma 3 3 9 3 2 2 3" xfId="28436" xr:uid="{21C56D6F-40F3-4C4D-8A84-D575B16B028D}"/>
    <cellStyle name="Comma 3 3 9 3 2 3" xfId="14026" xr:uid="{00000000-0005-0000-0000-0000F6350000}"/>
    <cellStyle name="Comma 3 3 9 3 2 3 2" xfId="33240" xr:uid="{F659CE93-3AA5-4389-AFB6-CD4FE19A64CC}"/>
    <cellStyle name="Comma 3 3 9 3 2 4" xfId="23633" xr:uid="{38296B05-3B92-4E9F-A6B8-1DE069FD2D90}"/>
    <cellStyle name="Comma 3 3 9 3 3" xfId="6821" xr:uid="{00000000-0005-0000-0000-0000F7350000}"/>
    <cellStyle name="Comma 3 3 9 3 3 2" xfId="16428" xr:uid="{00000000-0005-0000-0000-0000F8350000}"/>
    <cellStyle name="Comma 3 3 9 3 3 2 2" xfId="35642" xr:uid="{9C928147-F449-43CC-8B2D-F391B7088E43}"/>
    <cellStyle name="Comma 3 3 9 3 3 3" xfId="26035" xr:uid="{65F6E95A-5D55-4EB3-8979-BFCF059EBC31}"/>
    <cellStyle name="Comma 3 3 9 3 4" xfId="11624" xr:uid="{00000000-0005-0000-0000-0000F9350000}"/>
    <cellStyle name="Comma 3 3 9 3 4 2" xfId="30838" xr:uid="{6C1F9E82-3469-4932-83AA-F7F4C9DE7E8A}"/>
    <cellStyle name="Comma 3 3 9 3 5" xfId="21231" xr:uid="{6343D89A-0296-4F83-A2F2-8D87D87BD0EF}"/>
    <cellStyle name="Comma 3 3 9 4" xfId="2819" xr:uid="{00000000-0005-0000-0000-0000FA350000}"/>
    <cellStyle name="Comma 3 3 9 4 2" xfId="7622" xr:uid="{00000000-0005-0000-0000-0000FB350000}"/>
    <cellStyle name="Comma 3 3 9 4 2 2" xfId="17229" xr:uid="{00000000-0005-0000-0000-0000FC350000}"/>
    <cellStyle name="Comma 3 3 9 4 2 2 2" xfId="36443" xr:uid="{D95BFB24-FC29-448B-82A0-6920F52DD662}"/>
    <cellStyle name="Comma 3 3 9 4 2 3" xfId="26836" xr:uid="{EFAD38D5-1550-438A-A913-6C9C0048A53B}"/>
    <cellStyle name="Comma 3 3 9 4 3" xfId="12426" xr:uid="{00000000-0005-0000-0000-0000FD350000}"/>
    <cellStyle name="Comma 3 3 9 4 3 2" xfId="31640" xr:uid="{D0AA3BCB-9DFD-44D0-A91B-C67BAFB66ED1}"/>
    <cellStyle name="Comma 3 3 9 4 4" xfId="22033" xr:uid="{355E30DF-2AA5-457E-B0A7-A8B18BE73353}"/>
    <cellStyle name="Comma 3 3 9 5" xfId="5221" xr:uid="{00000000-0005-0000-0000-0000FE350000}"/>
    <cellStyle name="Comma 3 3 9 5 2" xfId="14828" xr:uid="{00000000-0005-0000-0000-0000FF350000}"/>
    <cellStyle name="Comma 3 3 9 5 2 2" xfId="34042" xr:uid="{3B1C5C53-A2A8-4FF3-80C1-433DA61D37E1}"/>
    <cellStyle name="Comma 3 3 9 5 3" xfId="24435" xr:uid="{531886FD-76EE-4E03-B03B-4619C3C5F5AF}"/>
    <cellStyle name="Comma 3 3 9 6" xfId="10024" xr:uid="{00000000-0005-0000-0000-000000360000}"/>
    <cellStyle name="Comma 3 3 9 6 2" xfId="29238" xr:uid="{16EEFDFB-1A87-4B3C-9A46-2F8580CA3872}"/>
    <cellStyle name="Comma 3 3 9 7" xfId="19631" xr:uid="{3CFA1F77-36BD-4190-8C61-ADA3D1692259}"/>
    <cellStyle name="Comma 3 4" xfId="13" xr:uid="{00000000-0005-0000-0000-000001360000}"/>
    <cellStyle name="Comma 3 4 10" xfId="615" xr:uid="{00000000-0005-0000-0000-000002360000}"/>
    <cellStyle name="Comma 3 4 10 2" xfId="1416" xr:uid="{00000000-0005-0000-0000-000003360000}"/>
    <cellStyle name="Comma 3 4 10 2 2" xfId="3821" xr:uid="{00000000-0005-0000-0000-000004360000}"/>
    <cellStyle name="Comma 3 4 10 2 2 2" xfId="8624" xr:uid="{00000000-0005-0000-0000-000005360000}"/>
    <cellStyle name="Comma 3 4 10 2 2 2 2" xfId="18231" xr:uid="{00000000-0005-0000-0000-000006360000}"/>
    <cellStyle name="Comma 3 4 10 2 2 2 2 2" xfId="37445" xr:uid="{CA01281E-B247-4BB7-9C6D-1C3BF210F0CB}"/>
    <cellStyle name="Comma 3 4 10 2 2 2 3" xfId="27838" xr:uid="{A9744EAB-1DF8-4C09-990F-32C8DFA152D7}"/>
    <cellStyle name="Comma 3 4 10 2 2 3" xfId="13428" xr:uid="{00000000-0005-0000-0000-000007360000}"/>
    <cellStyle name="Comma 3 4 10 2 2 3 2" xfId="32642" xr:uid="{B6CB2A13-C38D-49CC-A840-23004981261C}"/>
    <cellStyle name="Comma 3 4 10 2 2 4" xfId="23035" xr:uid="{0AFA81DF-71AE-4014-B99A-D66CC5578EA3}"/>
    <cellStyle name="Comma 3 4 10 2 3" xfId="6223" xr:uid="{00000000-0005-0000-0000-000008360000}"/>
    <cellStyle name="Comma 3 4 10 2 3 2" xfId="15830" xr:uid="{00000000-0005-0000-0000-000009360000}"/>
    <cellStyle name="Comma 3 4 10 2 3 2 2" xfId="35044" xr:uid="{FB37A24C-4C56-4FEE-A11E-953FB38E2112}"/>
    <cellStyle name="Comma 3 4 10 2 3 3" xfId="25437" xr:uid="{03F93925-6C15-4E37-B632-F424E93E641A}"/>
    <cellStyle name="Comma 3 4 10 2 4" xfId="11026" xr:uid="{00000000-0005-0000-0000-00000A360000}"/>
    <cellStyle name="Comma 3 4 10 2 4 2" xfId="30240" xr:uid="{73DD9020-8FAE-4160-A143-E1C4CCF44D1B}"/>
    <cellStyle name="Comma 3 4 10 2 5" xfId="20633" xr:uid="{7C0CCAFA-4CDB-4118-A24D-E29CD839A2FC}"/>
    <cellStyle name="Comma 3 4 10 3" xfId="2216" xr:uid="{00000000-0005-0000-0000-00000B360000}"/>
    <cellStyle name="Comma 3 4 10 3 2" xfId="4621" xr:uid="{00000000-0005-0000-0000-00000C360000}"/>
    <cellStyle name="Comma 3 4 10 3 2 2" xfId="9424" xr:uid="{00000000-0005-0000-0000-00000D360000}"/>
    <cellStyle name="Comma 3 4 10 3 2 2 2" xfId="19031" xr:uid="{00000000-0005-0000-0000-00000E360000}"/>
    <cellStyle name="Comma 3 4 10 3 2 2 2 2" xfId="38245" xr:uid="{A79E374B-2AEA-44D0-9957-0E2AE6E4599C}"/>
    <cellStyle name="Comma 3 4 10 3 2 2 3" xfId="28638" xr:uid="{412265DA-B3BF-46CD-8BA6-A7E2CEA29218}"/>
    <cellStyle name="Comma 3 4 10 3 2 3" xfId="14228" xr:uid="{00000000-0005-0000-0000-00000F360000}"/>
    <cellStyle name="Comma 3 4 10 3 2 3 2" xfId="33442" xr:uid="{EC92F094-8D21-453C-AE5C-54C4303B40AB}"/>
    <cellStyle name="Comma 3 4 10 3 2 4" xfId="23835" xr:uid="{8852962B-606F-42F9-9980-33F0743407F5}"/>
    <cellStyle name="Comma 3 4 10 3 3" xfId="7023" xr:uid="{00000000-0005-0000-0000-000010360000}"/>
    <cellStyle name="Comma 3 4 10 3 3 2" xfId="16630" xr:uid="{00000000-0005-0000-0000-000011360000}"/>
    <cellStyle name="Comma 3 4 10 3 3 2 2" xfId="35844" xr:uid="{BFFED32D-218F-4CFC-AB4B-F0150545953F}"/>
    <cellStyle name="Comma 3 4 10 3 3 3" xfId="26237" xr:uid="{C0B1BE9D-3C8D-437A-BDB3-DA2EE5BE2EC8}"/>
    <cellStyle name="Comma 3 4 10 3 4" xfId="11826" xr:uid="{00000000-0005-0000-0000-000012360000}"/>
    <cellStyle name="Comma 3 4 10 3 4 2" xfId="31040" xr:uid="{FC2ECEA5-010C-4EC7-BA5E-97CEBF7DF024}"/>
    <cellStyle name="Comma 3 4 10 3 5" xfId="21433" xr:uid="{51F0EDBE-6910-40F4-B508-912E9F0EA977}"/>
    <cellStyle name="Comma 3 4 10 4" xfId="3021" xr:uid="{00000000-0005-0000-0000-000013360000}"/>
    <cellStyle name="Comma 3 4 10 4 2" xfId="7824" xr:uid="{00000000-0005-0000-0000-000014360000}"/>
    <cellStyle name="Comma 3 4 10 4 2 2" xfId="17431" xr:uid="{00000000-0005-0000-0000-000015360000}"/>
    <cellStyle name="Comma 3 4 10 4 2 2 2" xfId="36645" xr:uid="{BC31ABAA-EF90-4EF3-8B83-1DB6E56586A9}"/>
    <cellStyle name="Comma 3 4 10 4 2 3" xfId="27038" xr:uid="{A25FF84A-E916-450D-8E98-ECEBFA229386}"/>
    <cellStyle name="Comma 3 4 10 4 3" xfId="12628" xr:uid="{00000000-0005-0000-0000-000016360000}"/>
    <cellStyle name="Comma 3 4 10 4 3 2" xfId="31842" xr:uid="{0BC1CDBA-907B-4D42-807F-F27B3C3901D0}"/>
    <cellStyle name="Comma 3 4 10 4 4" xfId="22235" xr:uid="{682B0CF2-C2C0-424E-A93B-6FD247637925}"/>
    <cellStyle name="Comma 3 4 10 5" xfId="5423" xr:uid="{00000000-0005-0000-0000-000017360000}"/>
    <cellStyle name="Comma 3 4 10 5 2" xfId="15030" xr:uid="{00000000-0005-0000-0000-000018360000}"/>
    <cellStyle name="Comma 3 4 10 5 2 2" xfId="34244" xr:uid="{FADD9EA8-ECA0-4EDE-AC65-830B143DD962}"/>
    <cellStyle name="Comma 3 4 10 5 3" xfId="24637" xr:uid="{CF2322E4-81FF-4435-927D-78AF91700B48}"/>
    <cellStyle name="Comma 3 4 10 6" xfId="10226" xr:uid="{00000000-0005-0000-0000-000019360000}"/>
    <cellStyle name="Comma 3 4 10 6 2" xfId="29440" xr:uid="{6495ED78-4310-4C5C-BC08-3E820932AEA9}"/>
    <cellStyle name="Comma 3 4 10 7" xfId="19833" xr:uid="{39F4F698-6040-4C8E-86D6-E7A7AB21C61D}"/>
    <cellStyle name="Comma 3 4 11" xfId="816" xr:uid="{00000000-0005-0000-0000-00001A360000}"/>
    <cellStyle name="Comma 3 4 11 2" xfId="3221" xr:uid="{00000000-0005-0000-0000-00001B360000}"/>
    <cellStyle name="Comma 3 4 11 2 2" xfId="8024" xr:uid="{00000000-0005-0000-0000-00001C360000}"/>
    <cellStyle name="Comma 3 4 11 2 2 2" xfId="17631" xr:uid="{00000000-0005-0000-0000-00001D360000}"/>
    <cellStyle name="Comma 3 4 11 2 2 2 2" xfId="36845" xr:uid="{584D2A66-0D6A-41F0-8B0F-99F41C20CD94}"/>
    <cellStyle name="Comma 3 4 11 2 2 3" xfId="27238" xr:uid="{EEEF2DD8-DC66-4694-BC31-1A0281E3421E}"/>
    <cellStyle name="Comma 3 4 11 2 3" xfId="12828" xr:uid="{00000000-0005-0000-0000-00001E360000}"/>
    <cellStyle name="Comma 3 4 11 2 3 2" xfId="32042" xr:uid="{EAA45935-7770-4840-90D9-4DCCDED7FE32}"/>
    <cellStyle name="Comma 3 4 11 2 4" xfId="22435" xr:uid="{6104EDA7-DD70-4389-96DE-B040BE97F19F}"/>
    <cellStyle name="Comma 3 4 11 3" xfId="5623" xr:uid="{00000000-0005-0000-0000-00001F360000}"/>
    <cellStyle name="Comma 3 4 11 3 2" xfId="15230" xr:uid="{00000000-0005-0000-0000-000020360000}"/>
    <cellStyle name="Comma 3 4 11 3 2 2" xfId="34444" xr:uid="{6DD21739-318B-4833-B8BD-FB045C92D4DD}"/>
    <cellStyle name="Comma 3 4 11 3 3" xfId="24837" xr:uid="{28F90F28-8255-4975-8987-003E565C788C}"/>
    <cellStyle name="Comma 3 4 11 4" xfId="10426" xr:uid="{00000000-0005-0000-0000-000021360000}"/>
    <cellStyle name="Comma 3 4 11 4 2" xfId="29640" xr:uid="{5EC12261-01B6-4925-B289-0646F50857DE}"/>
    <cellStyle name="Comma 3 4 11 5" xfId="20033" xr:uid="{CD976204-C392-4DB2-B07B-6711C0868957}"/>
    <cellStyle name="Comma 3 4 12" xfId="1616" xr:uid="{00000000-0005-0000-0000-000022360000}"/>
    <cellStyle name="Comma 3 4 12 2" xfId="4021" xr:uid="{00000000-0005-0000-0000-000023360000}"/>
    <cellStyle name="Comma 3 4 12 2 2" xfId="8824" xr:uid="{00000000-0005-0000-0000-000024360000}"/>
    <cellStyle name="Comma 3 4 12 2 2 2" xfId="18431" xr:uid="{00000000-0005-0000-0000-000025360000}"/>
    <cellStyle name="Comma 3 4 12 2 2 2 2" xfId="37645" xr:uid="{4434931D-6198-4E87-AF2E-F838E66539C2}"/>
    <cellStyle name="Comma 3 4 12 2 2 3" xfId="28038" xr:uid="{A47FE3EC-11CE-4D0B-8CD7-8CC6C1F722D3}"/>
    <cellStyle name="Comma 3 4 12 2 3" xfId="13628" xr:uid="{00000000-0005-0000-0000-000026360000}"/>
    <cellStyle name="Comma 3 4 12 2 3 2" xfId="32842" xr:uid="{C02A8B44-D432-432F-ADF3-A9E6D69B93E0}"/>
    <cellStyle name="Comma 3 4 12 2 4" xfId="23235" xr:uid="{6C62BCA6-83B9-4717-98A5-5DC8252020CD}"/>
    <cellStyle name="Comma 3 4 12 3" xfId="6423" xr:uid="{00000000-0005-0000-0000-000027360000}"/>
    <cellStyle name="Comma 3 4 12 3 2" xfId="16030" xr:uid="{00000000-0005-0000-0000-000028360000}"/>
    <cellStyle name="Comma 3 4 12 3 2 2" xfId="35244" xr:uid="{E61F8799-558C-4B13-8B3A-E1A5CD25EE22}"/>
    <cellStyle name="Comma 3 4 12 3 3" xfId="25637" xr:uid="{87A91B29-CE8F-4443-88F7-E0286368E47E}"/>
    <cellStyle name="Comma 3 4 12 4" xfId="11226" xr:uid="{00000000-0005-0000-0000-000029360000}"/>
    <cellStyle name="Comma 3 4 12 4 2" xfId="30440" xr:uid="{C59D3BEB-8684-41A8-A5C0-A3329720CAC4}"/>
    <cellStyle name="Comma 3 4 12 5" xfId="20833" xr:uid="{E0F62448-FF86-4E69-A716-F466741CF6FF}"/>
    <cellStyle name="Comma 3 4 13" xfId="2421" xr:uid="{00000000-0005-0000-0000-00002A360000}"/>
    <cellStyle name="Comma 3 4 13 2" xfId="7224" xr:uid="{00000000-0005-0000-0000-00002B360000}"/>
    <cellStyle name="Comma 3 4 13 2 2" xfId="16831" xr:uid="{00000000-0005-0000-0000-00002C360000}"/>
    <cellStyle name="Comma 3 4 13 2 2 2" xfId="36045" xr:uid="{0BDECB04-66CF-4F45-AA7D-6C2A38631CD7}"/>
    <cellStyle name="Comma 3 4 13 2 3" xfId="26438" xr:uid="{A5030BE2-B2E1-41AA-BBCB-C91DBFD1E998}"/>
    <cellStyle name="Comma 3 4 13 3" xfId="12028" xr:uid="{00000000-0005-0000-0000-00002D360000}"/>
    <cellStyle name="Comma 3 4 13 3 2" xfId="31242" xr:uid="{3271B108-E1CC-440B-A1E8-98277181DF05}"/>
    <cellStyle name="Comma 3 4 13 4" xfId="21635" xr:uid="{0D9E2056-5833-443C-957F-8DAD6F187198}"/>
    <cellStyle name="Comma 3 4 14" xfId="4823" xr:uid="{00000000-0005-0000-0000-00002E360000}"/>
    <cellStyle name="Comma 3 4 14 2" xfId="14430" xr:uid="{00000000-0005-0000-0000-00002F360000}"/>
    <cellStyle name="Comma 3 4 14 2 2" xfId="33644" xr:uid="{DE8C8EEA-DD9B-4511-878B-1FE176F5FD2F}"/>
    <cellStyle name="Comma 3 4 14 3" xfId="24037" xr:uid="{CD44CB72-6613-41C5-A937-A07C8B14C457}"/>
    <cellStyle name="Comma 3 4 15" xfId="9626" xr:uid="{00000000-0005-0000-0000-000030360000}"/>
    <cellStyle name="Comma 3 4 15 2" xfId="28840" xr:uid="{CC663002-6C59-4B8A-B902-5B91F3FE49AE}"/>
    <cellStyle name="Comma 3 4 16" xfId="19233" xr:uid="{FBDE048B-DF6C-4701-B94B-803A905D0A37}"/>
    <cellStyle name="Comma 3 4 2" xfId="24" xr:uid="{00000000-0005-0000-0000-000031360000}"/>
    <cellStyle name="Comma 3 4 2 10" xfId="4833" xr:uid="{00000000-0005-0000-0000-000032360000}"/>
    <cellStyle name="Comma 3 4 2 10 2" xfId="14440" xr:uid="{00000000-0005-0000-0000-000033360000}"/>
    <cellStyle name="Comma 3 4 2 10 2 2" xfId="33654" xr:uid="{2D9B4EA1-0E9E-4CDC-8582-1A5E08537DA5}"/>
    <cellStyle name="Comma 3 4 2 10 3" xfId="24047" xr:uid="{5E084C05-EBF1-4C6E-83E1-B41D5D0086CB}"/>
    <cellStyle name="Comma 3 4 2 11" xfId="9636" xr:uid="{00000000-0005-0000-0000-000034360000}"/>
    <cellStyle name="Comma 3 4 2 11 2" xfId="28850" xr:uid="{1A587AF9-A075-4975-A00E-A1B3FAA240FE}"/>
    <cellStyle name="Comma 3 4 2 12" xfId="19243" xr:uid="{C70E8D06-4587-49B2-9A60-84EFB7878B6A}"/>
    <cellStyle name="Comma 3 4 2 2" xfId="75" xr:uid="{00000000-0005-0000-0000-000035360000}"/>
    <cellStyle name="Comma 3 4 2 2 10" xfId="9686" xr:uid="{00000000-0005-0000-0000-000036360000}"/>
    <cellStyle name="Comma 3 4 2 2 10 2" xfId="28900" xr:uid="{5BEC5C8C-05BA-4A99-A954-EAD1675C4B3F}"/>
    <cellStyle name="Comma 3 4 2 2 11" xfId="19293" xr:uid="{9AFB6608-292E-472D-A61E-1F1A69A708C2}"/>
    <cellStyle name="Comma 3 4 2 2 2" xfId="175" xr:uid="{00000000-0005-0000-0000-000037360000}"/>
    <cellStyle name="Comma 3 4 2 2 2 10" xfId="19393" xr:uid="{F8144331-AD2C-4C5D-81BA-E5C50D697F3E}"/>
    <cellStyle name="Comma 3 4 2 2 2 2" xfId="375" xr:uid="{00000000-0005-0000-0000-000038360000}"/>
    <cellStyle name="Comma 3 4 2 2 2 2 2" xfId="1176" xr:uid="{00000000-0005-0000-0000-000039360000}"/>
    <cellStyle name="Comma 3 4 2 2 2 2 2 2" xfId="3581" xr:uid="{00000000-0005-0000-0000-00003A360000}"/>
    <cellStyle name="Comma 3 4 2 2 2 2 2 2 2" xfId="8384" xr:uid="{00000000-0005-0000-0000-00003B360000}"/>
    <cellStyle name="Comma 3 4 2 2 2 2 2 2 2 2" xfId="17991" xr:uid="{00000000-0005-0000-0000-00003C360000}"/>
    <cellStyle name="Comma 3 4 2 2 2 2 2 2 2 2 2" xfId="37205" xr:uid="{E2133B46-6850-4929-A3F6-97BBC3262932}"/>
    <cellStyle name="Comma 3 4 2 2 2 2 2 2 2 3" xfId="27598" xr:uid="{CA10CD67-90A8-49CE-9E4B-BC392110B8D3}"/>
    <cellStyle name="Comma 3 4 2 2 2 2 2 2 3" xfId="13188" xr:uid="{00000000-0005-0000-0000-00003D360000}"/>
    <cellStyle name="Comma 3 4 2 2 2 2 2 2 3 2" xfId="32402" xr:uid="{F6A9006C-D1DD-4440-A6C1-7B5BDE88B59E}"/>
    <cellStyle name="Comma 3 4 2 2 2 2 2 2 4" xfId="22795" xr:uid="{F9D7FDE6-7169-4EFE-B89B-853F6DB2EA87}"/>
    <cellStyle name="Comma 3 4 2 2 2 2 2 3" xfId="5983" xr:uid="{00000000-0005-0000-0000-00003E360000}"/>
    <cellStyle name="Comma 3 4 2 2 2 2 2 3 2" xfId="15590" xr:uid="{00000000-0005-0000-0000-00003F360000}"/>
    <cellStyle name="Comma 3 4 2 2 2 2 2 3 2 2" xfId="34804" xr:uid="{5026125F-1FCB-4E39-92C8-EF80935694EE}"/>
    <cellStyle name="Comma 3 4 2 2 2 2 2 3 3" xfId="25197" xr:uid="{0F60D404-01A3-49F7-BA66-8BC5C052983A}"/>
    <cellStyle name="Comma 3 4 2 2 2 2 2 4" xfId="10786" xr:uid="{00000000-0005-0000-0000-000040360000}"/>
    <cellStyle name="Comma 3 4 2 2 2 2 2 4 2" xfId="30000" xr:uid="{E3781DEA-5025-43C5-9A84-CA70D9F3791E}"/>
    <cellStyle name="Comma 3 4 2 2 2 2 2 5" xfId="20393" xr:uid="{DD45A314-ECD3-48FA-A19B-9B1C9D4ED5AC}"/>
    <cellStyle name="Comma 3 4 2 2 2 2 3" xfId="1976" xr:uid="{00000000-0005-0000-0000-000041360000}"/>
    <cellStyle name="Comma 3 4 2 2 2 2 3 2" xfId="4381" xr:uid="{00000000-0005-0000-0000-000042360000}"/>
    <cellStyle name="Comma 3 4 2 2 2 2 3 2 2" xfId="9184" xr:uid="{00000000-0005-0000-0000-000043360000}"/>
    <cellStyle name="Comma 3 4 2 2 2 2 3 2 2 2" xfId="18791" xr:uid="{00000000-0005-0000-0000-000044360000}"/>
    <cellStyle name="Comma 3 4 2 2 2 2 3 2 2 2 2" xfId="38005" xr:uid="{E404A883-124A-4878-90A8-BF2004C6F66E}"/>
    <cellStyle name="Comma 3 4 2 2 2 2 3 2 2 3" xfId="28398" xr:uid="{74682D2F-55D4-4F87-AF6C-ABFE162F3877}"/>
    <cellStyle name="Comma 3 4 2 2 2 2 3 2 3" xfId="13988" xr:uid="{00000000-0005-0000-0000-000045360000}"/>
    <cellStyle name="Comma 3 4 2 2 2 2 3 2 3 2" xfId="33202" xr:uid="{2C28307E-3577-4A35-9570-139139024416}"/>
    <cellStyle name="Comma 3 4 2 2 2 2 3 2 4" xfId="23595" xr:uid="{E565694A-8BA4-434C-AEC9-2D856FE407C6}"/>
    <cellStyle name="Comma 3 4 2 2 2 2 3 3" xfId="6783" xr:uid="{00000000-0005-0000-0000-000046360000}"/>
    <cellStyle name="Comma 3 4 2 2 2 2 3 3 2" xfId="16390" xr:uid="{00000000-0005-0000-0000-000047360000}"/>
    <cellStyle name="Comma 3 4 2 2 2 2 3 3 2 2" xfId="35604" xr:uid="{C6F1C22D-24D2-4557-8600-3E74BE9F951F}"/>
    <cellStyle name="Comma 3 4 2 2 2 2 3 3 3" xfId="25997" xr:uid="{80B16C4C-35F8-4979-AAB6-52B5D5659268}"/>
    <cellStyle name="Comma 3 4 2 2 2 2 3 4" xfId="11586" xr:uid="{00000000-0005-0000-0000-000048360000}"/>
    <cellStyle name="Comma 3 4 2 2 2 2 3 4 2" xfId="30800" xr:uid="{98B25342-93C3-400F-9B24-E70AD7AC32CC}"/>
    <cellStyle name="Comma 3 4 2 2 2 2 3 5" xfId="21193" xr:uid="{9EE25433-3967-4F58-B518-A71D2F63ECF6}"/>
    <cellStyle name="Comma 3 4 2 2 2 2 4" xfId="2781" xr:uid="{00000000-0005-0000-0000-000049360000}"/>
    <cellStyle name="Comma 3 4 2 2 2 2 4 2" xfId="7584" xr:uid="{00000000-0005-0000-0000-00004A360000}"/>
    <cellStyle name="Comma 3 4 2 2 2 2 4 2 2" xfId="17191" xr:uid="{00000000-0005-0000-0000-00004B360000}"/>
    <cellStyle name="Comma 3 4 2 2 2 2 4 2 2 2" xfId="36405" xr:uid="{834FF5D4-5D17-4CB4-8329-CA7DEB43FD66}"/>
    <cellStyle name="Comma 3 4 2 2 2 2 4 2 3" xfId="26798" xr:uid="{0F1542BE-27F6-476F-959E-9CA5AC9998C8}"/>
    <cellStyle name="Comma 3 4 2 2 2 2 4 3" xfId="12388" xr:uid="{00000000-0005-0000-0000-00004C360000}"/>
    <cellStyle name="Comma 3 4 2 2 2 2 4 3 2" xfId="31602" xr:uid="{6AE3D4B0-1DD2-4E74-ABBA-4E31D2C6BB95}"/>
    <cellStyle name="Comma 3 4 2 2 2 2 4 4" xfId="21995" xr:uid="{44D78BF0-8091-468B-8234-5E25FDF3D00B}"/>
    <cellStyle name="Comma 3 4 2 2 2 2 5" xfId="5183" xr:uid="{00000000-0005-0000-0000-00004D360000}"/>
    <cellStyle name="Comma 3 4 2 2 2 2 5 2" xfId="14790" xr:uid="{00000000-0005-0000-0000-00004E360000}"/>
    <cellStyle name="Comma 3 4 2 2 2 2 5 2 2" xfId="34004" xr:uid="{EDA8D19D-5653-42E3-99D2-D3CC46FBBCDD}"/>
    <cellStyle name="Comma 3 4 2 2 2 2 5 3" xfId="24397" xr:uid="{F2A19E4B-C5EC-4AAC-9177-50042D6A33C4}"/>
    <cellStyle name="Comma 3 4 2 2 2 2 6" xfId="9986" xr:uid="{00000000-0005-0000-0000-00004F360000}"/>
    <cellStyle name="Comma 3 4 2 2 2 2 6 2" xfId="29200" xr:uid="{25139692-8D8A-4F3E-9115-27CEC8F0F069}"/>
    <cellStyle name="Comma 3 4 2 2 2 2 7" xfId="19593" xr:uid="{EF3F1787-BDFE-44CE-A6AB-87C1BD7B7E4E}"/>
    <cellStyle name="Comma 3 4 2 2 2 3" xfId="575" xr:uid="{00000000-0005-0000-0000-000050360000}"/>
    <cellStyle name="Comma 3 4 2 2 2 3 2" xfId="1376" xr:uid="{00000000-0005-0000-0000-000051360000}"/>
    <cellStyle name="Comma 3 4 2 2 2 3 2 2" xfId="3781" xr:uid="{00000000-0005-0000-0000-000052360000}"/>
    <cellStyle name="Comma 3 4 2 2 2 3 2 2 2" xfId="8584" xr:uid="{00000000-0005-0000-0000-000053360000}"/>
    <cellStyle name="Comma 3 4 2 2 2 3 2 2 2 2" xfId="18191" xr:uid="{00000000-0005-0000-0000-000054360000}"/>
    <cellStyle name="Comma 3 4 2 2 2 3 2 2 2 2 2" xfId="37405" xr:uid="{92D3E8F8-6451-4DC3-8060-8DEF3C2F0DAC}"/>
    <cellStyle name="Comma 3 4 2 2 2 3 2 2 2 3" xfId="27798" xr:uid="{8A4DE029-7DC7-44C6-81FB-30D2CA6F124F}"/>
    <cellStyle name="Comma 3 4 2 2 2 3 2 2 3" xfId="13388" xr:uid="{00000000-0005-0000-0000-000055360000}"/>
    <cellStyle name="Comma 3 4 2 2 2 3 2 2 3 2" xfId="32602" xr:uid="{73CF81E6-F188-489A-ADE1-8D4EC8ED1EE9}"/>
    <cellStyle name="Comma 3 4 2 2 2 3 2 2 4" xfId="22995" xr:uid="{3CC00C0A-D4C2-45CF-B59D-64287603F16A}"/>
    <cellStyle name="Comma 3 4 2 2 2 3 2 3" xfId="6183" xr:uid="{00000000-0005-0000-0000-000056360000}"/>
    <cellStyle name="Comma 3 4 2 2 2 3 2 3 2" xfId="15790" xr:uid="{00000000-0005-0000-0000-000057360000}"/>
    <cellStyle name="Comma 3 4 2 2 2 3 2 3 2 2" xfId="35004" xr:uid="{29BDEE18-DD1C-49D0-BE11-AAA51C70CD96}"/>
    <cellStyle name="Comma 3 4 2 2 2 3 2 3 3" xfId="25397" xr:uid="{4FD72333-31EB-475B-BE4F-83A97183C77F}"/>
    <cellStyle name="Comma 3 4 2 2 2 3 2 4" xfId="10986" xr:uid="{00000000-0005-0000-0000-000058360000}"/>
    <cellStyle name="Comma 3 4 2 2 2 3 2 4 2" xfId="30200" xr:uid="{02A758B2-51A5-48B7-A9B1-571B23626CA4}"/>
    <cellStyle name="Comma 3 4 2 2 2 3 2 5" xfId="20593" xr:uid="{D2C83F86-3452-444E-AE12-C9A1D8A15718}"/>
    <cellStyle name="Comma 3 4 2 2 2 3 3" xfId="2176" xr:uid="{00000000-0005-0000-0000-000059360000}"/>
    <cellStyle name="Comma 3 4 2 2 2 3 3 2" xfId="4581" xr:uid="{00000000-0005-0000-0000-00005A360000}"/>
    <cellStyle name="Comma 3 4 2 2 2 3 3 2 2" xfId="9384" xr:uid="{00000000-0005-0000-0000-00005B360000}"/>
    <cellStyle name="Comma 3 4 2 2 2 3 3 2 2 2" xfId="18991" xr:uid="{00000000-0005-0000-0000-00005C360000}"/>
    <cellStyle name="Comma 3 4 2 2 2 3 3 2 2 2 2" xfId="38205" xr:uid="{4440EA6C-F48C-4AB8-8B05-7140A1D0C55A}"/>
    <cellStyle name="Comma 3 4 2 2 2 3 3 2 2 3" xfId="28598" xr:uid="{39315C7E-0203-4792-82CD-03AC06C3D295}"/>
    <cellStyle name="Comma 3 4 2 2 2 3 3 2 3" xfId="14188" xr:uid="{00000000-0005-0000-0000-00005D360000}"/>
    <cellStyle name="Comma 3 4 2 2 2 3 3 2 3 2" xfId="33402" xr:uid="{85E5E739-3B24-403C-845E-D667C52054AA}"/>
    <cellStyle name="Comma 3 4 2 2 2 3 3 2 4" xfId="23795" xr:uid="{3BC2A53A-CE5F-42CD-AAB9-24E7480707E6}"/>
    <cellStyle name="Comma 3 4 2 2 2 3 3 3" xfId="6983" xr:uid="{00000000-0005-0000-0000-00005E360000}"/>
    <cellStyle name="Comma 3 4 2 2 2 3 3 3 2" xfId="16590" xr:uid="{00000000-0005-0000-0000-00005F360000}"/>
    <cellStyle name="Comma 3 4 2 2 2 3 3 3 2 2" xfId="35804" xr:uid="{9E51D11F-022B-4EA1-A10D-3B8E6F9FD0F0}"/>
    <cellStyle name="Comma 3 4 2 2 2 3 3 3 3" xfId="26197" xr:uid="{E38407F9-1E31-42F5-9FAB-34346B30946F}"/>
    <cellStyle name="Comma 3 4 2 2 2 3 3 4" xfId="11786" xr:uid="{00000000-0005-0000-0000-000060360000}"/>
    <cellStyle name="Comma 3 4 2 2 2 3 3 4 2" xfId="31000" xr:uid="{4D904B92-2866-4F62-931A-F8B0FEC598D6}"/>
    <cellStyle name="Comma 3 4 2 2 2 3 3 5" xfId="21393" xr:uid="{E182364D-B9A0-4705-8F9D-9243DD3797CA}"/>
    <cellStyle name="Comma 3 4 2 2 2 3 4" xfId="2981" xr:uid="{00000000-0005-0000-0000-000061360000}"/>
    <cellStyle name="Comma 3 4 2 2 2 3 4 2" xfId="7784" xr:uid="{00000000-0005-0000-0000-000062360000}"/>
    <cellStyle name="Comma 3 4 2 2 2 3 4 2 2" xfId="17391" xr:uid="{00000000-0005-0000-0000-000063360000}"/>
    <cellStyle name="Comma 3 4 2 2 2 3 4 2 2 2" xfId="36605" xr:uid="{A6A87B1A-11CF-4507-8116-BE9BF1C05F31}"/>
    <cellStyle name="Comma 3 4 2 2 2 3 4 2 3" xfId="26998" xr:uid="{C0111DA6-A978-44B5-B379-4AB603BEF45C}"/>
    <cellStyle name="Comma 3 4 2 2 2 3 4 3" xfId="12588" xr:uid="{00000000-0005-0000-0000-000064360000}"/>
    <cellStyle name="Comma 3 4 2 2 2 3 4 3 2" xfId="31802" xr:uid="{13E4756C-52D1-4FC9-BFEB-2105F9AE0FC2}"/>
    <cellStyle name="Comma 3 4 2 2 2 3 4 4" xfId="22195" xr:uid="{3555976A-B0C6-4581-B033-AF0DC4331A2D}"/>
    <cellStyle name="Comma 3 4 2 2 2 3 5" xfId="5383" xr:uid="{00000000-0005-0000-0000-000065360000}"/>
    <cellStyle name="Comma 3 4 2 2 2 3 5 2" xfId="14990" xr:uid="{00000000-0005-0000-0000-000066360000}"/>
    <cellStyle name="Comma 3 4 2 2 2 3 5 2 2" xfId="34204" xr:uid="{B1E3C9FD-8A08-4B1C-A905-54A88AD7CAC9}"/>
    <cellStyle name="Comma 3 4 2 2 2 3 5 3" xfId="24597" xr:uid="{16C96168-21F6-4ADC-B6E7-DE2619535A18}"/>
    <cellStyle name="Comma 3 4 2 2 2 3 6" xfId="10186" xr:uid="{00000000-0005-0000-0000-000067360000}"/>
    <cellStyle name="Comma 3 4 2 2 2 3 6 2" xfId="29400" xr:uid="{DFF71FC5-6298-4401-85B5-9EBB4468C186}"/>
    <cellStyle name="Comma 3 4 2 2 2 3 7" xfId="19793" xr:uid="{A018E30E-23D1-4691-B0F6-CCAB1D0690FB}"/>
    <cellStyle name="Comma 3 4 2 2 2 4" xfId="775" xr:uid="{00000000-0005-0000-0000-000068360000}"/>
    <cellStyle name="Comma 3 4 2 2 2 4 2" xfId="1576" xr:uid="{00000000-0005-0000-0000-000069360000}"/>
    <cellStyle name="Comma 3 4 2 2 2 4 2 2" xfId="3981" xr:uid="{00000000-0005-0000-0000-00006A360000}"/>
    <cellStyle name="Comma 3 4 2 2 2 4 2 2 2" xfId="8784" xr:uid="{00000000-0005-0000-0000-00006B360000}"/>
    <cellStyle name="Comma 3 4 2 2 2 4 2 2 2 2" xfId="18391" xr:uid="{00000000-0005-0000-0000-00006C360000}"/>
    <cellStyle name="Comma 3 4 2 2 2 4 2 2 2 2 2" xfId="37605" xr:uid="{462A4D4A-E9C5-4FF4-89AA-EE49094C22C4}"/>
    <cellStyle name="Comma 3 4 2 2 2 4 2 2 2 3" xfId="27998" xr:uid="{C2E7D9D5-5F91-41BE-890A-28FBFA6D6E40}"/>
    <cellStyle name="Comma 3 4 2 2 2 4 2 2 3" xfId="13588" xr:uid="{00000000-0005-0000-0000-00006D360000}"/>
    <cellStyle name="Comma 3 4 2 2 2 4 2 2 3 2" xfId="32802" xr:uid="{F1414E0D-BC39-4E42-BEB0-4B2DDA9109AB}"/>
    <cellStyle name="Comma 3 4 2 2 2 4 2 2 4" xfId="23195" xr:uid="{00D11EF0-3EC5-4064-AA7C-4FCEC92D4278}"/>
    <cellStyle name="Comma 3 4 2 2 2 4 2 3" xfId="6383" xr:uid="{00000000-0005-0000-0000-00006E360000}"/>
    <cellStyle name="Comma 3 4 2 2 2 4 2 3 2" xfId="15990" xr:uid="{00000000-0005-0000-0000-00006F360000}"/>
    <cellStyle name="Comma 3 4 2 2 2 4 2 3 2 2" xfId="35204" xr:uid="{2DC9234B-1259-4A54-BB06-59564EA0F9FB}"/>
    <cellStyle name="Comma 3 4 2 2 2 4 2 3 3" xfId="25597" xr:uid="{49EEDD8F-200E-4D93-A843-C7C53C96DA69}"/>
    <cellStyle name="Comma 3 4 2 2 2 4 2 4" xfId="11186" xr:uid="{00000000-0005-0000-0000-000070360000}"/>
    <cellStyle name="Comma 3 4 2 2 2 4 2 4 2" xfId="30400" xr:uid="{7A486B4B-6F0B-4723-BADB-8DAF498E8799}"/>
    <cellStyle name="Comma 3 4 2 2 2 4 2 5" xfId="20793" xr:uid="{C216C566-34A6-41E7-A16F-073D78327460}"/>
    <cellStyle name="Comma 3 4 2 2 2 4 3" xfId="2376" xr:uid="{00000000-0005-0000-0000-000071360000}"/>
    <cellStyle name="Comma 3 4 2 2 2 4 3 2" xfId="4781" xr:uid="{00000000-0005-0000-0000-000072360000}"/>
    <cellStyle name="Comma 3 4 2 2 2 4 3 2 2" xfId="9584" xr:uid="{00000000-0005-0000-0000-000073360000}"/>
    <cellStyle name="Comma 3 4 2 2 2 4 3 2 2 2" xfId="19191" xr:uid="{00000000-0005-0000-0000-000074360000}"/>
    <cellStyle name="Comma 3 4 2 2 2 4 3 2 2 2 2" xfId="38405" xr:uid="{7645F56B-3F81-4FDE-9C30-711FE5BDD82F}"/>
    <cellStyle name="Comma 3 4 2 2 2 4 3 2 2 3" xfId="28798" xr:uid="{249CA4EE-8958-46CC-93E5-8C0EC686FADF}"/>
    <cellStyle name="Comma 3 4 2 2 2 4 3 2 3" xfId="14388" xr:uid="{00000000-0005-0000-0000-000075360000}"/>
    <cellStyle name="Comma 3 4 2 2 2 4 3 2 3 2" xfId="33602" xr:uid="{805CB14B-FF5E-4210-AAD7-7FBDD6C1F36C}"/>
    <cellStyle name="Comma 3 4 2 2 2 4 3 2 4" xfId="23995" xr:uid="{AF6E4585-98D9-4A2F-A019-CD1956A67454}"/>
    <cellStyle name="Comma 3 4 2 2 2 4 3 3" xfId="7183" xr:uid="{00000000-0005-0000-0000-000076360000}"/>
    <cellStyle name="Comma 3 4 2 2 2 4 3 3 2" xfId="16790" xr:uid="{00000000-0005-0000-0000-000077360000}"/>
    <cellStyle name="Comma 3 4 2 2 2 4 3 3 2 2" xfId="36004" xr:uid="{6CA1F9D1-7E27-49A0-8A5F-7F2F68A9B23C}"/>
    <cellStyle name="Comma 3 4 2 2 2 4 3 3 3" xfId="26397" xr:uid="{A4B8E5A1-599B-43EC-97F5-D79540262A8A}"/>
    <cellStyle name="Comma 3 4 2 2 2 4 3 4" xfId="11986" xr:uid="{00000000-0005-0000-0000-000078360000}"/>
    <cellStyle name="Comma 3 4 2 2 2 4 3 4 2" xfId="31200" xr:uid="{E94D6C2B-EACF-4F7F-BDF8-D5441414B454}"/>
    <cellStyle name="Comma 3 4 2 2 2 4 3 5" xfId="21593" xr:uid="{4257169D-7A1E-4AFD-8E6C-61120E8BEED1}"/>
    <cellStyle name="Comma 3 4 2 2 2 4 4" xfId="3181" xr:uid="{00000000-0005-0000-0000-000079360000}"/>
    <cellStyle name="Comma 3 4 2 2 2 4 4 2" xfId="7984" xr:uid="{00000000-0005-0000-0000-00007A360000}"/>
    <cellStyle name="Comma 3 4 2 2 2 4 4 2 2" xfId="17591" xr:uid="{00000000-0005-0000-0000-00007B360000}"/>
    <cellStyle name="Comma 3 4 2 2 2 4 4 2 2 2" xfId="36805" xr:uid="{278BEF90-E55D-42A8-A8E7-EC23DADC80EB}"/>
    <cellStyle name="Comma 3 4 2 2 2 4 4 2 3" xfId="27198" xr:uid="{28C179D0-900C-47F0-9DA5-B1E9CF10CD08}"/>
    <cellStyle name="Comma 3 4 2 2 2 4 4 3" xfId="12788" xr:uid="{00000000-0005-0000-0000-00007C360000}"/>
    <cellStyle name="Comma 3 4 2 2 2 4 4 3 2" xfId="32002" xr:uid="{70AEDFB6-5413-4A4E-B98E-24CBED89E6F2}"/>
    <cellStyle name="Comma 3 4 2 2 2 4 4 4" xfId="22395" xr:uid="{C51A0F08-A71A-4747-AA05-8720900C9FA8}"/>
    <cellStyle name="Comma 3 4 2 2 2 4 5" xfId="5583" xr:uid="{00000000-0005-0000-0000-00007D360000}"/>
    <cellStyle name="Comma 3 4 2 2 2 4 5 2" xfId="15190" xr:uid="{00000000-0005-0000-0000-00007E360000}"/>
    <cellStyle name="Comma 3 4 2 2 2 4 5 2 2" xfId="34404" xr:uid="{2A0E6018-B9FA-4303-BD76-7E4ED0C24AF2}"/>
    <cellStyle name="Comma 3 4 2 2 2 4 5 3" xfId="24797" xr:uid="{91935DBD-FCA1-471B-850F-A852A4E29E30}"/>
    <cellStyle name="Comma 3 4 2 2 2 4 6" xfId="10386" xr:uid="{00000000-0005-0000-0000-00007F360000}"/>
    <cellStyle name="Comma 3 4 2 2 2 4 6 2" xfId="29600" xr:uid="{8D7F9475-D81E-437F-9BB5-22E62064D7A7}"/>
    <cellStyle name="Comma 3 4 2 2 2 4 7" xfId="19993" xr:uid="{0C38B732-A0F0-46F0-9152-FA2EB2698CC8}"/>
    <cellStyle name="Comma 3 4 2 2 2 5" xfId="976" xr:uid="{00000000-0005-0000-0000-000080360000}"/>
    <cellStyle name="Comma 3 4 2 2 2 5 2" xfId="3381" xr:uid="{00000000-0005-0000-0000-000081360000}"/>
    <cellStyle name="Comma 3 4 2 2 2 5 2 2" xfId="8184" xr:uid="{00000000-0005-0000-0000-000082360000}"/>
    <cellStyle name="Comma 3 4 2 2 2 5 2 2 2" xfId="17791" xr:uid="{00000000-0005-0000-0000-000083360000}"/>
    <cellStyle name="Comma 3 4 2 2 2 5 2 2 2 2" xfId="37005" xr:uid="{6DBCCDA1-407C-4475-ACD0-A6A27FE4484A}"/>
    <cellStyle name="Comma 3 4 2 2 2 5 2 2 3" xfId="27398" xr:uid="{95FA6833-7A02-4A8C-9C4E-25D4A1885DFC}"/>
    <cellStyle name="Comma 3 4 2 2 2 5 2 3" xfId="12988" xr:uid="{00000000-0005-0000-0000-000084360000}"/>
    <cellStyle name="Comma 3 4 2 2 2 5 2 3 2" xfId="32202" xr:uid="{5271A82C-12B5-42A7-AB87-FE5B835B7F25}"/>
    <cellStyle name="Comma 3 4 2 2 2 5 2 4" xfId="22595" xr:uid="{0D2046BB-D312-45CC-9517-3E91458ED408}"/>
    <cellStyle name="Comma 3 4 2 2 2 5 3" xfId="5783" xr:uid="{00000000-0005-0000-0000-000085360000}"/>
    <cellStyle name="Comma 3 4 2 2 2 5 3 2" xfId="15390" xr:uid="{00000000-0005-0000-0000-000086360000}"/>
    <cellStyle name="Comma 3 4 2 2 2 5 3 2 2" xfId="34604" xr:uid="{0508FDDA-CFD9-4F34-BED3-BFBFA5EEC00C}"/>
    <cellStyle name="Comma 3 4 2 2 2 5 3 3" xfId="24997" xr:uid="{945992FC-1B90-4F6B-8AE9-45DA9AA315B8}"/>
    <cellStyle name="Comma 3 4 2 2 2 5 4" xfId="10586" xr:uid="{00000000-0005-0000-0000-000087360000}"/>
    <cellStyle name="Comma 3 4 2 2 2 5 4 2" xfId="29800" xr:uid="{AD04B490-D4AE-4933-9217-84E410060FD4}"/>
    <cellStyle name="Comma 3 4 2 2 2 5 5" xfId="20193" xr:uid="{B0023CEA-A7BC-4C54-AAC5-45CED60D691D}"/>
    <cellStyle name="Comma 3 4 2 2 2 6" xfId="1776" xr:uid="{00000000-0005-0000-0000-000088360000}"/>
    <cellStyle name="Comma 3 4 2 2 2 6 2" xfId="4181" xr:uid="{00000000-0005-0000-0000-000089360000}"/>
    <cellStyle name="Comma 3 4 2 2 2 6 2 2" xfId="8984" xr:uid="{00000000-0005-0000-0000-00008A360000}"/>
    <cellStyle name="Comma 3 4 2 2 2 6 2 2 2" xfId="18591" xr:uid="{00000000-0005-0000-0000-00008B360000}"/>
    <cellStyle name="Comma 3 4 2 2 2 6 2 2 2 2" xfId="37805" xr:uid="{8F59F7A1-646D-4A44-AC84-05A65AE7B43B}"/>
    <cellStyle name="Comma 3 4 2 2 2 6 2 2 3" xfId="28198" xr:uid="{FDF6BD75-FC43-4CEB-A129-75C5BD5A5A74}"/>
    <cellStyle name="Comma 3 4 2 2 2 6 2 3" xfId="13788" xr:uid="{00000000-0005-0000-0000-00008C360000}"/>
    <cellStyle name="Comma 3 4 2 2 2 6 2 3 2" xfId="33002" xr:uid="{E912D189-AFD0-4530-9057-8A62B14EF54F}"/>
    <cellStyle name="Comma 3 4 2 2 2 6 2 4" xfId="23395" xr:uid="{6C376F26-0692-4AFD-9455-D117666ACC44}"/>
    <cellStyle name="Comma 3 4 2 2 2 6 3" xfId="6583" xr:uid="{00000000-0005-0000-0000-00008D360000}"/>
    <cellStyle name="Comma 3 4 2 2 2 6 3 2" xfId="16190" xr:uid="{00000000-0005-0000-0000-00008E360000}"/>
    <cellStyle name="Comma 3 4 2 2 2 6 3 2 2" xfId="35404" xr:uid="{B48836C3-8C3A-4317-8CE5-BE2EE88D5CA4}"/>
    <cellStyle name="Comma 3 4 2 2 2 6 3 3" xfId="25797" xr:uid="{1F3B2A7B-DF75-4012-AD1B-15B9C3159A84}"/>
    <cellStyle name="Comma 3 4 2 2 2 6 4" xfId="11386" xr:uid="{00000000-0005-0000-0000-00008F360000}"/>
    <cellStyle name="Comma 3 4 2 2 2 6 4 2" xfId="30600" xr:uid="{E4E8E48F-3D06-48EB-AE44-766BC1DB64D1}"/>
    <cellStyle name="Comma 3 4 2 2 2 6 5" xfId="20993" xr:uid="{F0EB4623-09A6-44F8-8222-CE773C1658A8}"/>
    <cellStyle name="Comma 3 4 2 2 2 7" xfId="2581" xr:uid="{00000000-0005-0000-0000-000090360000}"/>
    <cellStyle name="Comma 3 4 2 2 2 7 2" xfId="7384" xr:uid="{00000000-0005-0000-0000-000091360000}"/>
    <cellStyle name="Comma 3 4 2 2 2 7 2 2" xfId="16991" xr:uid="{00000000-0005-0000-0000-000092360000}"/>
    <cellStyle name="Comma 3 4 2 2 2 7 2 2 2" xfId="36205" xr:uid="{856A5D55-25DA-4028-A8CE-DA566C1AE88F}"/>
    <cellStyle name="Comma 3 4 2 2 2 7 2 3" xfId="26598" xr:uid="{54BFAE7C-DBC6-47E1-91B6-4BCBB08DCBF6}"/>
    <cellStyle name="Comma 3 4 2 2 2 7 3" xfId="12188" xr:uid="{00000000-0005-0000-0000-000093360000}"/>
    <cellStyle name="Comma 3 4 2 2 2 7 3 2" xfId="31402" xr:uid="{6060D51E-383C-46D3-BF5C-A228E0DF74D2}"/>
    <cellStyle name="Comma 3 4 2 2 2 7 4" xfId="21795" xr:uid="{AB777AA7-15B4-4E42-B0C9-7F2269AD89FB}"/>
    <cellStyle name="Comma 3 4 2 2 2 8" xfId="4983" xr:uid="{00000000-0005-0000-0000-000094360000}"/>
    <cellStyle name="Comma 3 4 2 2 2 8 2" xfId="14590" xr:uid="{00000000-0005-0000-0000-000095360000}"/>
    <cellStyle name="Comma 3 4 2 2 2 8 2 2" xfId="33804" xr:uid="{83D227CC-FD4F-4E72-857A-ED2CCF011ACC}"/>
    <cellStyle name="Comma 3 4 2 2 2 8 3" xfId="24197" xr:uid="{8F547E77-2078-4F72-9276-051B6F052B3D}"/>
    <cellStyle name="Comma 3 4 2 2 2 9" xfId="9786" xr:uid="{00000000-0005-0000-0000-000096360000}"/>
    <cellStyle name="Comma 3 4 2 2 2 9 2" xfId="29000" xr:uid="{3028EC42-1E34-4ECB-A0A9-24BBEF9DE467}"/>
    <cellStyle name="Comma 3 4 2 2 3" xfId="275" xr:uid="{00000000-0005-0000-0000-000097360000}"/>
    <cellStyle name="Comma 3 4 2 2 3 2" xfId="1076" xr:uid="{00000000-0005-0000-0000-000098360000}"/>
    <cellStyle name="Comma 3 4 2 2 3 2 2" xfId="3481" xr:uid="{00000000-0005-0000-0000-000099360000}"/>
    <cellStyle name="Comma 3 4 2 2 3 2 2 2" xfId="8284" xr:uid="{00000000-0005-0000-0000-00009A360000}"/>
    <cellStyle name="Comma 3 4 2 2 3 2 2 2 2" xfId="17891" xr:uid="{00000000-0005-0000-0000-00009B360000}"/>
    <cellStyle name="Comma 3 4 2 2 3 2 2 2 2 2" xfId="37105" xr:uid="{8175617B-B11A-4C40-A6C8-347F7F2B978E}"/>
    <cellStyle name="Comma 3 4 2 2 3 2 2 2 3" xfId="27498" xr:uid="{A75168B6-7D35-4DCC-8965-E4A406258B5F}"/>
    <cellStyle name="Comma 3 4 2 2 3 2 2 3" xfId="13088" xr:uid="{00000000-0005-0000-0000-00009C360000}"/>
    <cellStyle name="Comma 3 4 2 2 3 2 2 3 2" xfId="32302" xr:uid="{37709104-4B3C-49EF-B491-6A1CF71C257D}"/>
    <cellStyle name="Comma 3 4 2 2 3 2 2 4" xfId="22695" xr:uid="{20C73D60-9942-4E17-A163-187E8C3123A0}"/>
    <cellStyle name="Comma 3 4 2 2 3 2 3" xfId="5883" xr:uid="{00000000-0005-0000-0000-00009D360000}"/>
    <cellStyle name="Comma 3 4 2 2 3 2 3 2" xfId="15490" xr:uid="{00000000-0005-0000-0000-00009E360000}"/>
    <cellStyle name="Comma 3 4 2 2 3 2 3 2 2" xfId="34704" xr:uid="{9AD90C00-EE52-4419-AFA7-BA0BBBAE1F38}"/>
    <cellStyle name="Comma 3 4 2 2 3 2 3 3" xfId="25097" xr:uid="{50E6564B-D2D0-4220-8E4E-9A7BCBD375F8}"/>
    <cellStyle name="Comma 3 4 2 2 3 2 4" xfId="10686" xr:uid="{00000000-0005-0000-0000-00009F360000}"/>
    <cellStyle name="Comma 3 4 2 2 3 2 4 2" xfId="29900" xr:uid="{A50BFC87-B338-4B90-B36B-A71F29145979}"/>
    <cellStyle name="Comma 3 4 2 2 3 2 5" xfId="20293" xr:uid="{6DF350CE-7E5A-4F69-8105-793784C4A1FF}"/>
    <cellStyle name="Comma 3 4 2 2 3 3" xfId="1876" xr:uid="{00000000-0005-0000-0000-0000A0360000}"/>
    <cellStyle name="Comma 3 4 2 2 3 3 2" xfId="4281" xr:uid="{00000000-0005-0000-0000-0000A1360000}"/>
    <cellStyle name="Comma 3 4 2 2 3 3 2 2" xfId="9084" xr:uid="{00000000-0005-0000-0000-0000A2360000}"/>
    <cellStyle name="Comma 3 4 2 2 3 3 2 2 2" xfId="18691" xr:uid="{00000000-0005-0000-0000-0000A3360000}"/>
    <cellStyle name="Comma 3 4 2 2 3 3 2 2 2 2" xfId="37905" xr:uid="{076A550A-A4C5-47CF-8E24-050F69A4CA8A}"/>
    <cellStyle name="Comma 3 4 2 2 3 3 2 2 3" xfId="28298" xr:uid="{636EE13F-73D4-46B4-84CE-43E9948437A1}"/>
    <cellStyle name="Comma 3 4 2 2 3 3 2 3" xfId="13888" xr:uid="{00000000-0005-0000-0000-0000A4360000}"/>
    <cellStyle name="Comma 3 4 2 2 3 3 2 3 2" xfId="33102" xr:uid="{DD40CF2C-4966-46F1-BB07-6269AB6D044C}"/>
    <cellStyle name="Comma 3 4 2 2 3 3 2 4" xfId="23495" xr:uid="{BD38ACCB-5D13-400A-9181-6A2C644523CE}"/>
    <cellStyle name="Comma 3 4 2 2 3 3 3" xfId="6683" xr:uid="{00000000-0005-0000-0000-0000A5360000}"/>
    <cellStyle name="Comma 3 4 2 2 3 3 3 2" xfId="16290" xr:uid="{00000000-0005-0000-0000-0000A6360000}"/>
    <cellStyle name="Comma 3 4 2 2 3 3 3 2 2" xfId="35504" xr:uid="{05BBF6C7-313A-4908-8FAA-FD7B70A20682}"/>
    <cellStyle name="Comma 3 4 2 2 3 3 3 3" xfId="25897" xr:uid="{641D7C82-1B7C-40A7-B5EF-5FA664EBC451}"/>
    <cellStyle name="Comma 3 4 2 2 3 3 4" xfId="11486" xr:uid="{00000000-0005-0000-0000-0000A7360000}"/>
    <cellStyle name="Comma 3 4 2 2 3 3 4 2" xfId="30700" xr:uid="{26698534-3EE9-44DC-A794-9C6497AC4133}"/>
    <cellStyle name="Comma 3 4 2 2 3 3 5" xfId="21093" xr:uid="{9384332D-6A55-4B04-AC17-1541DC7CB1E6}"/>
    <cellStyle name="Comma 3 4 2 2 3 4" xfId="2681" xr:uid="{00000000-0005-0000-0000-0000A8360000}"/>
    <cellStyle name="Comma 3 4 2 2 3 4 2" xfId="7484" xr:uid="{00000000-0005-0000-0000-0000A9360000}"/>
    <cellStyle name="Comma 3 4 2 2 3 4 2 2" xfId="17091" xr:uid="{00000000-0005-0000-0000-0000AA360000}"/>
    <cellStyle name="Comma 3 4 2 2 3 4 2 2 2" xfId="36305" xr:uid="{289C8CD3-7A8C-4FA1-9057-18CED513A5E5}"/>
    <cellStyle name="Comma 3 4 2 2 3 4 2 3" xfId="26698" xr:uid="{94DBD5C8-33E4-4AB5-8ED4-EF3F02397F3F}"/>
    <cellStyle name="Comma 3 4 2 2 3 4 3" xfId="12288" xr:uid="{00000000-0005-0000-0000-0000AB360000}"/>
    <cellStyle name="Comma 3 4 2 2 3 4 3 2" xfId="31502" xr:uid="{7222BFDC-66BA-4384-A48E-A3829CE5A414}"/>
    <cellStyle name="Comma 3 4 2 2 3 4 4" xfId="21895" xr:uid="{26ED78B0-9459-4D21-9614-6FC8B828D193}"/>
    <cellStyle name="Comma 3 4 2 2 3 5" xfId="5083" xr:uid="{00000000-0005-0000-0000-0000AC360000}"/>
    <cellStyle name="Comma 3 4 2 2 3 5 2" xfId="14690" xr:uid="{00000000-0005-0000-0000-0000AD360000}"/>
    <cellStyle name="Comma 3 4 2 2 3 5 2 2" xfId="33904" xr:uid="{5B5A33D1-0545-42DF-B9E6-9AEE2438D684}"/>
    <cellStyle name="Comma 3 4 2 2 3 5 3" xfId="24297" xr:uid="{B8542B4E-FEF0-47D4-B1B8-81516DB4822F}"/>
    <cellStyle name="Comma 3 4 2 2 3 6" xfId="9886" xr:uid="{00000000-0005-0000-0000-0000AE360000}"/>
    <cellStyle name="Comma 3 4 2 2 3 6 2" xfId="29100" xr:uid="{15075283-DFFF-44A3-BAC1-8E0938FED701}"/>
    <cellStyle name="Comma 3 4 2 2 3 7" xfId="19493" xr:uid="{E28816B1-73B1-463D-B5B2-BEE94DC91742}"/>
    <cellStyle name="Comma 3 4 2 2 4" xfId="475" xr:uid="{00000000-0005-0000-0000-0000AF360000}"/>
    <cellStyle name="Comma 3 4 2 2 4 2" xfId="1276" xr:uid="{00000000-0005-0000-0000-0000B0360000}"/>
    <cellStyle name="Comma 3 4 2 2 4 2 2" xfId="3681" xr:uid="{00000000-0005-0000-0000-0000B1360000}"/>
    <cellStyle name="Comma 3 4 2 2 4 2 2 2" xfId="8484" xr:uid="{00000000-0005-0000-0000-0000B2360000}"/>
    <cellStyle name="Comma 3 4 2 2 4 2 2 2 2" xfId="18091" xr:uid="{00000000-0005-0000-0000-0000B3360000}"/>
    <cellStyle name="Comma 3 4 2 2 4 2 2 2 2 2" xfId="37305" xr:uid="{06ABC2AA-FF87-41D2-83AB-B91EB8FF8B47}"/>
    <cellStyle name="Comma 3 4 2 2 4 2 2 2 3" xfId="27698" xr:uid="{F60DF6AA-65AD-4A92-94F3-20EDE183EB9E}"/>
    <cellStyle name="Comma 3 4 2 2 4 2 2 3" xfId="13288" xr:uid="{00000000-0005-0000-0000-0000B4360000}"/>
    <cellStyle name="Comma 3 4 2 2 4 2 2 3 2" xfId="32502" xr:uid="{4278431D-01C6-4483-887A-CBE7E5A9980B}"/>
    <cellStyle name="Comma 3 4 2 2 4 2 2 4" xfId="22895" xr:uid="{71C69501-60B1-44E0-876C-DCCE79799BDF}"/>
    <cellStyle name="Comma 3 4 2 2 4 2 3" xfId="6083" xr:uid="{00000000-0005-0000-0000-0000B5360000}"/>
    <cellStyle name="Comma 3 4 2 2 4 2 3 2" xfId="15690" xr:uid="{00000000-0005-0000-0000-0000B6360000}"/>
    <cellStyle name="Comma 3 4 2 2 4 2 3 2 2" xfId="34904" xr:uid="{1AF7895C-EA6C-49CF-861D-F9718D3E1845}"/>
    <cellStyle name="Comma 3 4 2 2 4 2 3 3" xfId="25297" xr:uid="{284D03EF-E1A4-4A51-8E93-170320917909}"/>
    <cellStyle name="Comma 3 4 2 2 4 2 4" xfId="10886" xr:uid="{00000000-0005-0000-0000-0000B7360000}"/>
    <cellStyle name="Comma 3 4 2 2 4 2 4 2" xfId="30100" xr:uid="{FED07C6B-2C10-4562-998C-8F02FEBECB8D}"/>
    <cellStyle name="Comma 3 4 2 2 4 2 5" xfId="20493" xr:uid="{E0C35245-E10B-4977-90C8-033BA9AE70E7}"/>
    <cellStyle name="Comma 3 4 2 2 4 3" xfId="2076" xr:uid="{00000000-0005-0000-0000-0000B8360000}"/>
    <cellStyle name="Comma 3 4 2 2 4 3 2" xfId="4481" xr:uid="{00000000-0005-0000-0000-0000B9360000}"/>
    <cellStyle name="Comma 3 4 2 2 4 3 2 2" xfId="9284" xr:uid="{00000000-0005-0000-0000-0000BA360000}"/>
    <cellStyle name="Comma 3 4 2 2 4 3 2 2 2" xfId="18891" xr:uid="{00000000-0005-0000-0000-0000BB360000}"/>
    <cellStyle name="Comma 3 4 2 2 4 3 2 2 2 2" xfId="38105" xr:uid="{1087759D-2C82-40A2-9A0F-DBDA5D4B0360}"/>
    <cellStyle name="Comma 3 4 2 2 4 3 2 2 3" xfId="28498" xr:uid="{95BF5ABC-C3C8-485E-871C-E7ED5B260FA4}"/>
    <cellStyle name="Comma 3 4 2 2 4 3 2 3" xfId="14088" xr:uid="{00000000-0005-0000-0000-0000BC360000}"/>
    <cellStyle name="Comma 3 4 2 2 4 3 2 3 2" xfId="33302" xr:uid="{604026A1-4AE5-4185-BDC4-7E69636D1425}"/>
    <cellStyle name="Comma 3 4 2 2 4 3 2 4" xfId="23695" xr:uid="{24A40C1E-30D1-45EA-9DA0-6A0CF76D3079}"/>
    <cellStyle name="Comma 3 4 2 2 4 3 3" xfId="6883" xr:uid="{00000000-0005-0000-0000-0000BD360000}"/>
    <cellStyle name="Comma 3 4 2 2 4 3 3 2" xfId="16490" xr:uid="{00000000-0005-0000-0000-0000BE360000}"/>
    <cellStyle name="Comma 3 4 2 2 4 3 3 2 2" xfId="35704" xr:uid="{B433992A-8267-4826-9283-20F28182F53B}"/>
    <cellStyle name="Comma 3 4 2 2 4 3 3 3" xfId="26097" xr:uid="{E159CF80-530F-4DEC-8AE2-7D2E42B6290F}"/>
    <cellStyle name="Comma 3 4 2 2 4 3 4" xfId="11686" xr:uid="{00000000-0005-0000-0000-0000BF360000}"/>
    <cellStyle name="Comma 3 4 2 2 4 3 4 2" xfId="30900" xr:uid="{88A52CD6-9ACE-430E-B93A-C3A827330EE1}"/>
    <cellStyle name="Comma 3 4 2 2 4 3 5" xfId="21293" xr:uid="{EEB7EC6C-85DB-4BDF-895F-AE4BCAA17157}"/>
    <cellStyle name="Comma 3 4 2 2 4 4" xfId="2881" xr:uid="{00000000-0005-0000-0000-0000C0360000}"/>
    <cellStyle name="Comma 3 4 2 2 4 4 2" xfId="7684" xr:uid="{00000000-0005-0000-0000-0000C1360000}"/>
    <cellStyle name="Comma 3 4 2 2 4 4 2 2" xfId="17291" xr:uid="{00000000-0005-0000-0000-0000C2360000}"/>
    <cellStyle name="Comma 3 4 2 2 4 4 2 2 2" xfId="36505" xr:uid="{C73DF34B-8BFD-49C3-BE25-27C74ABD0E3A}"/>
    <cellStyle name="Comma 3 4 2 2 4 4 2 3" xfId="26898" xr:uid="{B47FBA45-2D7C-492F-9ECA-F004354DEE84}"/>
    <cellStyle name="Comma 3 4 2 2 4 4 3" xfId="12488" xr:uid="{00000000-0005-0000-0000-0000C3360000}"/>
    <cellStyle name="Comma 3 4 2 2 4 4 3 2" xfId="31702" xr:uid="{61779B62-A464-4D43-AE5E-7C2F464BA70F}"/>
    <cellStyle name="Comma 3 4 2 2 4 4 4" xfId="22095" xr:uid="{BBD73F53-F5E8-4450-813D-B78B1E852D58}"/>
    <cellStyle name="Comma 3 4 2 2 4 5" xfId="5283" xr:uid="{00000000-0005-0000-0000-0000C4360000}"/>
    <cellStyle name="Comma 3 4 2 2 4 5 2" xfId="14890" xr:uid="{00000000-0005-0000-0000-0000C5360000}"/>
    <cellStyle name="Comma 3 4 2 2 4 5 2 2" xfId="34104" xr:uid="{DBF86CFC-05A4-4F43-9131-18A9030ADC28}"/>
    <cellStyle name="Comma 3 4 2 2 4 5 3" xfId="24497" xr:uid="{415BD24C-8F84-4E76-8F68-E9CD52C2D2D0}"/>
    <cellStyle name="Comma 3 4 2 2 4 6" xfId="10086" xr:uid="{00000000-0005-0000-0000-0000C6360000}"/>
    <cellStyle name="Comma 3 4 2 2 4 6 2" xfId="29300" xr:uid="{BA52FA0C-EA58-4845-8609-79EB0F4B76BC}"/>
    <cellStyle name="Comma 3 4 2 2 4 7" xfId="19693" xr:uid="{C9296678-7242-4307-AB8A-84343FB99021}"/>
    <cellStyle name="Comma 3 4 2 2 5" xfId="675" xr:uid="{00000000-0005-0000-0000-0000C7360000}"/>
    <cellStyle name="Comma 3 4 2 2 5 2" xfId="1476" xr:uid="{00000000-0005-0000-0000-0000C8360000}"/>
    <cellStyle name="Comma 3 4 2 2 5 2 2" xfId="3881" xr:uid="{00000000-0005-0000-0000-0000C9360000}"/>
    <cellStyle name="Comma 3 4 2 2 5 2 2 2" xfId="8684" xr:uid="{00000000-0005-0000-0000-0000CA360000}"/>
    <cellStyle name="Comma 3 4 2 2 5 2 2 2 2" xfId="18291" xr:uid="{00000000-0005-0000-0000-0000CB360000}"/>
    <cellStyle name="Comma 3 4 2 2 5 2 2 2 2 2" xfId="37505" xr:uid="{13E2040A-CEA0-47D3-896F-F8E2BD0BFCDA}"/>
    <cellStyle name="Comma 3 4 2 2 5 2 2 2 3" xfId="27898" xr:uid="{C9779E88-6714-44AE-8849-58AEFD3423E5}"/>
    <cellStyle name="Comma 3 4 2 2 5 2 2 3" xfId="13488" xr:uid="{00000000-0005-0000-0000-0000CC360000}"/>
    <cellStyle name="Comma 3 4 2 2 5 2 2 3 2" xfId="32702" xr:uid="{8CF764EA-3B40-4B80-AC75-84B864410491}"/>
    <cellStyle name="Comma 3 4 2 2 5 2 2 4" xfId="23095" xr:uid="{AD5D906F-D356-4ACB-9481-06EE60FFE199}"/>
    <cellStyle name="Comma 3 4 2 2 5 2 3" xfId="6283" xr:uid="{00000000-0005-0000-0000-0000CD360000}"/>
    <cellStyle name="Comma 3 4 2 2 5 2 3 2" xfId="15890" xr:uid="{00000000-0005-0000-0000-0000CE360000}"/>
    <cellStyle name="Comma 3 4 2 2 5 2 3 2 2" xfId="35104" xr:uid="{FC3B0037-2A15-408D-8EC6-01C2A670BCDD}"/>
    <cellStyle name="Comma 3 4 2 2 5 2 3 3" xfId="25497" xr:uid="{0C8C643F-D3B9-4C93-9424-C7F18C4A62BA}"/>
    <cellStyle name="Comma 3 4 2 2 5 2 4" xfId="11086" xr:uid="{00000000-0005-0000-0000-0000CF360000}"/>
    <cellStyle name="Comma 3 4 2 2 5 2 4 2" xfId="30300" xr:uid="{8C902264-CE8D-4AF3-B49F-5FF93E659F11}"/>
    <cellStyle name="Comma 3 4 2 2 5 2 5" xfId="20693" xr:uid="{01321F02-6613-4796-9E6C-1EFBC97E69AA}"/>
    <cellStyle name="Comma 3 4 2 2 5 3" xfId="2276" xr:uid="{00000000-0005-0000-0000-0000D0360000}"/>
    <cellStyle name="Comma 3 4 2 2 5 3 2" xfId="4681" xr:uid="{00000000-0005-0000-0000-0000D1360000}"/>
    <cellStyle name="Comma 3 4 2 2 5 3 2 2" xfId="9484" xr:uid="{00000000-0005-0000-0000-0000D2360000}"/>
    <cellStyle name="Comma 3 4 2 2 5 3 2 2 2" xfId="19091" xr:uid="{00000000-0005-0000-0000-0000D3360000}"/>
    <cellStyle name="Comma 3 4 2 2 5 3 2 2 2 2" xfId="38305" xr:uid="{1F83A151-A6E7-4021-B969-8B7A7B2BE24E}"/>
    <cellStyle name="Comma 3 4 2 2 5 3 2 2 3" xfId="28698" xr:uid="{73EEC52A-BD3D-4FF2-A67F-48FFF0F2219E}"/>
    <cellStyle name="Comma 3 4 2 2 5 3 2 3" xfId="14288" xr:uid="{00000000-0005-0000-0000-0000D4360000}"/>
    <cellStyle name="Comma 3 4 2 2 5 3 2 3 2" xfId="33502" xr:uid="{9A895F55-7494-4341-B245-9F41635DF744}"/>
    <cellStyle name="Comma 3 4 2 2 5 3 2 4" xfId="23895" xr:uid="{8A097C7C-EDB7-4AAD-9C41-2BB3607DEB48}"/>
    <cellStyle name="Comma 3 4 2 2 5 3 3" xfId="7083" xr:uid="{00000000-0005-0000-0000-0000D5360000}"/>
    <cellStyle name="Comma 3 4 2 2 5 3 3 2" xfId="16690" xr:uid="{00000000-0005-0000-0000-0000D6360000}"/>
    <cellStyle name="Comma 3 4 2 2 5 3 3 2 2" xfId="35904" xr:uid="{E5F6E3DE-4BF5-414E-936C-D760905F4175}"/>
    <cellStyle name="Comma 3 4 2 2 5 3 3 3" xfId="26297" xr:uid="{3C34B36A-BB1E-4AB5-AA64-47828EE6A3CC}"/>
    <cellStyle name="Comma 3 4 2 2 5 3 4" xfId="11886" xr:uid="{00000000-0005-0000-0000-0000D7360000}"/>
    <cellStyle name="Comma 3 4 2 2 5 3 4 2" xfId="31100" xr:uid="{898DC432-67A7-44B3-8099-9421D7B9D174}"/>
    <cellStyle name="Comma 3 4 2 2 5 3 5" xfId="21493" xr:uid="{29FDF38F-988C-48F3-82B0-2C87D01436D6}"/>
    <cellStyle name="Comma 3 4 2 2 5 4" xfId="3081" xr:uid="{00000000-0005-0000-0000-0000D8360000}"/>
    <cellStyle name="Comma 3 4 2 2 5 4 2" xfId="7884" xr:uid="{00000000-0005-0000-0000-0000D9360000}"/>
    <cellStyle name="Comma 3 4 2 2 5 4 2 2" xfId="17491" xr:uid="{00000000-0005-0000-0000-0000DA360000}"/>
    <cellStyle name="Comma 3 4 2 2 5 4 2 2 2" xfId="36705" xr:uid="{5FA43F64-D10E-4F14-9E23-4D3A5B1589BA}"/>
    <cellStyle name="Comma 3 4 2 2 5 4 2 3" xfId="27098" xr:uid="{BCBC9CDF-099F-43FE-9203-11044E0EA5F1}"/>
    <cellStyle name="Comma 3 4 2 2 5 4 3" xfId="12688" xr:uid="{00000000-0005-0000-0000-0000DB360000}"/>
    <cellStyle name="Comma 3 4 2 2 5 4 3 2" xfId="31902" xr:uid="{B4BB3B43-6902-435D-BB3F-3492055E59BC}"/>
    <cellStyle name="Comma 3 4 2 2 5 4 4" xfId="22295" xr:uid="{CD994F31-7831-40B1-AA3A-A350E780A99E}"/>
    <cellStyle name="Comma 3 4 2 2 5 5" xfId="5483" xr:uid="{00000000-0005-0000-0000-0000DC360000}"/>
    <cellStyle name="Comma 3 4 2 2 5 5 2" xfId="15090" xr:uid="{00000000-0005-0000-0000-0000DD360000}"/>
    <cellStyle name="Comma 3 4 2 2 5 5 2 2" xfId="34304" xr:uid="{C2AEAB5C-0514-4D88-9E44-8895B3ECAB84}"/>
    <cellStyle name="Comma 3 4 2 2 5 5 3" xfId="24697" xr:uid="{1F82726C-9DBF-4083-B376-7438DE538AFE}"/>
    <cellStyle name="Comma 3 4 2 2 5 6" xfId="10286" xr:uid="{00000000-0005-0000-0000-0000DE360000}"/>
    <cellStyle name="Comma 3 4 2 2 5 6 2" xfId="29500" xr:uid="{F72FA861-2B25-419B-9563-CA3621904B50}"/>
    <cellStyle name="Comma 3 4 2 2 5 7" xfId="19893" xr:uid="{5436C46F-1DF5-409E-955F-426DF13D0CDF}"/>
    <cellStyle name="Comma 3 4 2 2 6" xfId="876" xr:uid="{00000000-0005-0000-0000-0000DF360000}"/>
    <cellStyle name="Comma 3 4 2 2 6 2" xfId="3281" xr:uid="{00000000-0005-0000-0000-0000E0360000}"/>
    <cellStyle name="Comma 3 4 2 2 6 2 2" xfId="8084" xr:uid="{00000000-0005-0000-0000-0000E1360000}"/>
    <cellStyle name="Comma 3 4 2 2 6 2 2 2" xfId="17691" xr:uid="{00000000-0005-0000-0000-0000E2360000}"/>
    <cellStyle name="Comma 3 4 2 2 6 2 2 2 2" xfId="36905" xr:uid="{D3D93A3F-1CB9-4C52-B4DE-C815E4E32B80}"/>
    <cellStyle name="Comma 3 4 2 2 6 2 2 3" xfId="27298" xr:uid="{E1304EE9-3F3B-40EA-BE93-6B07F51F5C5C}"/>
    <cellStyle name="Comma 3 4 2 2 6 2 3" xfId="12888" xr:uid="{00000000-0005-0000-0000-0000E3360000}"/>
    <cellStyle name="Comma 3 4 2 2 6 2 3 2" xfId="32102" xr:uid="{52F959F0-0A9A-4BDF-B886-C980ABA41BC1}"/>
    <cellStyle name="Comma 3 4 2 2 6 2 4" xfId="22495" xr:uid="{46F51ACA-A29B-42C4-97D6-8DA1CCA1C8B8}"/>
    <cellStyle name="Comma 3 4 2 2 6 3" xfId="5683" xr:uid="{00000000-0005-0000-0000-0000E4360000}"/>
    <cellStyle name="Comma 3 4 2 2 6 3 2" xfId="15290" xr:uid="{00000000-0005-0000-0000-0000E5360000}"/>
    <cellStyle name="Comma 3 4 2 2 6 3 2 2" xfId="34504" xr:uid="{C94C7DA6-F47F-4275-BABD-67D8029762FA}"/>
    <cellStyle name="Comma 3 4 2 2 6 3 3" xfId="24897" xr:uid="{B62B9B6D-2EB2-4633-9E39-AAE85747A151}"/>
    <cellStyle name="Comma 3 4 2 2 6 4" xfId="10486" xr:uid="{00000000-0005-0000-0000-0000E6360000}"/>
    <cellStyle name="Comma 3 4 2 2 6 4 2" xfId="29700" xr:uid="{001DB708-5890-49F7-BA54-5405A8AC36C7}"/>
    <cellStyle name="Comma 3 4 2 2 6 5" xfId="20093" xr:uid="{A11BC45D-C9E1-441E-B8DB-7F32BD287C29}"/>
    <cellStyle name="Comma 3 4 2 2 7" xfId="1676" xr:uid="{00000000-0005-0000-0000-0000E7360000}"/>
    <cellStyle name="Comma 3 4 2 2 7 2" xfId="4081" xr:uid="{00000000-0005-0000-0000-0000E8360000}"/>
    <cellStyle name="Comma 3 4 2 2 7 2 2" xfId="8884" xr:uid="{00000000-0005-0000-0000-0000E9360000}"/>
    <cellStyle name="Comma 3 4 2 2 7 2 2 2" xfId="18491" xr:uid="{00000000-0005-0000-0000-0000EA360000}"/>
    <cellStyle name="Comma 3 4 2 2 7 2 2 2 2" xfId="37705" xr:uid="{42B9B4BA-9A73-41B8-9177-25CFA88AAC8B}"/>
    <cellStyle name="Comma 3 4 2 2 7 2 2 3" xfId="28098" xr:uid="{559CFE1D-48B8-44C0-AD73-24AE09C2055B}"/>
    <cellStyle name="Comma 3 4 2 2 7 2 3" xfId="13688" xr:uid="{00000000-0005-0000-0000-0000EB360000}"/>
    <cellStyle name="Comma 3 4 2 2 7 2 3 2" xfId="32902" xr:uid="{F691D767-94B8-426D-AC9E-C6E2C6C8FD70}"/>
    <cellStyle name="Comma 3 4 2 2 7 2 4" xfId="23295" xr:uid="{6A8E9EFF-D794-4755-A5C2-7482594E4B9A}"/>
    <cellStyle name="Comma 3 4 2 2 7 3" xfId="6483" xr:uid="{00000000-0005-0000-0000-0000EC360000}"/>
    <cellStyle name="Comma 3 4 2 2 7 3 2" xfId="16090" xr:uid="{00000000-0005-0000-0000-0000ED360000}"/>
    <cellStyle name="Comma 3 4 2 2 7 3 2 2" xfId="35304" xr:uid="{DFAE304E-0BC5-450F-BE1F-CEF3AAA922A1}"/>
    <cellStyle name="Comma 3 4 2 2 7 3 3" xfId="25697" xr:uid="{1690E71A-2E21-4A75-8D22-6916C5C4F864}"/>
    <cellStyle name="Comma 3 4 2 2 7 4" xfId="11286" xr:uid="{00000000-0005-0000-0000-0000EE360000}"/>
    <cellStyle name="Comma 3 4 2 2 7 4 2" xfId="30500" xr:uid="{97EDE5DA-F140-4924-9CA6-AA996906A946}"/>
    <cellStyle name="Comma 3 4 2 2 7 5" xfId="20893" xr:uid="{A62E0CFF-9C77-4F4E-B451-A4AF57CEA22A}"/>
    <cellStyle name="Comma 3 4 2 2 8" xfId="2481" xr:uid="{00000000-0005-0000-0000-0000EF360000}"/>
    <cellStyle name="Comma 3 4 2 2 8 2" xfId="7284" xr:uid="{00000000-0005-0000-0000-0000F0360000}"/>
    <cellStyle name="Comma 3 4 2 2 8 2 2" xfId="16891" xr:uid="{00000000-0005-0000-0000-0000F1360000}"/>
    <cellStyle name="Comma 3 4 2 2 8 2 2 2" xfId="36105" xr:uid="{9F6EECEC-8914-42EF-88CB-4DF3E4D69EE3}"/>
    <cellStyle name="Comma 3 4 2 2 8 2 3" xfId="26498" xr:uid="{5B8DD8E4-2625-452F-97D4-1B46BDCB773B}"/>
    <cellStyle name="Comma 3 4 2 2 8 3" xfId="12088" xr:uid="{00000000-0005-0000-0000-0000F2360000}"/>
    <cellStyle name="Comma 3 4 2 2 8 3 2" xfId="31302" xr:uid="{D6E7E6E6-E3E6-45F8-96FF-F57D8F9B4F7D}"/>
    <cellStyle name="Comma 3 4 2 2 8 4" xfId="21695" xr:uid="{7BCE2198-2ED6-4758-87CF-A68A4AD99808}"/>
    <cellStyle name="Comma 3 4 2 2 9" xfId="4883" xr:uid="{00000000-0005-0000-0000-0000F3360000}"/>
    <cellStyle name="Comma 3 4 2 2 9 2" xfId="14490" xr:uid="{00000000-0005-0000-0000-0000F4360000}"/>
    <cellStyle name="Comma 3 4 2 2 9 2 2" xfId="33704" xr:uid="{5E085637-2614-42D6-9358-2BB990F8A26F}"/>
    <cellStyle name="Comma 3 4 2 2 9 3" xfId="24097" xr:uid="{F068694D-1893-4227-835F-D8FFB537D5BD}"/>
    <cellStyle name="Comma 3 4 2 3" xfId="125" xr:uid="{00000000-0005-0000-0000-0000F5360000}"/>
    <cellStyle name="Comma 3 4 2 3 10" xfId="19343" xr:uid="{788C390A-2762-47F2-BC5B-C118E6925392}"/>
    <cellStyle name="Comma 3 4 2 3 2" xfId="325" xr:uid="{00000000-0005-0000-0000-0000F6360000}"/>
    <cellStyle name="Comma 3 4 2 3 2 2" xfId="1126" xr:uid="{00000000-0005-0000-0000-0000F7360000}"/>
    <cellStyle name="Comma 3 4 2 3 2 2 2" xfId="3531" xr:uid="{00000000-0005-0000-0000-0000F8360000}"/>
    <cellStyle name="Comma 3 4 2 3 2 2 2 2" xfId="8334" xr:uid="{00000000-0005-0000-0000-0000F9360000}"/>
    <cellStyle name="Comma 3 4 2 3 2 2 2 2 2" xfId="17941" xr:uid="{00000000-0005-0000-0000-0000FA360000}"/>
    <cellStyle name="Comma 3 4 2 3 2 2 2 2 2 2" xfId="37155" xr:uid="{08A7BF71-83BF-42E7-8EF4-EE26BFF5287F}"/>
    <cellStyle name="Comma 3 4 2 3 2 2 2 2 3" xfId="27548" xr:uid="{4F47E107-DDAC-4D56-9929-485337AC6C97}"/>
    <cellStyle name="Comma 3 4 2 3 2 2 2 3" xfId="13138" xr:uid="{00000000-0005-0000-0000-0000FB360000}"/>
    <cellStyle name="Comma 3 4 2 3 2 2 2 3 2" xfId="32352" xr:uid="{DA52B86B-30F2-4A97-A301-A9BDDBCEA8E6}"/>
    <cellStyle name="Comma 3 4 2 3 2 2 2 4" xfId="22745" xr:uid="{7CE64409-FB3B-48AE-9D32-3999D245165A}"/>
    <cellStyle name="Comma 3 4 2 3 2 2 3" xfId="5933" xr:uid="{00000000-0005-0000-0000-0000FC360000}"/>
    <cellStyle name="Comma 3 4 2 3 2 2 3 2" xfId="15540" xr:uid="{00000000-0005-0000-0000-0000FD360000}"/>
    <cellStyle name="Comma 3 4 2 3 2 2 3 2 2" xfId="34754" xr:uid="{4DC2A1D7-6951-40D7-97CE-B3143A3622A2}"/>
    <cellStyle name="Comma 3 4 2 3 2 2 3 3" xfId="25147" xr:uid="{55ED290E-CCF8-4700-9394-83E4E2656550}"/>
    <cellStyle name="Comma 3 4 2 3 2 2 4" xfId="10736" xr:uid="{00000000-0005-0000-0000-0000FE360000}"/>
    <cellStyle name="Comma 3 4 2 3 2 2 4 2" xfId="29950" xr:uid="{EF507D6E-3330-404E-B48A-439CC78CDD7F}"/>
    <cellStyle name="Comma 3 4 2 3 2 2 5" xfId="20343" xr:uid="{F5CD5497-0DC9-48AF-A2B6-EFB12DFEBA61}"/>
    <cellStyle name="Comma 3 4 2 3 2 3" xfId="1926" xr:uid="{00000000-0005-0000-0000-0000FF360000}"/>
    <cellStyle name="Comma 3 4 2 3 2 3 2" xfId="4331" xr:uid="{00000000-0005-0000-0000-000000370000}"/>
    <cellStyle name="Comma 3 4 2 3 2 3 2 2" xfId="9134" xr:uid="{00000000-0005-0000-0000-000001370000}"/>
    <cellStyle name="Comma 3 4 2 3 2 3 2 2 2" xfId="18741" xr:uid="{00000000-0005-0000-0000-000002370000}"/>
    <cellStyle name="Comma 3 4 2 3 2 3 2 2 2 2" xfId="37955" xr:uid="{49EBB557-EF41-4419-B8F2-1C76D44B0276}"/>
    <cellStyle name="Comma 3 4 2 3 2 3 2 2 3" xfId="28348" xr:uid="{D0E7B6A6-ADD8-49DA-A7F1-1C4205B8AE0F}"/>
    <cellStyle name="Comma 3 4 2 3 2 3 2 3" xfId="13938" xr:uid="{00000000-0005-0000-0000-000003370000}"/>
    <cellStyle name="Comma 3 4 2 3 2 3 2 3 2" xfId="33152" xr:uid="{2CCA4FD7-7DB1-47A2-A427-35C17BE0C1EF}"/>
    <cellStyle name="Comma 3 4 2 3 2 3 2 4" xfId="23545" xr:uid="{53780442-D155-4BBE-BBDC-5B17A4889719}"/>
    <cellStyle name="Comma 3 4 2 3 2 3 3" xfId="6733" xr:uid="{00000000-0005-0000-0000-000004370000}"/>
    <cellStyle name="Comma 3 4 2 3 2 3 3 2" xfId="16340" xr:uid="{00000000-0005-0000-0000-000005370000}"/>
    <cellStyle name="Comma 3 4 2 3 2 3 3 2 2" xfId="35554" xr:uid="{6CEF7C43-B0E9-4F0C-BCC6-CD780366A8B8}"/>
    <cellStyle name="Comma 3 4 2 3 2 3 3 3" xfId="25947" xr:uid="{B9AD985F-9610-474D-B365-17E71767EB6D}"/>
    <cellStyle name="Comma 3 4 2 3 2 3 4" xfId="11536" xr:uid="{00000000-0005-0000-0000-000006370000}"/>
    <cellStyle name="Comma 3 4 2 3 2 3 4 2" xfId="30750" xr:uid="{E04D30F2-0477-471B-BB92-DB10A3F220D2}"/>
    <cellStyle name="Comma 3 4 2 3 2 3 5" xfId="21143" xr:uid="{6DDFF6A1-5D63-4C5A-B030-4E644EE2A854}"/>
    <cellStyle name="Comma 3 4 2 3 2 4" xfId="2731" xr:uid="{00000000-0005-0000-0000-000007370000}"/>
    <cellStyle name="Comma 3 4 2 3 2 4 2" xfId="7534" xr:uid="{00000000-0005-0000-0000-000008370000}"/>
    <cellStyle name="Comma 3 4 2 3 2 4 2 2" xfId="17141" xr:uid="{00000000-0005-0000-0000-000009370000}"/>
    <cellStyle name="Comma 3 4 2 3 2 4 2 2 2" xfId="36355" xr:uid="{A18CCAD4-1D66-4239-97EA-00F042DB1D1D}"/>
    <cellStyle name="Comma 3 4 2 3 2 4 2 3" xfId="26748" xr:uid="{021BE661-B6F7-48DC-B7DE-C9948DEC1273}"/>
    <cellStyle name="Comma 3 4 2 3 2 4 3" xfId="12338" xr:uid="{00000000-0005-0000-0000-00000A370000}"/>
    <cellStyle name="Comma 3 4 2 3 2 4 3 2" xfId="31552" xr:uid="{897E51A1-455A-46AF-849B-34D7C48C7793}"/>
    <cellStyle name="Comma 3 4 2 3 2 4 4" xfId="21945" xr:uid="{960D4A88-FB00-432A-929F-3A021613A9A5}"/>
    <cellStyle name="Comma 3 4 2 3 2 5" xfId="5133" xr:uid="{00000000-0005-0000-0000-00000B370000}"/>
    <cellStyle name="Comma 3 4 2 3 2 5 2" xfId="14740" xr:uid="{00000000-0005-0000-0000-00000C370000}"/>
    <cellStyle name="Comma 3 4 2 3 2 5 2 2" xfId="33954" xr:uid="{5578BC0A-CBEE-49B5-A2D9-DEFDD2CDF1D7}"/>
    <cellStyle name="Comma 3 4 2 3 2 5 3" xfId="24347" xr:uid="{824CA977-DB4B-497B-9BC9-7E2E811E2C80}"/>
    <cellStyle name="Comma 3 4 2 3 2 6" xfId="9936" xr:uid="{00000000-0005-0000-0000-00000D370000}"/>
    <cellStyle name="Comma 3 4 2 3 2 6 2" xfId="29150" xr:uid="{1E230430-56AF-4D09-B1AD-10F220C51B1B}"/>
    <cellStyle name="Comma 3 4 2 3 2 7" xfId="19543" xr:uid="{C6838446-9FED-4234-9246-0FC7C8F88712}"/>
    <cellStyle name="Comma 3 4 2 3 3" xfId="525" xr:uid="{00000000-0005-0000-0000-00000E370000}"/>
    <cellStyle name="Comma 3 4 2 3 3 2" xfId="1326" xr:uid="{00000000-0005-0000-0000-00000F370000}"/>
    <cellStyle name="Comma 3 4 2 3 3 2 2" xfId="3731" xr:uid="{00000000-0005-0000-0000-000010370000}"/>
    <cellStyle name="Comma 3 4 2 3 3 2 2 2" xfId="8534" xr:uid="{00000000-0005-0000-0000-000011370000}"/>
    <cellStyle name="Comma 3 4 2 3 3 2 2 2 2" xfId="18141" xr:uid="{00000000-0005-0000-0000-000012370000}"/>
    <cellStyle name="Comma 3 4 2 3 3 2 2 2 2 2" xfId="37355" xr:uid="{7758E22B-79A9-4F14-AE4D-9663B18DC649}"/>
    <cellStyle name="Comma 3 4 2 3 3 2 2 2 3" xfId="27748" xr:uid="{C448A395-AA75-4488-B7B3-7C879503E2EA}"/>
    <cellStyle name="Comma 3 4 2 3 3 2 2 3" xfId="13338" xr:uid="{00000000-0005-0000-0000-000013370000}"/>
    <cellStyle name="Comma 3 4 2 3 3 2 2 3 2" xfId="32552" xr:uid="{03697243-B6E6-48D4-A079-43B2499FD2A4}"/>
    <cellStyle name="Comma 3 4 2 3 3 2 2 4" xfId="22945" xr:uid="{4DAC19E0-6C59-429E-AC40-473764F72035}"/>
    <cellStyle name="Comma 3 4 2 3 3 2 3" xfId="6133" xr:uid="{00000000-0005-0000-0000-000014370000}"/>
    <cellStyle name="Comma 3 4 2 3 3 2 3 2" xfId="15740" xr:uid="{00000000-0005-0000-0000-000015370000}"/>
    <cellStyle name="Comma 3 4 2 3 3 2 3 2 2" xfId="34954" xr:uid="{34911CCF-EB93-4CB7-B96E-E9D09F2C1F15}"/>
    <cellStyle name="Comma 3 4 2 3 3 2 3 3" xfId="25347" xr:uid="{70A7CB0A-7E7A-4C97-86F2-835BD5A083B3}"/>
    <cellStyle name="Comma 3 4 2 3 3 2 4" xfId="10936" xr:uid="{00000000-0005-0000-0000-000016370000}"/>
    <cellStyle name="Comma 3 4 2 3 3 2 4 2" xfId="30150" xr:uid="{FBFCF7A8-5CFA-458E-B932-09B0B1DCE835}"/>
    <cellStyle name="Comma 3 4 2 3 3 2 5" xfId="20543" xr:uid="{5BE21E66-CE32-4444-95AD-53BCD26EB2F4}"/>
    <cellStyle name="Comma 3 4 2 3 3 3" xfId="2126" xr:uid="{00000000-0005-0000-0000-000017370000}"/>
    <cellStyle name="Comma 3 4 2 3 3 3 2" xfId="4531" xr:uid="{00000000-0005-0000-0000-000018370000}"/>
    <cellStyle name="Comma 3 4 2 3 3 3 2 2" xfId="9334" xr:uid="{00000000-0005-0000-0000-000019370000}"/>
    <cellStyle name="Comma 3 4 2 3 3 3 2 2 2" xfId="18941" xr:uid="{00000000-0005-0000-0000-00001A370000}"/>
    <cellStyle name="Comma 3 4 2 3 3 3 2 2 2 2" xfId="38155" xr:uid="{7ED5DB63-B698-407A-8852-1950D0E5F90C}"/>
    <cellStyle name="Comma 3 4 2 3 3 3 2 2 3" xfId="28548" xr:uid="{50DA5100-A714-4CE8-B96A-8B98FA3C30A1}"/>
    <cellStyle name="Comma 3 4 2 3 3 3 2 3" xfId="14138" xr:uid="{00000000-0005-0000-0000-00001B370000}"/>
    <cellStyle name="Comma 3 4 2 3 3 3 2 3 2" xfId="33352" xr:uid="{BE37F780-8127-42B5-A05A-029B9302DE8D}"/>
    <cellStyle name="Comma 3 4 2 3 3 3 2 4" xfId="23745" xr:uid="{06269B54-4146-4FE4-9A0E-00F6C42C2397}"/>
    <cellStyle name="Comma 3 4 2 3 3 3 3" xfId="6933" xr:uid="{00000000-0005-0000-0000-00001C370000}"/>
    <cellStyle name="Comma 3 4 2 3 3 3 3 2" xfId="16540" xr:uid="{00000000-0005-0000-0000-00001D370000}"/>
    <cellStyle name="Comma 3 4 2 3 3 3 3 2 2" xfId="35754" xr:uid="{72BE7899-F998-414D-A77D-E117681796A7}"/>
    <cellStyle name="Comma 3 4 2 3 3 3 3 3" xfId="26147" xr:uid="{B84E9BD4-8504-485B-9642-9FB55B7515A6}"/>
    <cellStyle name="Comma 3 4 2 3 3 3 4" xfId="11736" xr:uid="{00000000-0005-0000-0000-00001E370000}"/>
    <cellStyle name="Comma 3 4 2 3 3 3 4 2" xfId="30950" xr:uid="{9335DB1D-5B96-421E-B42E-705FA68ABFF0}"/>
    <cellStyle name="Comma 3 4 2 3 3 3 5" xfId="21343" xr:uid="{62486035-2359-4AD5-9A66-8453FED4EAF3}"/>
    <cellStyle name="Comma 3 4 2 3 3 4" xfId="2931" xr:uid="{00000000-0005-0000-0000-00001F370000}"/>
    <cellStyle name="Comma 3 4 2 3 3 4 2" xfId="7734" xr:uid="{00000000-0005-0000-0000-000020370000}"/>
    <cellStyle name="Comma 3 4 2 3 3 4 2 2" xfId="17341" xr:uid="{00000000-0005-0000-0000-000021370000}"/>
    <cellStyle name="Comma 3 4 2 3 3 4 2 2 2" xfId="36555" xr:uid="{EFCDD79E-B93D-4ED0-AE96-27C221748079}"/>
    <cellStyle name="Comma 3 4 2 3 3 4 2 3" xfId="26948" xr:uid="{09317807-4BD2-4311-B401-091356AC97C4}"/>
    <cellStyle name="Comma 3 4 2 3 3 4 3" xfId="12538" xr:uid="{00000000-0005-0000-0000-000022370000}"/>
    <cellStyle name="Comma 3 4 2 3 3 4 3 2" xfId="31752" xr:uid="{EB65361C-8022-4289-964D-A93B0FDE74CA}"/>
    <cellStyle name="Comma 3 4 2 3 3 4 4" xfId="22145" xr:uid="{3C9B99C3-0B79-43E8-BF0E-EEF94C1E930E}"/>
    <cellStyle name="Comma 3 4 2 3 3 5" xfId="5333" xr:uid="{00000000-0005-0000-0000-000023370000}"/>
    <cellStyle name="Comma 3 4 2 3 3 5 2" xfId="14940" xr:uid="{00000000-0005-0000-0000-000024370000}"/>
    <cellStyle name="Comma 3 4 2 3 3 5 2 2" xfId="34154" xr:uid="{5AF71B16-3E7B-48A8-AC64-D15AB30CD9E0}"/>
    <cellStyle name="Comma 3 4 2 3 3 5 3" xfId="24547" xr:uid="{E0AFAD18-7BDE-443F-B8B8-EB4FD066C97C}"/>
    <cellStyle name="Comma 3 4 2 3 3 6" xfId="10136" xr:uid="{00000000-0005-0000-0000-000025370000}"/>
    <cellStyle name="Comma 3 4 2 3 3 6 2" xfId="29350" xr:uid="{0719D3E9-7A79-431C-8020-C5F804700E85}"/>
    <cellStyle name="Comma 3 4 2 3 3 7" xfId="19743" xr:uid="{A09D5317-A1A9-4E48-9481-EB14FA743C2D}"/>
    <cellStyle name="Comma 3 4 2 3 4" xfId="725" xr:uid="{00000000-0005-0000-0000-000026370000}"/>
    <cellStyle name="Comma 3 4 2 3 4 2" xfId="1526" xr:uid="{00000000-0005-0000-0000-000027370000}"/>
    <cellStyle name="Comma 3 4 2 3 4 2 2" xfId="3931" xr:uid="{00000000-0005-0000-0000-000028370000}"/>
    <cellStyle name="Comma 3 4 2 3 4 2 2 2" xfId="8734" xr:uid="{00000000-0005-0000-0000-000029370000}"/>
    <cellStyle name="Comma 3 4 2 3 4 2 2 2 2" xfId="18341" xr:uid="{00000000-0005-0000-0000-00002A370000}"/>
    <cellStyle name="Comma 3 4 2 3 4 2 2 2 2 2" xfId="37555" xr:uid="{E2A347E3-BA0F-4462-939C-0CCA2D9E4080}"/>
    <cellStyle name="Comma 3 4 2 3 4 2 2 2 3" xfId="27948" xr:uid="{93626F8A-B269-48F2-A754-2151BFA49B60}"/>
    <cellStyle name="Comma 3 4 2 3 4 2 2 3" xfId="13538" xr:uid="{00000000-0005-0000-0000-00002B370000}"/>
    <cellStyle name="Comma 3 4 2 3 4 2 2 3 2" xfId="32752" xr:uid="{9140BDA9-99FC-4E9A-AB20-52BD239D8265}"/>
    <cellStyle name="Comma 3 4 2 3 4 2 2 4" xfId="23145" xr:uid="{60E74DD5-3312-44E1-B700-4A2F5DB05F95}"/>
    <cellStyle name="Comma 3 4 2 3 4 2 3" xfId="6333" xr:uid="{00000000-0005-0000-0000-00002C370000}"/>
    <cellStyle name="Comma 3 4 2 3 4 2 3 2" xfId="15940" xr:uid="{00000000-0005-0000-0000-00002D370000}"/>
    <cellStyle name="Comma 3 4 2 3 4 2 3 2 2" xfId="35154" xr:uid="{A33D974A-F360-4688-96D6-AC5B07D6F217}"/>
    <cellStyle name="Comma 3 4 2 3 4 2 3 3" xfId="25547" xr:uid="{29254640-86E1-45CA-AB28-C5C3D6117603}"/>
    <cellStyle name="Comma 3 4 2 3 4 2 4" xfId="11136" xr:uid="{00000000-0005-0000-0000-00002E370000}"/>
    <cellStyle name="Comma 3 4 2 3 4 2 4 2" xfId="30350" xr:uid="{C6B0D2F5-50A1-409C-B906-BEBE86C60731}"/>
    <cellStyle name="Comma 3 4 2 3 4 2 5" xfId="20743" xr:uid="{6220FE3B-2561-4789-B024-28CFE304C3C1}"/>
    <cellStyle name="Comma 3 4 2 3 4 3" xfId="2326" xr:uid="{00000000-0005-0000-0000-00002F370000}"/>
    <cellStyle name="Comma 3 4 2 3 4 3 2" xfId="4731" xr:uid="{00000000-0005-0000-0000-000030370000}"/>
    <cellStyle name="Comma 3 4 2 3 4 3 2 2" xfId="9534" xr:uid="{00000000-0005-0000-0000-000031370000}"/>
    <cellStyle name="Comma 3 4 2 3 4 3 2 2 2" xfId="19141" xr:uid="{00000000-0005-0000-0000-000032370000}"/>
    <cellStyle name="Comma 3 4 2 3 4 3 2 2 2 2" xfId="38355" xr:uid="{FCA54DB8-63D0-4CB5-9EAF-01116C654C03}"/>
    <cellStyle name="Comma 3 4 2 3 4 3 2 2 3" xfId="28748" xr:uid="{1C637E02-243B-4625-8824-486D2257FEE5}"/>
    <cellStyle name="Comma 3 4 2 3 4 3 2 3" xfId="14338" xr:uid="{00000000-0005-0000-0000-000033370000}"/>
    <cellStyle name="Comma 3 4 2 3 4 3 2 3 2" xfId="33552" xr:uid="{2531062E-F05F-4080-8891-B88AB3BD9328}"/>
    <cellStyle name="Comma 3 4 2 3 4 3 2 4" xfId="23945" xr:uid="{8BB4B6D0-57A5-4233-AE9D-B6E57C481626}"/>
    <cellStyle name="Comma 3 4 2 3 4 3 3" xfId="7133" xr:uid="{00000000-0005-0000-0000-000034370000}"/>
    <cellStyle name="Comma 3 4 2 3 4 3 3 2" xfId="16740" xr:uid="{00000000-0005-0000-0000-000035370000}"/>
    <cellStyle name="Comma 3 4 2 3 4 3 3 2 2" xfId="35954" xr:uid="{31052B00-A091-4CAF-A947-F7626D8F24DB}"/>
    <cellStyle name="Comma 3 4 2 3 4 3 3 3" xfId="26347" xr:uid="{DDE22913-4B82-4EBD-A1E6-AE385B11952E}"/>
    <cellStyle name="Comma 3 4 2 3 4 3 4" xfId="11936" xr:uid="{00000000-0005-0000-0000-000036370000}"/>
    <cellStyle name="Comma 3 4 2 3 4 3 4 2" xfId="31150" xr:uid="{80A2BA25-2934-47E8-BA27-6A30F5EB403F}"/>
    <cellStyle name="Comma 3 4 2 3 4 3 5" xfId="21543" xr:uid="{024A1B8C-AFFA-418A-89BC-5FF8E0B26EF1}"/>
    <cellStyle name="Comma 3 4 2 3 4 4" xfId="3131" xr:uid="{00000000-0005-0000-0000-000037370000}"/>
    <cellStyle name="Comma 3 4 2 3 4 4 2" xfId="7934" xr:uid="{00000000-0005-0000-0000-000038370000}"/>
    <cellStyle name="Comma 3 4 2 3 4 4 2 2" xfId="17541" xr:uid="{00000000-0005-0000-0000-000039370000}"/>
    <cellStyle name="Comma 3 4 2 3 4 4 2 2 2" xfId="36755" xr:uid="{24C8F5E4-BFF3-4559-9CFC-C1D1D41F9FC6}"/>
    <cellStyle name="Comma 3 4 2 3 4 4 2 3" xfId="27148" xr:uid="{C97A4115-03B4-42C9-9CC3-82D4461FBD80}"/>
    <cellStyle name="Comma 3 4 2 3 4 4 3" xfId="12738" xr:uid="{00000000-0005-0000-0000-00003A370000}"/>
    <cellStyle name="Comma 3 4 2 3 4 4 3 2" xfId="31952" xr:uid="{BF55265A-9760-4BC0-A092-674AC458B511}"/>
    <cellStyle name="Comma 3 4 2 3 4 4 4" xfId="22345" xr:uid="{0EBB0567-899F-4E6F-8F0B-58E7DD9374B6}"/>
    <cellStyle name="Comma 3 4 2 3 4 5" xfId="5533" xr:uid="{00000000-0005-0000-0000-00003B370000}"/>
    <cellStyle name="Comma 3 4 2 3 4 5 2" xfId="15140" xr:uid="{00000000-0005-0000-0000-00003C370000}"/>
    <cellStyle name="Comma 3 4 2 3 4 5 2 2" xfId="34354" xr:uid="{21225DB1-5E5D-4C91-B6EB-043F9B398E4D}"/>
    <cellStyle name="Comma 3 4 2 3 4 5 3" xfId="24747" xr:uid="{A35A6448-5DC0-4573-B609-7764B67391F2}"/>
    <cellStyle name="Comma 3 4 2 3 4 6" xfId="10336" xr:uid="{00000000-0005-0000-0000-00003D370000}"/>
    <cellStyle name="Comma 3 4 2 3 4 6 2" xfId="29550" xr:uid="{017DD404-3A53-4E04-B015-76BE8B718965}"/>
    <cellStyle name="Comma 3 4 2 3 4 7" xfId="19943" xr:uid="{F4492979-AB61-4466-B3DF-AC80BFFE5648}"/>
    <cellStyle name="Comma 3 4 2 3 5" xfId="926" xr:uid="{00000000-0005-0000-0000-00003E370000}"/>
    <cellStyle name="Comma 3 4 2 3 5 2" xfId="3331" xr:uid="{00000000-0005-0000-0000-00003F370000}"/>
    <cellStyle name="Comma 3 4 2 3 5 2 2" xfId="8134" xr:uid="{00000000-0005-0000-0000-000040370000}"/>
    <cellStyle name="Comma 3 4 2 3 5 2 2 2" xfId="17741" xr:uid="{00000000-0005-0000-0000-000041370000}"/>
    <cellStyle name="Comma 3 4 2 3 5 2 2 2 2" xfId="36955" xr:uid="{34C016E9-04F6-49CE-908B-FD9A13EDCE0B}"/>
    <cellStyle name="Comma 3 4 2 3 5 2 2 3" xfId="27348" xr:uid="{3F1C4F9F-8DD6-4A51-8337-73B811E68D64}"/>
    <cellStyle name="Comma 3 4 2 3 5 2 3" xfId="12938" xr:uid="{00000000-0005-0000-0000-000042370000}"/>
    <cellStyle name="Comma 3 4 2 3 5 2 3 2" xfId="32152" xr:uid="{632DA586-06E0-46A3-9DA0-54F702847BF4}"/>
    <cellStyle name="Comma 3 4 2 3 5 2 4" xfId="22545" xr:uid="{C7A8A2EE-D804-4B71-8E0C-D4ED9134C200}"/>
    <cellStyle name="Comma 3 4 2 3 5 3" xfId="5733" xr:uid="{00000000-0005-0000-0000-000043370000}"/>
    <cellStyle name="Comma 3 4 2 3 5 3 2" xfId="15340" xr:uid="{00000000-0005-0000-0000-000044370000}"/>
    <cellStyle name="Comma 3 4 2 3 5 3 2 2" xfId="34554" xr:uid="{DD4B5F7D-19A1-4027-A323-77EDF16AFD53}"/>
    <cellStyle name="Comma 3 4 2 3 5 3 3" xfId="24947" xr:uid="{0F187BE1-EE0C-4D0F-97C3-578F0E6623F1}"/>
    <cellStyle name="Comma 3 4 2 3 5 4" xfId="10536" xr:uid="{00000000-0005-0000-0000-000045370000}"/>
    <cellStyle name="Comma 3 4 2 3 5 4 2" xfId="29750" xr:uid="{3C26004C-3C85-459F-92D7-17298720C625}"/>
    <cellStyle name="Comma 3 4 2 3 5 5" xfId="20143" xr:uid="{EB9155D0-792F-488E-9CE7-A14D614A519A}"/>
    <cellStyle name="Comma 3 4 2 3 6" xfId="1726" xr:uid="{00000000-0005-0000-0000-000046370000}"/>
    <cellStyle name="Comma 3 4 2 3 6 2" xfId="4131" xr:uid="{00000000-0005-0000-0000-000047370000}"/>
    <cellStyle name="Comma 3 4 2 3 6 2 2" xfId="8934" xr:uid="{00000000-0005-0000-0000-000048370000}"/>
    <cellStyle name="Comma 3 4 2 3 6 2 2 2" xfId="18541" xr:uid="{00000000-0005-0000-0000-000049370000}"/>
    <cellStyle name="Comma 3 4 2 3 6 2 2 2 2" xfId="37755" xr:uid="{B94602C6-1F19-4029-B442-B92AAD364ABD}"/>
    <cellStyle name="Comma 3 4 2 3 6 2 2 3" xfId="28148" xr:uid="{00B37493-BFE1-4C27-8417-24334ED26CFE}"/>
    <cellStyle name="Comma 3 4 2 3 6 2 3" xfId="13738" xr:uid="{00000000-0005-0000-0000-00004A370000}"/>
    <cellStyle name="Comma 3 4 2 3 6 2 3 2" xfId="32952" xr:uid="{D973036B-184D-4B0E-96DF-30E2EAA80473}"/>
    <cellStyle name="Comma 3 4 2 3 6 2 4" xfId="23345" xr:uid="{06731330-32BB-4F6B-9377-99B01A963D2E}"/>
    <cellStyle name="Comma 3 4 2 3 6 3" xfId="6533" xr:uid="{00000000-0005-0000-0000-00004B370000}"/>
    <cellStyle name="Comma 3 4 2 3 6 3 2" xfId="16140" xr:uid="{00000000-0005-0000-0000-00004C370000}"/>
    <cellStyle name="Comma 3 4 2 3 6 3 2 2" xfId="35354" xr:uid="{31EF271D-411E-4E37-9FD9-808E013809EE}"/>
    <cellStyle name="Comma 3 4 2 3 6 3 3" xfId="25747" xr:uid="{67F10800-9FDE-4C02-B6EA-F16264AB67C0}"/>
    <cellStyle name="Comma 3 4 2 3 6 4" xfId="11336" xr:uid="{00000000-0005-0000-0000-00004D370000}"/>
    <cellStyle name="Comma 3 4 2 3 6 4 2" xfId="30550" xr:uid="{90AB1599-E513-4DE7-9AF7-A45CDE89F466}"/>
    <cellStyle name="Comma 3 4 2 3 6 5" xfId="20943" xr:uid="{FDC0AB42-A4BF-469D-8115-74F00CB2D874}"/>
    <cellStyle name="Comma 3 4 2 3 7" xfId="2531" xr:uid="{00000000-0005-0000-0000-00004E370000}"/>
    <cellStyle name="Comma 3 4 2 3 7 2" xfId="7334" xr:uid="{00000000-0005-0000-0000-00004F370000}"/>
    <cellStyle name="Comma 3 4 2 3 7 2 2" xfId="16941" xr:uid="{00000000-0005-0000-0000-000050370000}"/>
    <cellStyle name="Comma 3 4 2 3 7 2 2 2" xfId="36155" xr:uid="{071FB39B-A9E1-41F9-8D76-47D172DB9C82}"/>
    <cellStyle name="Comma 3 4 2 3 7 2 3" xfId="26548" xr:uid="{3EF95CA5-C416-4A91-91C5-7F4311D2A368}"/>
    <cellStyle name="Comma 3 4 2 3 7 3" xfId="12138" xr:uid="{00000000-0005-0000-0000-000051370000}"/>
    <cellStyle name="Comma 3 4 2 3 7 3 2" xfId="31352" xr:uid="{B3658013-C648-4520-AD4D-B87308C7EF8C}"/>
    <cellStyle name="Comma 3 4 2 3 7 4" xfId="21745" xr:uid="{C8F614BC-87FF-490D-BE0A-58ABC15AC992}"/>
    <cellStyle name="Comma 3 4 2 3 8" xfId="4933" xr:uid="{00000000-0005-0000-0000-000052370000}"/>
    <cellStyle name="Comma 3 4 2 3 8 2" xfId="14540" xr:uid="{00000000-0005-0000-0000-000053370000}"/>
    <cellStyle name="Comma 3 4 2 3 8 2 2" xfId="33754" xr:uid="{B5AC4B06-FDA2-4EC4-BE9E-B6E3592AB3F6}"/>
    <cellStyle name="Comma 3 4 2 3 8 3" xfId="24147" xr:uid="{22F09616-5829-43A3-8DD4-21E35CECA323}"/>
    <cellStyle name="Comma 3 4 2 3 9" xfId="9736" xr:uid="{00000000-0005-0000-0000-000054370000}"/>
    <cellStyle name="Comma 3 4 2 3 9 2" xfId="28950" xr:uid="{482F2940-0017-4812-BFA5-84EE7CA38EEC}"/>
    <cellStyle name="Comma 3 4 2 4" xfId="225" xr:uid="{00000000-0005-0000-0000-000055370000}"/>
    <cellStyle name="Comma 3 4 2 4 2" xfId="1026" xr:uid="{00000000-0005-0000-0000-000056370000}"/>
    <cellStyle name="Comma 3 4 2 4 2 2" xfId="3431" xr:uid="{00000000-0005-0000-0000-000057370000}"/>
    <cellStyle name="Comma 3 4 2 4 2 2 2" xfId="8234" xr:uid="{00000000-0005-0000-0000-000058370000}"/>
    <cellStyle name="Comma 3 4 2 4 2 2 2 2" xfId="17841" xr:uid="{00000000-0005-0000-0000-000059370000}"/>
    <cellStyle name="Comma 3 4 2 4 2 2 2 2 2" xfId="37055" xr:uid="{F747408B-8AE6-4D46-9DDC-E8EC0C082C9F}"/>
    <cellStyle name="Comma 3 4 2 4 2 2 2 3" xfId="27448" xr:uid="{13B9FA09-8AFB-40E9-AF77-E7BEE65F37C5}"/>
    <cellStyle name="Comma 3 4 2 4 2 2 3" xfId="13038" xr:uid="{00000000-0005-0000-0000-00005A370000}"/>
    <cellStyle name="Comma 3 4 2 4 2 2 3 2" xfId="32252" xr:uid="{DD6022B3-723C-4471-AA15-7582BAB5B2DF}"/>
    <cellStyle name="Comma 3 4 2 4 2 2 4" xfId="22645" xr:uid="{70C03A97-A83E-4511-B63D-8140AF911C9E}"/>
    <cellStyle name="Comma 3 4 2 4 2 3" xfId="5833" xr:uid="{00000000-0005-0000-0000-00005B370000}"/>
    <cellStyle name="Comma 3 4 2 4 2 3 2" xfId="15440" xr:uid="{00000000-0005-0000-0000-00005C370000}"/>
    <cellStyle name="Comma 3 4 2 4 2 3 2 2" xfId="34654" xr:uid="{BF777A08-3C08-4F08-A153-D551F8B2D9AB}"/>
    <cellStyle name="Comma 3 4 2 4 2 3 3" xfId="25047" xr:uid="{92FFDC32-1D7A-45A9-A64F-45A0A0873EE6}"/>
    <cellStyle name="Comma 3 4 2 4 2 4" xfId="10636" xr:uid="{00000000-0005-0000-0000-00005D370000}"/>
    <cellStyle name="Comma 3 4 2 4 2 4 2" xfId="29850" xr:uid="{9600651B-6D22-4B37-A184-E434768D6710}"/>
    <cellStyle name="Comma 3 4 2 4 2 5" xfId="20243" xr:uid="{80A4A398-1470-435F-9A53-0FD15F4A965B}"/>
    <cellStyle name="Comma 3 4 2 4 3" xfId="1826" xr:uid="{00000000-0005-0000-0000-00005E370000}"/>
    <cellStyle name="Comma 3 4 2 4 3 2" xfId="4231" xr:uid="{00000000-0005-0000-0000-00005F370000}"/>
    <cellStyle name="Comma 3 4 2 4 3 2 2" xfId="9034" xr:uid="{00000000-0005-0000-0000-000060370000}"/>
    <cellStyle name="Comma 3 4 2 4 3 2 2 2" xfId="18641" xr:uid="{00000000-0005-0000-0000-000061370000}"/>
    <cellStyle name="Comma 3 4 2 4 3 2 2 2 2" xfId="37855" xr:uid="{4A9810C7-2E77-469F-9FE8-2C6EEDE65E7D}"/>
    <cellStyle name="Comma 3 4 2 4 3 2 2 3" xfId="28248" xr:uid="{058FC772-CD7D-4C9E-AE20-BA248874B58C}"/>
    <cellStyle name="Comma 3 4 2 4 3 2 3" xfId="13838" xr:uid="{00000000-0005-0000-0000-000062370000}"/>
    <cellStyle name="Comma 3 4 2 4 3 2 3 2" xfId="33052" xr:uid="{D75BFC5D-65B8-4375-8394-D547401E4994}"/>
    <cellStyle name="Comma 3 4 2 4 3 2 4" xfId="23445" xr:uid="{5D65098E-956D-4189-8433-10D6D7C1AB12}"/>
    <cellStyle name="Comma 3 4 2 4 3 3" xfId="6633" xr:uid="{00000000-0005-0000-0000-000063370000}"/>
    <cellStyle name="Comma 3 4 2 4 3 3 2" xfId="16240" xr:uid="{00000000-0005-0000-0000-000064370000}"/>
    <cellStyle name="Comma 3 4 2 4 3 3 2 2" xfId="35454" xr:uid="{7E6FC0CF-D0C8-4D2A-AB83-A3D2F6946779}"/>
    <cellStyle name="Comma 3 4 2 4 3 3 3" xfId="25847" xr:uid="{25E65501-AFB9-4948-9FC3-F99A5B630BF1}"/>
    <cellStyle name="Comma 3 4 2 4 3 4" xfId="11436" xr:uid="{00000000-0005-0000-0000-000065370000}"/>
    <cellStyle name="Comma 3 4 2 4 3 4 2" xfId="30650" xr:uid="{25C7F607-BDE2-4B57-82FB-9D178848029E}"/>
    <cellStyle name="Comma 3 4 2 4 3 5" xfId="21043" xr:uid="{89C44C11-112A-4986-BDDD-2F73DE8D2A66}"/>
    <cellStyle name="Comma 3 4 2 4 4" xfId="2631" xr:uid="{00000000-0005-0000-0000-000066370000}"/>
    <cellStyle name="Comma 3 4 2 4 4 2" xfId="7434" xr:uid="{00000000-0005-0000-0000-000067370000}"/>
    <cellStyle name="Comma 3 4 2 4 4 2 2" xfId="17041" xr:uid="{00000000-0005-0000-0000-000068370000}"/>
    <cellStyle name="Comma 3 4 2 4 4 2 2 2" xfId="36255" xr:uid="{187EA12E-6CB1-4E2B-8467-07068BC3B2BC}"/>
    <cellStyle name="Comma 3 4 2 4 4 2 3" xfId="26648" xr:uid="{F5A25A44-F433-4AF7-926A-09D82D4B43D1}"/>
    <cellStyle name="Comma 3 4 2 4 4 3" xfId="12238" xr:uid="{00000000-0005-0000-0000-000069370000}"/>
    <cellStyle name="Comma 3 4 2 4 4 3 2" xfId="31452" xr:uid="{F6FD63B2-57B9-4D84-8645-61C413594546}"/>
    <cellStyle name="Comma 3 4 2 4 4 4" xfId="21845" xr:uid="{CA02FB1D-6BA5-4A8E-88CA-F2D5D0B47D60}"/>
    <cellStyle name="Comma 3 4 2 4 5" xfId="5033" xr:uid="{00000000-0005-0000-0000-00006A370000}"/>
    <cellStyle name="Comma 3 4 2 4 5 2" xfId="14640" xr:uid="{00000000-0005-0000-0000-00006B370000}"/>
    <cellStyle name="Comma 3 4 2 4 5 2 2" xfId="33854" xr:uid="{2AE95DE9-4EFC-4D5C-A277-FE0DC81F7B79}"/>
    <cellStyle name="Comma 3 4 2 4 5 3" xfId="24247" xr:uid="{D97DFB0E-583C-4055-87F5-D39563846A62}"/>
    <cellStyle name="Comma 3 4 2 4 6" xfId="9836" xr:uid="{00000000-0005-0000-0000-00006C370000}"/>
    <cellStyle name="Comma 3 4 2 4 6 2" xfId="29050" xr:uid="{FAD512C5-9BDF-4396-9102-4C6A6B23CFE8}"/>
    <cellStyle name="Comma 3 4 2 4 7" xfId="19443" xr:uid="{089BE575-B1DF-4DF6-B16A-9517CC8201B3}"/>
    <cellStyle name="Comma 3 4 2 5" xfId="425" xr:uid="{00000000-0005-0000-0000-00006D370000}"/>
    <cellStyle name="Comma 3 4 2 5 2" xfId="1226" xr:uid="{00000000-0005-0000-0000-00006E370000}"/>
    <cellStyle name="Comma 3 4 2 5 2 2" xfId="3631" xr:uid="{00000000-0005-0000-0000-00006F370000}"/>
    <cellStyle name="Comma 3 4 2 5 2 2 2" xfId="8434" xr:uid="{00000000-0005-0000-0000-000070370000}"/>
    <cellStyle name="Comma 3 4 2 5 2 2 2 2" xfId="18041" xr:uid="{00000000-0005-0000-0000-000071370000}"/>
    <cellStyle name="Comma 3 4 2 5 2 2 2 2 2" xfId="37255" xr:uid="{F0EE663A-66D2-4DEE-8806-40FC14B2BF46}"/>
    <cellStyle name="Comma 3 4 2 5 2 2 2 3" xfId="27648" xr:uid="{89F63748-F723-4AF9-A7F0-2B62986C2C3B}"/>
    <cellStyle name="Comma 3 4 2 5 2 2 3" xfId="13238" xr:uid="{00000000-0005-0000-0000-000072370000}"/>
    <cellStyle name="Comma 3 4 2 5 2 2 3 2" xfId="32452" xr:uid="{6354AAE3-122B-4E51-9983-ABF10B1EEAEA}"/>
    <cellStyle name="Comma 3 4 2 5 2 2 4" xfId="22845" xr:uid="{8DAB1EFE-55FC-43D5-9E27-6F5B4F2F5BF4}"/>
    <cellStyle name="Comma 3 4 2 5 2 3" xfId="6033" xr:uid="{00000000-0005-0000-0000-000073370000}"/>
    <cellStyle name="Comma 3 4 2 5 2 3 2" xfId="15640" xr:uid="{00000000-0005-0000-0000-000074370000}"/>
    <cellStyle name="Comma 3 4 2 5 2 3 2 2" xfId="34854" xr:uid="{7CE224C8-44B7-4D93-9B26-C0BF38A5F45D}"/>
    <cellStyle name="Comma 3 4 2 5 2 3 3" xfId="25247" xr:uid="{B99CED23-8661-4A23-A785-D3463721943F}"/>
    <cellStyle name="Comma 3 4 2 5 2 4" xfId="10836" xr:uid="{00000000-0005-0000-0000-000075370000}"/>
    <cellStyle name="Comma 3 4 2 5 2 4 2" xfId="30050" xr:uid="{05F7D5D8-A984-4330-8E7C-0C7D02365C93}"/>
    <cellStyle name="Comma 3 4 2 5 2 5" xfId="20443" xr:uid="{06B20321-03BE-464C-811C-D1E5606B59C7}"/>
    <cellStyle name="Comma 3 4 2 5 3" xfId="2026" xr:uid="{00000000-0005-0000-0000-000076370000}"/>
    <cellStyle name="Comma 3 4 2 5 3 2" xfId="4431" xr:uid="{00000000-0005-0000-0000-000077370000}"/>
    <cellStyle name="Comma 3 4 2 5 3 2 2" xfId="9234" xr:uid="{00000000-0005-0000-0000-000078370000}"/>
    <cellStyle name="Comma 3 4 2 5 3 2 2 2" xfId="18841" xr:uid="{00000000-0005-0000-0000-000079370000}"/>
    <cellStyle name="Comma 3 4 2 5 3 2 2 2 2" xfId="38055" xr:uid="{FEB4C6F7-9975-495F-9C15-8BD159D74A76}"/>
    <cellStyle name="Comma 3 4 2 5 3 2 2 3" xfId="28448" xr:uid="{967FE379-52BF-49B8-A3AB-3A7857CD9D1C}"/>
    <cellStyle name="Comma 3 4 2 5 3 2 3" xfId="14038" xr:uid="{00000000-0005-0000-0000-00007A370000}"/>
    <cellStyle name="Comma 3 4 2 5 3 2 3 2" xfId="33252" xr:uid="{FD6F24F1-A450-4562-9C11-CEEF784A3A31}"/>
    <cellStyle name="Comma 3 4 2 5 3 2 4" xfId="23645" xr:uid="{4885ED56-5F0B-4C11-AA78-8DE8953D68AC}"/>
    <cellStyle name="Comma 3 4 2 5 3 3" xfId="6833" xr:uid="{00000000-0005-0000-0000-00007B370000}"/>
    <cellStyle name="Comma 3 4 2 5 3 3 2" xfId="16440" xr:uid="{00000000-0005-0000-0000-00007C370000}"/>
    <cellStyle name="Comma 3 4 2 5 3 3 2 2" xfId="35654" xr:uid="{8D24FC19-95C8-45E5-96BD-7C1FCDDCE995}"/>
    <cellStyle name="Comma 3 4 2 5 3 3 3" xfId="26047" xr:uid="{33581B7C-E885-4F52-BF30-9590277126D0}"/>
    <cellStyle name="Comma 3 4 2 5 3 4" xfId="11636" xr:uid="{00000000-0005-0000-0000-00007D370000}"/>
    <cellStyle name="Comma 3 4 2 5 3 4 2" xfId="30850" xr:uid="{5A64CB67-3E7C-4A0E-8581-9D42BD48D6FD}"/>
    <cellStyle name="Comma 3 4 2 5 3 5" xfId="21243" xr:uid="{84A6F98F-2207-4730-A8E1-98D8505D73D2}"/>
    <cellStyle name="Comma 3 4 2 5 4" xfId="2831" xr:uid="{00000000-0005-0000-0000-00007E370000}"/>
    <cellStyle name="Comma 3 4 2 5 4 2" xfId="7634" xr:uid="{00000000-0005-0000-0000-00007F370000}"/>
    <cellStyle name="Comma 3 4 2 5 4 2 2" xfId="17241" xr:uid="{00000000-0005-0000-0000-000080370000}"/>
    <cellStyle name="Comma 3 4 2 5 4 2 2 2" xfId="36455" xr:uid="{B857D9DD-3F35-45E0-962F-D84BA41C31A9}"/>
    <cellStyle name="Comma 3 4 2 5 4 2 3" xfId="26848" xr:uid="{CC4758B8-8028-4068-8533-82A924828E89}"/>
    <cellStyle name="Comma 3 4 2 5 4 3" xfId="12438" xr:uid="{00000000-0005-0000-0000-000081370000}"/>
    <cellStyle name="Comma 3 4 2 5 4 3 2" xfId="31652" xr:uid="{6F2EBCF3-BB7E-4385-A25B-EF5FD3D23503}"/>
    <cellStyle name="Comma 3 4 2 5 4 4" xfId="22045" xr:uid="{2581E061-F59A-4571-8B26-60B042D66623}"/>
    <cellStyle name="Comma 3 4 2 5 5" xfId="5233" xr:uid="{00000000-0005-0000-0000-000082370000}"/>
    <cellStyle name="Comma 3 4 2 5 5 2" xfId="14840" xr:uid="{00000000-0005-0000-0000-000083370000}"/>
    <cellStyle name="Comma 3 4 2 5 5 2 2" xfId="34054" xr:uid="{529A6766-C090-4412-8667-5C9307C3458E}"/>
    <cellStyle name="Comma 3 4 2 5 5 3" xfId="24447" xr:uid="{899C5EAB-0BFD-4768-9177-8BCE009CA247}"/>
    <cellStyle name="Comma 3 4 2 5 6" xfId="10036" xr:uid="{00000000-0005-0000-0000-000084370000}"/>
    <cellStyle name="Comma 3 4 2 5 6 2" xfId="29250" xr:uid="{641F424A-DFEE-40EE-BA7D-EFD8194B8B91}"/>
    <cellStyle name="Comma 3 4 2 5 7" xfId="19643" xr:uid="{B05FCF0D-B310-4FAE-AC88-AEC3AF9AFC4F}"/>
    <cellStyle name="Comma 3 4 2 6" xfId="625" xr:uid="{00000000-0005-0000-0000-000085370000}"/>
    <cellStyle name="Comma 3 4 2 6 2" xfId="1426" xr:uid="{00000000-0005-0000-0000-000086370000}"/>
    <cellStyle name="Comma 3 4 2 6 2 2" xfId="3831" xr:uid="{00000000-0005-0000-0000-000087370000}"/>
    <cellStyle name="Comma 3 4 2 6 2 2 2" xfId="8634" xr:uid="{00000000-0005-0000-0000-000088370000}"/>
    <cellStyle name="Comma 3 4 2 6 2 2 2 2" xfId="18241" xr:uid="{00000000-0005-0000-0000-000089370000}"/>
    <cellStyle name="Comma 3 4 2 6 2 2 2 2 2" xfId="37455" xr:uid="{E3A73DD7-7765-48FD-94A3-0F5DC8354B50}"/>
    <cellStyle name="Comma 3 4 2 6 2 2 2 3" xfId="27848" xr:uid="{DF3D1690-17C5-468C-B802-EBCB39F5C90A}"/>
    <cellStyle name="Comma 3 4 2 6 2 2 3" xfId="13438" xr:uid="{00000000-0005-0000-0000-00008A370000}"/>
    <cellStyle name="Comma 3 4 2 6 2 2 3 2" xfId="32652" xr:uid="{D2BB525D-4C49-4759-8EE7-C742DADCC039}"/>
    <cellStyle name="Comma 3 4 2 6 2 2 4" xfId="23045" xr:uid="{71D33CE8-1E98-42C3-AE65-06BC5029BE78}"/>
    <cellStyle name="Comma 3 4 2 6 2 3" xfId="6233" xr:uid="{00000000-0005-0000-0000-00008B370000}"/>
    <cellStyle name="Comma 3 4 2 6 2 3 2" xfId="15840" xr:uid="{00000000-0005-0000-0000-00008C370000}"/>
    <cellStyle name="Comma 3 4 2 6 2 3 2 2" xfId="35054" xr:uid="{E387384B-818D-4D87-8907-52CF240733AA}"/>
    <cellStyle name="Comma 3 4 2 6 2 3 3" xfId="25447" xr:uid="{EC615819-F00E-403C-A87E-C6B3F8DB9200}"/>
    <cellStyle name="Comma 3 4 2 6 2 4" xfId="11036" xr:uid="{00000000-0005-0000-0000-00008D370000}"/>
    <cellStyle name="Comma 3 4 2 6 2 4 2" xfId="30250" xr:uid="{EAB4F158-B013-4A11-90B3-3C1F302C8188}"/>
    <cellStyle name="Comma 3 4 2 6 2 5" xfId="20643" xr:uid="{EFB54902-0850-41C2-8708-AF0CFD249D80}"/>
    <cellStyle name="Comma 3 4 2 6 3" xfId="2226" xr:uid="{00000000-0005-0000-0000-00008E370000}"/>
    <cellStyle name="Comma 3 4 2 6 3 2" xfId="4631" xr:uid="{00000000-0005-0000-0000-00008F370000}"/>
    <cellStyle name="Comma 3 4 2 6 3 2 2" xfId="9434" xr:uid="{00000000-0005-0000-0000-000090370000}"/>
    <cellStyle name="Comma 3 4 2 6 3 2 2 2" xfId="19041" xr:uid="{00000000-0005-0000-0000-000091370000}"/>
    <cellStyle name="Comma 3 4 2 6 3 2 2 2 2" xfId="38255" xr:uid="{9840EB2C-18AF-4704-A804-29F715973048}"/>
    <cellStyle name="Comma 3 4 2 6 3 2 2 3" xfId="28648" xr:uid="{A0DF0D56-AE6D-4F01-88D1-02AD1D68D30C}"/>
    <cellStyle name="Comma 3 4 2 6 3 2 3" xfId="14238" xr:uid="{00000000-0005-0000-0000-000092370000}"/>
    <cellStyle name="Comma 3 4 2 6 3 2 3 2" xfId="33452" xr:uid="{7D8EA217-6083-4944-B60A-87BDFBC236F5}"/>
    <cellStyle name="Comma 3 4 2 6 3 2 4" xfId="23845" xr:uid="{F3832CCB-200E-42EB-A0D5-BD00027AFCBF}"/>
    <cellStyle name="Comma 3 4 2 6 3 3" xfId="7033" xr:uid="{00000000-0005-0000-0000-000093370000}"/>
    <cellStyle name="Comma 3 4 2 6 3 3 2" xfId="16640" xr:uid="{00000000-0005-0000-0000-000094370000}"/>
    <cellStyle name="Comma 3 4 2 6 3 3 2 2" xfId="35854" xr:uid="{EA051121-ED66-40A5-894F-D752FB0F3AB8}"/>
    <cellStyle name="Comma 3 4 2 6 3 3 3" xfId="26247" xr:uid="{91375773-C14E-4630-9AA0-8D5D8D1A1EB4}"/>
    <cellStyle name="Comma 3 4 2 6 3 4" xfId="11836" xr:uid="{00000000-0005-0000-0000-000095370000}"/>
    <cellStyle name="Comma 3 4 2 6 3 4 2" xfId="31050" xr:uid="{761F6004-6CB5-45C1-A000-AB3E2802A010}"/>
    <cellStyle name="Comma 3 4 2 6 3 5" xfId="21443" xr:uid="{D720C96E-34FD-4BBB-A7AF-7D6231408B3E}"/>
    <cellStyle name="Comma 3 4 2 6 4" xfId="3031" xr:uid="{00000000-0005-0000-0000-000096370000}"/>
    <cellStyle name="Comma 3 4 2 6 4 2" xfId="7834" xr:uid="{00000000-0005-0000-0000-000097370000}"/>
    <cellStyle name="Comma 3 4 2 6 4 2 2" xfId="17441" xr:uid="{00000000-0005-0000-0000-000098370000}"/>
    <cellStyle name="Comma 3 4 2 6 4 2 2 2" xfId="36655" xr:uid="{772E9172-16D6-4938-9A0D-882541250EAD}"/>
    <cellStyle name="Comma 3 4 2 6 4 2 3" xfId="27048" xr:uid="{E279E373-0C50-4D9B-B2AD-52F87F6C6C1B}"/>
    <cellStyle name="Comma 3 4 2 6 4 3" xfId="12638" xr:uid="{00000000-0005-0000-0000-000099370000}"/>
    <cellStyle name="Comma 3 4 2 6 4 3 2" xfId="31852" xr:uid="{BF137287-2979-4774-B45E-5293B406630B}"/>
    <cellStyle name="Comma 3 4 2 6 4 4" xfId="22245" xr:uid="{8AA6CBFA-7573-4960-A55C-F391ED218885}"/>
    <cellStyle name="Comma 3 4 2 6 5" xfId="5433" xr:uid="{00000000-0005-0000-0000-00009A370000}"/>
    <cellStyle name="Comma 3 4 2 6 5 2" xfId="15040" xr:uid="{00000000-0005-0000-0000-00009B370000}"/>
    <cellStyle name="Comma 3 4 2 6 5 2 2" xfId="34254" xr:uid="{F3882EAE-1783-47D6-AA8E-5EE446C61C4F}"/>
    <cellStyle name="Comma 3 4 2 6 5 3" xfId="24647" xr:uid="{F8A67AFE-3350-48F5-A6AB-FF04447F5AF4}"/>
    <cellStyle name="Comma 3 4 2 6 6" xfId="10236" xr:uid="{00000000-0005-0000-0000-00009C370000}"/>
    <cellStyle name="Comma 3 4 2 6 6 2" xfId="29450" xr:uid="{0FC5B467-50C5-4627-9502-433BB23D0ED7}"/>
    <cellStyle name="Comma 3 4 2 6 7" xfId="19843" xr:uid="{45F1BB4C-601E-45E8-AFAC-E78DB785CDDE}"/>
    <cellStyle name="Comma 3 4 2 7" xfId="826" xr:uid="{00000000-0005-0000-0000-00009D370000}"/>
    <cellStyle name="Comma 3 4 2 7 2" xfId="3231" xr:uid="{00000000-0005-0000-0000-00009E370000}"/>
    <cellStyle name="Comma 3 4 2 7 2 2" xfId="8034" xr:uid="{00000000-0005-0000-0000-00009F370000}"/>
    <cellStyle name="Comma 3 4 2 7 2 2 2" xfId="17641" xr:uid="{00000000-0005-0000-0000-0000A0370000}"/>
    <cellStyle name="Comma 3 4 2 7 2 2 2 2" xfId="36855" xr:uid="{F9120D39-302D-4D05-904E-A3D7C47D4BF3}"/>
    <cellStyle name="Comma 3 4 2 7 2 2 3" xfId="27248" xr:uid="{4C4949BC-EBBC-43BA-BD22-01FBA8825BB5}"/>
    <cellStyle name="Comma 3 4 2 7 2 3" xfId="12838" xr:uid="{00000000-0005-0000-0000-0000A1370000}"/>
    <cellStyle name="Comma 3 4 2 7 2 3 2" xfId="32052" xr:uid="{F7170B0F-9879-4A94-A127-AAACECAAA4F9}"/>
    <cellStyle name="Comma 3 4 2 7 2 4" xfId="22445" xr:uid="{A196E5FF-27ED-46ED-BFE8-056FE6A630CA}"/>
    <cellStyle name="Comma 3 4 2 7 3" xfId="5633" xr:uid="{00000000-0005-0000-0000-0000A2370000}"/>
    <cellStyle name="Comma 3 4 2 7 3 2" xfId="15240" xr:uid="{00000000-0005-0000-0000-0000A3370000}"/>
    <cellStyle name="Comma 3 4 2 7 3 2 2" xfId="34454" xr:uid="{9DEC31C3-A2AF-4F6E-8A54-2636614F66B9}"/>
    <cellStyle name="Comma 3 4 2 7 3 3" xfId="24847" xr:uid="{A190DCDE-8259-458F-B5B4-CA2EA2F62DE9}"/>
    <cellStyle name="Comma 3 4 2 7 4" xfId="10436" xr:uid="{00000000-0005-0000-0000-0000A4370000}"/>
    <cellStyle name="Comma 3 4 2 7 4 2" xfId="29650" xr:uid="{B26D5D90-6888-462F-AFD4-3546D1DE7465}"/>
    <cellStyle name="Comma 3 4 2 7 5" xfId="20043" xr:uid="{75D1705B-826A-4EC1-9DC5-616A56BE54D7}"/>
    <cellStyle name="Comma 3 4 2 8" xfId="1626" xr:uid="{00000000-0005-0000-0000-0000A5370000}"/>
    <cellStyle name="Comma 3 4 2 8 2" xfId="4031" xr:uid="{00000000-0005-0000-0000-0000A6370000}"/>
    <cellStyle name="Comma 3 4 2 8 2 2" xfId="8834" xr:uid="{00000000-0005-0000-0000-0000A7370000}"/>
    <cellStyle name="Comma 3 4 2 8 2 2 2" xfId="18441" xr:uid="{00000000-0005-0000-0000-0000A8370000}"/>
    <cellStyle name="Comma 3 4 2 8 2 2 2 2" xfId="37655" xr:uid="{7A4C28DA-646F-47F1-8FBE-1A01587F498C}"/>
    <cellStyle name="Comma 3 4 2 8 2 2 3" xfId="28048" xr:uid="{39E648EA-35D4-4AD4-9DB3-18597583ED07}"/>
    <cellStyle name="Comma 3 4 2 8 2 3" xfId="13638" xr:uid="{00000000-0005-0000-0000-0000A9370000}"/>
    <cellStyle name="Comma 3 4 2 8 2 3 2" xfId="32852" xr:uid="{F20147F3-D962-41C7-AC1B-4040865041AA}"/>
    <cellStyle name="Comma 3 4 2 8 2 4" xfId="23245" xr:uid="{DF33B242-34EF-4522-8CC3-1BE04379303B}"/>
    <cellStyle name="Comma 3 4 2 8 3" xfId="6433" xr:uid="{00000000-0005-0000-0000-0000AA370000}"/>
    <cellStyle name="Comma 3 4 2 8 3 2" xfId="16040" xr:uid="{00000000-0005-0000-0000-0000AB370000}"/>
    <cellStyle name="Comma 3 4 2 8 3 2 2" xfId="35254" xr:uid="{5D4A9743-9E19-4558-A962-47FFC863CF4B}"/>
    <cellStyle name="Comma 3 4 2 8 3 3" xfId="25647" xr:uid="{8A492386-B2EC-4D5B-90D0-123871C6D8F8}"/>
    <cellStyle name="Comma 3 4 2 8 4" xfId="11236" xr:uid="{00000000-0005-0000-0000-0000AC370000}"/>
    <cellStyle name="Comma 3 4 2 8 4 2" xfId="30450" xr:uid="{0A912ABF-F56A-4755-9FE3-8CC0BDCF011B}"/>
    <cellStyle name="Comma 3 4 2 8 5" xfId="20843" xr:uid="{9D7B1276-FDF0-479D-86B2-9D3E1BB76D9C}"/>
    <cellStyle name="Comma 3 4 2 9" xfId="2431" xr:uid="{00000000-0005-0000-0000-0000AD370000}"/>
    <cellStyle name="Comma 3 4 2 9 2" xfId="7234" xr:uid="{00000000-0005-0000-0000-0000AE370000}"/>
    <cellStyle name="Comma 3 4 2 9 2 2" xfId="16841" xr:uid="{00000000-0005-0000-0000-0000AF370000}"/>
    <cellStyle name="Comma 3 4 2 9 2 2 2" xfId="36055" xr:uid="{5B08196D-8C99-48BB-90A6-9643F80610F9}"/>
    <cellStyle name="Comma 3 4 2 9 2 3" xfId="26448" xr:uid="{8C14A53A-6D1A-4439-B611-09E8B659D2B8}"/>
    <cellStyle name="Comma 3 4 2 9 3" xfId="12038" xr:uid="{00000000-0005-0000-0000-0000B0370000}"/>
    <cellStyle name="Comma 3 4 2 9 3 2" xfId="31252" xr:uid="{BE79FA32-2D15-49D7-B0F7-09C11BCDC201}"/>
    <cellStyle name="Comma 3 4 2 9 4" xfId="21645" xr:uid="{4D8B8440-AE67-4814-A9CE-D0DB93240A25}"/>
    <cellStyle name="Comma 3 4 3" xfId="34" xr:uid="{00000000-0005-0000-0000-0000B1370000}"/>
    <cellStyle name="Comma 3 4 3 10" xfId="4843" xr:uid="{00000000-0005-0000-0000-0000B2370000}"/>
    <cellStyle name="Comma 3 4 3 10 2" xfId="14450" xr:uid="{00000000-0005-0000-0000-0000B3370000}"/>
    <cellStyle name="Comma 3 4 3 10 2 2" xfId="33664" xr:uid="{DC9DA579-15EF-4344-B031-3FA84193AC40}"/>
    <cellStyle name="Comma 3 4 3 10 3" xfId="24057" xr:uid="{207275D1-F2F4-4A1F-B659-48F22CFAB00F}"/>
    <cellStyle name="Comma 3 4 3 11" xfId="9646" xr:uid="{00000000-0005-0000-0000-0000B4370000}"/>
    <cellStyle name="Comma 3 4 3 11 2" xfId="28860" xr:uid="{32CAF4BE-8DBE-46A5-97E5-A48AC34D4F3E}"/>
    <cellStyle name="Comma 3 4 3 12" xfId="19253" xr:uid="{7129741A-5EDE-49CF-9697-D2F9D89013E9}"/>
    <cellStyle name="Comma 3 4 3 2" xfId="85" xr:uid="{00000000-0005-0000-0000-0000B5370000}"/>
    <cellStyle name="Comma 3 4 3 2 10" xfId="9696" xr:uid="{00000000-0005-0000-0000-0000B6370000}"/>
    <cellStyle name="Comma 3 4 3 2 10 2" xfId="28910" xr:uid="{4C886475-D580-4B01-922C-D738CEE7AED6}"/>
    <cellStyle name="Comma 3 4 3 2 11" xfId="19303" xr:uid="{AFDCA833-7B27-4053-AE01-4AFFFCD15676}"/>
    <cellStyle name="Comma 3 4 3 2 2" xfId="185" xr:uid="{00000000-0005-0000-0000-0000B7370000}"/>
    <cellStyle name="Comma 3 4 3 2 2 10" xfId="19403" xr:uid="{C30D5D73-F55E-45E6-8CE6-7B2254F44DDA}"/>
    <cellStyle name="Comma 3 4 3 2 2 2" xfId="385" xr:uid="{00000000-0005-0000-0000-0000B8370000}"/>
    <cellStyle name="Comma 3 4 3 2 2 2 2" xfId="1186" xr:uid="{00000000-0005-0000-0000-0000B9370000}"/>
    <cellStyle name="Comma 3 4 3 2 2 2 2 2" xfId="3591" xr:uid="{00000000-0005-0000-0000-0000BA370000}"/>
    <cellStyle name="Comma 3 4 3 2 2 2 2 2 2" xfId="8394" xr:uid="{00000000-0005-0000-0000-0000BB370000}"/>
    <cellStyle name="Comma 3 4 3 2 2 2 2 2 2 2" xfId="18001" xr:uid="{00000000-0005-0000-0000-0000BC370000}"/>
    <cellStyle name="Comma 3 4 3 2 2 2 2 2 2 2 2" xfId="37215" xr:uid="{F8046968-6C96-40F4-8D7A-18BFCF6C7C50}"/>
    <cellStyle name="Comma 3 4 3 2 2 2 2 2 2 3" xfId="27608" xr:uid="{073948C9-64E1-469B-A789-7E5B2062601D}"/>
    <cellStyle name="Comma 3 4 3 2 2 2 2 2 3" xfId="13198" xr:uid="{00000000-0005-0000-0000-0000BD370000}"/>
    <cellStyle name="Comma 3 4 3 2 2 2 2 2 3 2" xfId="32412" xr:uid="{8B7D151A-F1C9-4EE9-8846-275320CD02A7}"/>
    <cellStyle name="Comma 3 4 3 2 2 2 2 2 4" xfId="22805" xr:uid="{45401DC2-158F-4C76-92DB-FCAEDD0CC48B}"/>
    <cellStyle name="Comma 3 4 3 2 2 2 2 3" xfId="5993" xr:uid="{00000000-0005-0000-0000-0000BE370000}"/>
    <cellStyle name="Comma 3 4 3 2 2 2 2 3 2" xfId="15600" xr:uid="{00000000-0005-0000-0000-0000BF370000}"/>
    <cellStyle name="Comma 3 4 3 2 2 2 2 3 2 2" xfId="34814" xr:uid="{E1C54090-F9F1-421A-BED6-F7E2234B183A}"/>
    <cellStyle name="Comma 3 4 3 2 2 2 2 3 3" xfId="25207" xr:uid="{5D7785D8-1379-4FA0-A6DD-B7FCE60C4E2F}"/>
    <cellStyle name="Comma 3 4 3 2 2 2 2 4" xfId="10796" xr:uid="{00000000-0005-0000-0000-0000C0370000}"/>
    <cellStyle name="Comma 3 4 3 2 2 2 2 4 2" xfId="30010" xr:uid="{BDA9A355-E8E3-42B5-8C68-BB2D06D96C21}"/>
    <cellStyle name="Comma 3 4 3 2 2 2 2 5" xfId="20403" xr:uid="{96876E53-0ED2-4BFD-B729-F276696B1237}"/>
    <cellStyle name="Comma 3 4 3 2 2 2 3" xfId="1986" xr:uid="{00000000-0005-0000-0000-0000C1370000}"/>
    <cellStyle name="Comma 3 4 3 2 2 2 3 2" xfId="4391" xr:uid="{00000000-0005-0000-0000-0000C2370000}"/>
    <cellStyle name="Comma 3 4 3 2 2 2 3 2 2" xfId="9194" xr:uid="{00000000-0005-0000-0000-0000C3370000}"/>
    <cellStyle name="Comma 3 4 3 2 2 2 3 2 2 2" xfId="18801" xr:uid="{00000000-0005-0000-0000-0000C4370000}"/>
    <cellStyle name="Comma 3 4 3 2 2 2 3 2 2 2 2" xfId="38015" xr:uid="{CFF1530F-C5F3-471F-9347-A5BCADCB605E}"/>
    <cellStyle name="Comma 3 4 3 2 2 2 3 2 2 3" xfId="28408" xr:uid="{B2495FD9-0196-46D8-8DB1-91EAEF2CEBF9}"/>
    <cellStyle name="Comma 3 4 3 2 2 2 3 2 3" xfId="13998" xr:uid="{00000000-0005-0000-0000-0000C5370000}"/>
    <cellStyle name="Comma 3 4 3 2 2 2 3 2 3 2" xfId="33212" xr:uid="{CAD9D265-C2FA-4245-B50B-68CF36814D8D}"/>
    <cellStyle name="Comma 3 4 3 2 2 2 3 2 4" xfId="23605" xr:uid="{C543F4DD-81F2-4A32-9BF4-0834D2805BDD}"/>
    <cellStyle name="Comma 3 4 3 2 2 2 3 3" xfId="6793" xr:uid="{00000000-0005-0000-0000-0000C6370000}"/>
    <cellStyle name="Comma 3 4 3 2 2 2 3 3 2" xfId="16400" xr:uid="{00000000-0005-0000-0000-0000C7370000}"/>
    <cellStyle name="Comma 3 4 3 2 2 2 3 3 2 2" xfId="35614" xr:uid="{5AD3ECF7-E90F-4BB5-8703-ED8314836DC9}"/>
    <cellStyle name="Comma 3 4 3 2 2 2 3 3 3" xfId="26007" xr:uid="{53AEA608-A1A0-44EC-85D9-E44CEDF970E0}"/>
    <cellStyle name="Comma 3 4 3 2 2 2 3 4" xfId="11596" xr:uid="{00000000-0005-0000-0000-0000C8370000}"/>
    <cellStyle name="Comma 3 4 3 2 2 2 3 4 2" xfId="30810" xr:uid="{30867113-BF53-4146-865E-D8B89EEDCDEB}"/>
    <cellStyle name="Comma 3 4 3 2 2 2 3 5" xfId="21203" xr:uid="{DB656569-DB5F-43E5-9AA9-E1CD3D07E604}"/>
    <cellStyle name="Comma 3 4 3 2 2 2 4" xfId="2791" xr:uid="{00000000-0005-0000-0000-0000C9370000}"/>
    <cellStyle name="Comma 3 4 3 2 2 2 4 2" xfId="7594" xr:uid="{00000000-0005-0000-0000-0000CA370000}"/>
    <cellStyle name="Comma 3 4 3 2 2 2 4 2 2" xfId="17201" xr:uid="{00000000-0005-0000-0000-0000CB370000}"/>
    <cellStyle name="Comma 3 4 3 2 2 2 4 2 2 2" xfId="36415" xr:uid="{18C87CB9-7CA4-4385-BCD7-6E0B00B01A9D}"/>
    <cellStyle name="Comma 3 4 3 2 2 2 4 2 3" xfId="26808" xr:uid="{CB9537BB-1086-4E6B-A8FC-245F413571EB}"/>
    <cellStyle name="Comma 3 4 3 2 2 2 4 3" xfId="12398" xr:uid="{00000000-0005-0000-0000-0000CC370000}"/>
    <cellStyle name="Comma 3 4 3 2 2 2 4 3 2" xfId="31612" xr:uid="{B446D50B-689F-4421-9AA8-0D8065797342}"/>
    <cellStyle name="Comma 3 4 3 2 2 2 4 4" xfId="22005" xr:uid="{273A764D-1304-4ADF-BB99-6CBCDFEA6978}"/>
    <cellStyle name="Comma 3 4 3 2 2 2 5" xfId="5193" xr:uid="{00000000-0005-0000-0000-0000CD370000}"/>
    <cellStyle name="Comma 3 4 3 2 2 2 5 2" xfId="14800" xr:uid="{00000000-0005-0000-0000-0000CE370000}"/>
    <cellStyle name="Comma 3 4 3 2 2 2 5 2 2" xfId="34014" xr:uid="{0ACED408-BD1A-4B6B-ADAB-6DD9764AE451}"/>
    <cellStyle name="Comma 3 4 3 2 2 2 5 3" xfId="24407" xr:uid="{2EED8B3E-B1BE-4FF3-A250-CFF0D7C5F0BD}"/>
    <cellStyle name="Comma 3 4 3 2 2 2 6" xfId="9996" xr:uid="{00000000-0005-0000-0000-0000CF370000}"/>
    <cellStyle name="Comma 3 4 3 2 2 2 6 2" xfId="29210" xr:uid="{A01673AE-0304-4AD5-A003-C56847956D24}"/>
    <cellStyle name="Comma 3 4 3 2 2 2 7" xfId="19603" xr:uid="{A2EF40C6-3DCC-4646-AFDB-C9550E957A4A}"/>
    <cellStyle name="Comma 3 4 3 2 2 3" xfId="585" xr:uid="{00000000-0005-0000-0000-0000D0370000}"/>
    <cellStyle name="Comma 3 4 3 2 2 3 2" xfId="1386" xr:uid="{00000000-0005-0000-0000-0000D1370000}"/>
    <cellStyle name="Comma 3 4 3 2 2 3 2 2" xfId="3791" xr:uid="{00000000-0005-0000-0000-0000D2370000}"/>
    <cellStyle name="Comma 3 4 3 2 2 3 2 2 2" xfId="8594" xr:uid="{00000000-0005-0000-0000-0000D3370000}"/>
    <cellStyle name="Comma 3 4 3 2 2 3 2 2 2 2" xfId="18201" xr:uid="{00000000-0005-0000-0000-0000D4370000}"/>
    <cellStyle name="Comma 3 4 3 2 2 3 2 2 2 2 2" xfId="37415" xr:uid="{E5BD9FC4-2DB8-43C8-859E-A4F66210438D}"/>
    <cellStyle name="Comma 3 4 3 2 2 3 2 2 2 3" xfId="27808" xr:uid="{F8859A43-1944-449D-BBA5-01CBAF5BB5B2}"/>
    <cellStyle name="Comma 3 4 3 2 2 3 2 2 3" xfId="13398" xr:uid="{00000000-0005-0000-0000-0000D5370000}"/>
    <cellStyle name="Comma 3 4 3 2 2 3 2 2 3 2" xfId="32612" xr:uid="{0332B9E4-7271-47A7-9BE6-889FAC7A97E4}"/>
    <cellStyle name="Comma 3 4 3 2 2 3 2 2 4" xfId="23005" xr:uid="{B926A76B-0A72-4A30-A99F-3EDEEC8D5083}"/>
    <cellStyle name="Comma 3 4 3 2 2 3 2 3" xfId="6193" xr:uid="{00000000-0005-0000-0000-0000D6370000}"/>
    <cellStyle name="Comma 3 4 3 2 2 3 2 3 2" xfId="15800" xr:uid="{00000000-0005-0000-0000-0000D7370000}"/>
    <cellStyle name="Comma 3 4 3 2 2 3 2 3 2 2" xfId="35014" xr:uid="{F66EA993-1D22-44EA-A227-D42E21B2D514}"/>
    <cellStyle name="Comma 3 4 3 2 2 3 2 3 3" xfId="25407" xr:uid="{DBEBBD86-E092-474D-B0DB-869FD94426B6}"/>
    <cellStyle name="Comma 3 4 3 2 2 3 2 4" xfId="10996" xr:uid="{00000000-0005-0000-0000-0000D8370000}"/>
    <cellStyle name="Comma 3 4 3 2 2 3 2 4 2" xfId="30210" xr:uid="{1CEA3222-2126-4D0F-8B5B-61F2661887C5}"/>
    <cellStyle name="Comma 3 4 3 2 2 3 2 5" xfId="20603" xr:uid="{CD2DF0D2-7F09-44A6-9680-12A172236BFC}"/>
    <cellStyle name="Comma 3 4 3 2 2 3 3" xfId="2186" xr:uid="{00000000-0005-0000-0000-0000D9370000}"/>
    <cellStyle name="Comma 3 4 3 2 2 3 3 2" xfId="4591" xr:uid="{00000000-0005-0000-0000-0000DA370000}"/>
    <cellStyle name="Comma 3 4 3 2 2 3 3 2 2" xfId="9394" xr:uid="{00000000-0005-0000-0000-0000DB370000}"/>
    <cellStyle name="Comma 3 4 3 2 2 3 3 2 2 2" xfId="19001" xr:uid="{00000000-0005-0000-0000-0000DC370000}"/>
    <cellStyle name="Comma 3 4 3 2 2 3 3 2 2 2 2" xfId="38215" xr:uid="{3985B8E6-B0D5-4437-94B1-E94A8BCC99A0}"/>
    <cellStyle name="Comma 3 4 3 2 2 3 3 2 2 3" xfId="28608" xr:uid="{6129DAD2-8292-4020-A815-0E3B7E23AF2F}"/>
    <cellStyle name="Comma 3 4 3 2 2 3 3 2 3" xfId="14198" xr:uid="{00000000-0005-0000-0000-0000DD370000}"/>
    <cellStyle name="Comma 3 4 3 2 2 3 3 2 3 2" xfId="33412" xr:uid="{37D52A7E-E0C4-49CE-AC29-B91D45DD0B3A}"/>
    <cellStyle name="Comma 3 4 3 2 2 3 3 2 4" xfId="23805" xr:uid="{068EF342-C876-4AF8-B1E6-37CD056826A7}"/>
    <cellStyle name="Comma 3 4 3 2 2 3 3 3" xfId="6993" xr:uid="{00000000-0005-0000-0000-0000DE370000}"/>
    <cellStyle name="Comma 3 4 3 2 2 3 3 3 2" xfId="16600" xr:uid="{00000000-0005-0000-0000-0000DF370000}"/>
    <cellStyle name="Comma 3 4 3 2 2 3 3 3 2 2" xfId="35814" xr:uid="{2624F07B-6D6C-452B-B41A-1B93F7EC776D}"/>
    <cellStyle name="Comma 3 4 3 2 2 3 3 3 3" xfId="26207" xr:uid="{D93AC6ED-5D40-409A-96EB-4881CD232888}"/>
    <cellStyle name="Comma 3 4 3 2 2 3 3 4" xfId="11796" xr:uid="{00000000-0005-0000-0000-0000E0370000}"/>
    <cellStyle name="Comma 3 4 3 2 2 3 3 4 2" xfId="31010" xr:uid="{652F9F59-4FDE-4DDE-9869-FF25930C0E41}"/>
    <cellStyle name="Comma 3 4 3 2 2 3 3 5" xfId="21403" xr:uid="{F22978FC-BD75-47E4-81BC-DD445340962E}"/>
    <cellStyle name="Comma 3 4 3 2 2 3 4" xfId="2991" xr:uid="{00000000-0005-0000-0000-0000E1370000}"/>
    <cellStyle name="Comma 3 4 3 2 2 3 4 2" xfId="7794" xr:uid="{00000000-0005-0000-0000-0000E2370000}"/>
    <cellStyle name="Comma 3 4 3 2 2 3 4 2 2" xfId="17401" xr:uid="{00000000-0005-0000-0000-0000E3370000}"/>
    <cellStyle name="Comma 3 4 3 2 2 3 4 2 2 2" xfId="36615" xr:uid="{67753826-6356-4E04-8A04-B73D675E2D31}"/>
    <cellStyle name="Comma 3 4 3 2 2 3 4 2 3" xfId="27008" xr:uid="{C55E57E0-92AA-4683-A7F5-077862758F80}"/>
    <cellStyle name="Comma 3 4 3 2 2 3 4 3" xfId="12598" xr:uid="{00000000-0005-0000-0000-0000E4370000}"/>
    <cellStyle name="Comma 3 4 3 2 2 3 4 3 2" xfId="31812" xr:uid="{9C4262D8-041D-46F6-9F09-FB882C6E6786}"/>
    <cellStyle name="Comma 3 4 3 2 2 3 4 4" xfId="22205" xr:uid="{9D40208B-B506-416C-A507-85EA96A45BCC}"/>
    <cellStyle name="Comma 3 4 3 2 2 3 5" xfId="5393" xr:uid="{00000000-0005-0000-0000-0000E5370000}"/>
    <cellStyle name="Comma 3 4 3 2 2 3 5 2" xfId="15000" xr:uid="{00000000-0005-0000-0000-0000E6370000}"/>
    <cellStyle name="Comma 3 4 3 2 2 3 5 2 2" xfId="34214" xr:uid="{E861AF0E-D4D8-4197-BD62-407D1565445F}"/>
    <cellStyle name="Comma 3 4 3 2 2 3 5 3" xfId="24607" xr:uid="{D8020482-FEDC-49C5-BB82-6F0805133196}"/>
    <cellStyle name="Comma 3 4 3 2 2 3 6" xfId="10196" xr:uid="{00000000-0005-0000-0000-0000E7370000}"/>
    <cellStyle name="Comma 3 4 3 2 2 3 6 2" xfId="29410" xr:uid="{CFC97ECF-D8DB-48E1-80FF-E6BC3ACA9DD9}"/>
    <cellStyle name="Comma 3 4 3 2 2 3 7" xfId="19803" xr:uid="{3CC6DDD8-6494-45B1-BD0C-E06976F34807}"/>
    <cellStyle name="Comma 3 4 3 2 2 4" xfId="785" xr:uid="{00000000-0005-0000-0000-0000E8370000}"/>
    <cellStyle name="Comma 3 4 3 2 2 4 2" xfId="1586" xr:uid="{00000000-0005-0000-0000-0000E9370000}"/>
    <cellStyle name="Comma 3 4 3 2 2 4 2 2" xfId="3991" xr:uid="{00000000-0005-0000-0000-0000EA370000}"/>
    <cellStyle name="Comma 3 4 3 2 2 4 2 2 2" xfId="8794" xr:uid="{00000000-0005-0000-0000-0000EB370000}"/>
    <cellStyle name="Comma 3 4 3 2 2 4 2 2 2 2" xfId="18401" xr:uid="{00000000-0005-0000-0000-0000EC370000}"/>
    <cellStyle name="Comma 3 4 3 2 2 4 2 2 2 2 2" xfId="37615" xr:uid="{AC1AC7BA-A2BB-4606-8435-6424AA9E971D}"/>
    <cellStyle name="Comma 3 4 3 2 2 4 2 2 2 3" xfId="28008" xr:uid="{8AA992D4-406A-4ADF-ABDF-55B20B8C251D}"/>
    <cellStyle name="Comma 3 4 3 2 2 4 2 2 3" xfId="13598" xr:uid="{00000000-0005-0000-0000-0000ED370000}"/>
    <cellStyle name="Comma 3 4 3 2 2 4 2 2 3 2" xfId="32812" xr:uid="{9265DC23-56BD-4951-AF08-0CD4DC288853}"/>
    <cellStyle name="Comma 3 4 3 2 2 4 2 2 4" xfId="23205" xr:uid="{E29F19E2-D64E-4CC7-918A-1E3E3F37E386}"/>
    <cellStyle name="Comma 3 4 3 2 2 4 2 3" xfId="6393" xr:uid="{00000000-0005-0000-0000-0000EE370000}"/>
    <cellStyle name="Comma 3 4 3 2 2 4 2 3 2" xfId="16000" xr:uid="{00000000-0005-0000-0000-0000EF370000}"/>
    <cellStyle name="Comma 3 4 3 2 2 4 2 3 2 2" xfId="35214" xr:uid="{CA126304-8543-4DD8-ADBC-409C0BB58BAA}"/>
    <cellStyle name="Comma 3 4 3 2 2 4 2 3 3" xfId="25607" xr:uid="{571F7CF5-DCF6-4457-B922-DF2A6F63EAE7}"/>
    <cellStyle name="Comma 3 4 3 2 2 4 2 4" xfId="11196" xr:uid="{00000000-0005-0000-0000-0000F0370000}"/>
    <cellStyle name="Comma 3 4 3 2 2 4 2 4 2" xfId="30410" xr:uid="{3962BA72-0DFA-4D43-B6CB-A7C140C99EC7}"/>
    <cellStyle name="Comma 3 4 3 2 2 4 2 5" xfId="20803" xr:uid="{376C54B7-95C8-4427-9A68-75A655156946}"/>
    <cellStyle name="Comma 3 4 3 2 2 4 3" xfId="2386" xr:uid="{00000000-0005-0000-0000-0000F1370000}"/>
    <cellStyle name="Comma 3 4 3 2 2 4 3 2" xfId="4791" xr:uid="{00000000-0005-0000-0000-0000F2370000}"/>
    <cellStyle name="Comma 3 4 3 2 2 4 3 2 2" xfId="9594" xr:uid="{00000000-0005-0000-0000-0000F3370000}"/>
    <cellStyle name="Comma 3 4 3 2 2 4 3 2 2 2" xfId="19201" xr:uid="{00000000-0005-0000-0000-0000F4370000}"/>
    <cellStyle name="Comma 3 4 3 2 2 4 3 2 2 2 2" xfId="38415" xr:uid="{BF67F530-7F0B-4F6A-B4AC-5E88048D42E9}"/>
    <cellStyle name="Comma 3 4 3 2 2 4 3 2 2 3" xfId="28808" xr:uid="{EF63A5E6-6274-4BB1-8494-00F9BE425D9B}"/>
    <cellStyle name="Comma 3 4 3 2 2 4 3 2 3" xfId="14398" xr:uid="{00000000-0005-0000-0000-0000F5370000}"/>
    <cellStyle name="Comma 3 4 3 2 2 4 3 2 3 2" xfId="33612" xr:uid="{B21BBC02-E998-46BE-A9C9-C6A39049D419}"/>
    <cellStyle name="Comma 3 4 3 2 2 4 3 2 4" xfId="24005" xr:uid="{379F5A8B-A72F-4604-A0F0-6FA5B71C050E}"/>
    <cellStyle name="Comma 3 4 3 2 2 4 3 3" xfId="7193" xr:uid="{00000000-0005-0000-0000-0000F6370000}"/>
    <cellStyle name="Comma 3 4 3 2 2 4 3 3 2" xfId="16800" xr:uid="{00000000-0005-0000-0000-0000F7370000}"/>
    <cellStyle name="Comma 3 4 3 2 2 4 3 3 2 2" xfId="36014" xr:uid="{C0B7F460-02E1-4459-923E-6A05E3D2303C}"/>
    <cellStyle name="Comma 3 4 3 2 2 4 3 3 3" xfId="26407" xr:uid="{946E507D-A54E-403C-80CF-4934262318EF}"/>
    <cellStyle name="Comma 3 4 3 2 2 4 3 4" xfId="11996" xr:uid="{00000000-0005-0000-0000-0000F8370000}"/>
    <cellStyle name="Comma 3 4 3 2 2 4 3 4 2" xfId="31210" xr:uid="{3BB0F049-415B-4FE8-A4B5-F75DCFFE94D0}"/>
    <cellStyle name="Comma 3 4 3 2 2 4 3 5" xfId="21603" xr:uid="{3826D978-7B54-455A-B299-2908A1F02FF4}"/>
    <cellStyle name="Comma 3 4 3 2 2 4 4" xfId="3191" xr:uid="{00000000-0005-0000-0000-0000F9370000}"/>
    <cellStyle name="Comma 3 4 3 2 2 4 4 2" xfId="7994" xr:uid="{00000000-0005-0000-0000-0000FA370000}"/>
    <cellStyle name="Comma 3 4 3 2 2 4 4 2 2" xfId="17601" xr:uid="{00000000-0005-0000-0000-0000FB370000}"/>
    <cellStyle name="Comma 3 4 3 2 2 4 4 2 2 2" xfId="36815" xr:uid="{D5399504-5DA1-4241-889F-96893D980905}"/>
    <cellStyle name="Comma 3 4 3 2 2 4 4 2 3" xfId="27208" xr:uid="{77043FB9-2F7D-4DFB-841E-AE96AD8E8004}"/>
    <cellStyle name="Comma 3 4 3 2 2 4 4 3" xfId="12798" xr:uid="{00000000-0005-0000-0000-0000FC370000}"/>
    <cellStyle name="Comma 3 4 3 2 2 4 4 3 2" xfId="32012" xr:uid="{313949A0-D278-43F2-8AB7-8778E43CF0B5}"/>
    <cellStyle name="Comma 3 4 3 2 2 4 4 4" xfId="22405" xr:uid="{01B65F5E-3A34-4112-82DE-A6E454A2B02D}"/>
    <cellStyle name="Comma 3 4 3 2 2 4 5" xfId="5593" xr:uid="{00000000-0005-0000-0000-0000FD370000}"/>
    <cellStyle name="Comma 3 4 3 2 2 4 5 2" xfId="15200" xr:uid="{00000000-0005-0000-0000-0000FE370000}"/>
    <cellStyle name="Comma 3 4 3 2 2 4 5 2 2" xfId="34414" xr:uid="{10867148-F4E8-4D32-8974-C4D94008D568}"/>
    <cellStyle name="Comma 3 4 3 2 2 4 5 3" xfId="24807" xr:uid="{9ED9CA69-80B7-46F1-AC7D-7DC053DA1C52}"/>
    <cellStyle name="Comma 3 4 3 2 2 4 6" xfId="10396" xr:uid="{00000000-0005-0000-0000-0000FF370000}"/>
    <cellStyle name="Comma 3 4 3 2 2 4 6 2" xfId="29610" xr:uid="{584AB0A1-8826-4341-8539-3D783B605CD2}"/>
    <cellStyle name="Comma 3 4 3 2 2 4 7" xfId="20003" xr:uid="{DFB9D2F9-BD49-4E45-8E6B-8109257A2BE4}"/>
    <cellStyle name="Comma 3 4 3 2 2 5" xfId="986" xr:uid="{00000000-0005-0000-0000-000000380000}"/>
    <cellStyle name="Comma 3 4 3 2 2 5 2" xfId="3391" xr:uid="{00000000-0005-0000-0000-000001380000}"/>
    <cellStyle name="Comma 3 4 3 2 2 5 2 2" xfId="8194" xr:uid="{00000000-0005-0000-0000-000002380000}"/>
    <cellStyle name="Comma 3 4 3 2 2 5 2 2 2" xfId="17801" xr:uid="{00000000-0005-0000-0000-000003380000}"/>
    <cellStyle name="Comma 3 4 3 2 2 5 2 2 2 2" xfId="37015" xr:uid="{E4DB8985-E42C-48A7-8D16-024C7CA0FB01}"/>
    <cellStyle name="Comma 3 4 3 2 2 5 2 2 3" xfId="27408" xr:uid="{B90C13DB-714F-4E47-A3AA-A039C6D846B4}"/>
    <cellStyle name="Comma 3 4 3 2 2 5 2 3" xfId="12998" xr:uid="{00000000-0005-0000-0000-000004380000}"/>
    <cellStyle name="Comma 3 4 3 2 2 5 2 3 2" xfId="32212" xr:uid="{C44691CB-EDEE-4DEE-AFE2-B7472E9BAEAD}"/>
    <cellStyle name="Comma 3 4 3 2 2 5 2 4" xfId="22605" xr:uid="{8B0CF0E3-3E22-496B-B2E8-9A94266100EF}"/>
    <cellStyle name="Comma 3 4 3 2 2 5 3" xfId="5793" xr:uid="{00000000-0005-0000-0000-000005380000}"/>
    <cellStyle name="Comma 3 4 3 2 2 5 3 2" xfId="15400" xr:uid="{00000000-0005-0000-0000-000006380000}"/>
    <cellStyle name="Comma 3 4 3 2 2 5 3 2 2" xfId="34614" xr:uid="{0F9DE168-6E14-4C58-BF3C-1CEE969CB199}"/>
    <cellStyle name="Comma 3 4 3 2 2 5 3 3" xfId="25007" xr:uid="{4DE81E8C-4903-4A7C-B509-9AD81597BEE9}"/>
    <cellStyle name="Comma 3 4 3 2 2 5 4" xfId="10596" xr:uid="{00000000-0005-0000-0000-000007380000}"/>
    <cellStyle name="Comma 3 4 3 2 2 5 4 2" xfId="29810" xr:uid="{564A68BC-4720-4539-9C6F-ECA78C3F8464}"/>
    <cellStyle name="Comma 3 4 3 2 2 5 5" xfId="20203" xr:uid="{28FDE7D2-BCB5-40D3-BECA-98B109AABCB4}"/>
    <cellStyle name="Comma 3 4 3 2 2 6" xfId="1786" xr:uid="{00000000-0005-0000-0000-000008380000}"/>
    <cellStyle name="Comma 3 4 3 2 2 6 2" xfId="4191" xr:uid="{00000000-0005-0000-0000-000009380000}"/>
    <cellStyle name="Comma 3 4 3 2 2 6 2 2" xfId="8994" xr:uid="{00000000-0005-0000-0000-00000A380000}"/>
    <cellStyle name="Comma 3 4 3 2 2 6 2 2 2" xfId="18601" xr:uid="{00000000-0005-0000-0000-00000B380000}"/>
    <cellStyle name="Comma 3 4 3 2 2 6 2 2 2 2" xfId="37815" xr:uid="{B92ADDCF-CDBE-4B24-8741-0792A51CB271}"/>
    <cellStyle name="Comma 3 4 3 2 2 6 2 2 3" xfId="28208" xr:uid="{C27991B3-7B35-4EC3-AD7A-043482BAE4AB}"/>
    <cellStyle name="Comma 3 4 3 2 2 6 2 3" xfId="13798" xr:uid="{00000000-0005-0000-0000-00000C380000}"/>
    <cellStyle name="Comma 3 4 3 2 2 6 2 3 2" xfId="33012" xr:uid="{9F95BA1E-8370-4B8B-9728-29B9B8527068}"/>
    <cellStyle name="Comma 3 4 3 2 2 6 2 4" xfId="23405" xr:uid="{51835FBD-2DA3-40F3-A3D9-676089E1EFE2}"/>
    <cellStyle name="Comma 3 4 3 2 2 6 3" xfId="6593" xr:uid="{00000000-0005-0000-0000-00000D380000}"/>
    <cellStyle name="Comma 3 4 3 2 2 6 3 2" xfId="16200" xr:uid="{00000000-0005-0000-0000-00000E380000}"/>
    <cellStyle name="Comma 3 4 3 2 2 6 3 2 2" xfId="35414" xr:uid="{D9795B99-7ABF-4B46-B789-4AF51BF293A4}"/>
    <cellStyle name="Comma 3 4 3 2 2 6 3 3" xfId="25807" xr:uid="{B1C3430A-911F-4500-9EF4-501F3EC08CD1}"/>
    <cellStyle name="Comma 3 4 3 2 2 6 4" xfId="11396" xr:uid="{00000000-0005-0000-0000-00000F380000}"/>
    <cellStyle name="Comma 3 4 3 2 2 6 4 2" xfId="30610" xr:uid="{B471F8C4-0C88-429F-A2D3-ACEAD49B2411}"/>
    <cellStyle name="Comma 3 4 3 2 2 6 5" xfId="21003" xr:uid="{1D33387B-B3FA-40BD-A216-809C67ABD4F7}"/>
    <cellStyle name="Comma 3 4 3 2 2 7" xfId="2591" xr:uid="{00000000-0005-0000-0000-000010380000}"/>
    <cellStyle name="Comma 3 4 3 2 2 7 2" xfId="7394" xr:uid="{00000000-0005-0000-0000-000011380000}"/>
    <cellStyle name="Comma 3 4 3 2 2 7 2 2" xfId="17001" xr:uid="{00000000-0005-0000-0000-000012380000}"/>
    <cellStyle name="Comma 3 4 3 2 2 7 2 2 2" xfId="36215" xr:uid="{7CE34E86-8696-4470-8174-1DAC53AA6BCE}"/>
    <cellStyle name="Comma 3 4 3 2 2 7 2 3" xfId="26608" xr:uid="{0ADC247B-DA35-434C-AF48-1438E2C2DEED}"/>
    <cellStyle name="Comma 3 4 3 2 2 7 3" xfId="12198" xr:uid="{00000000-0005-0000-0000-000013380000}"/>
    <cellStyle name="Comma 3 4 3 2 2 7 3 2" xfId="31412" xr:uid="{0BBB33B2-075D-4AD7-87F8-D05342D90784}"/>
    <cellStyle name="Comma 3 4 3 2 2 7 4" xfId="21805" xr:uid="{A1EFDE2C-FF49-418A-98AE-A3056B2D5D83}"/>
    <cellStyle name="Comma 3 4 3 2 2 8" xfId="4993" xr:uid="{00000000-0005-0000-0000-000014380000}"/>
    <cellStyle name="Comma 3 4 3 2 2 8 2" xfId="14600" xr:uid="{00000000-0005-0000-0000-000015380000}"/>
    <cellStyle name="Comma 3 4 3 2 2 8 2 2" xfId="33814" xr:uid="{7C53CC5E-8940-463D-8FD2-3874CA939666}"/>
    <cellStyle name="Comma 3 4 3 2 2 8 3" xfId="24207" xr:uid="{9A3C5210-4A03-4279-BB72-7079A54CA882}"/>
    <cellStyle name="Comma 3 4 3 2 2 9" xfId="9796" xr:uid="{00000000-0005-0000-0000-000016380000}"/>
    <cellStyle name="Comma 3 4 3 2 2 9 2" xfId="29010" xr:uid="{4CE240D9-8FC7-4947-A999-64D5E93F39BE}"/>
    <cellStyle name="Comma 3 4 3 2 3" xfId="285" xr:uid="{00000000-0005-0000-0000-000017380000}"/>
    <cellStyle name="Comma 3 4 3 2 3 2" xfId="1086" xr:uid="{00000000-0005-0000-0000-000018380000}"/>
    <cellStyle name="Comma 3 4 3 2 3 2 2" xfId="3491" xr:uid="{00000000-0005-0000-0000-000019380000}"/>
    <cellStyle name="Comma 3 4 3 2 3 2 2 2" xfId="8294" xr:uid="{00000000-0005-0000-0000-00001A380000}"/>
    <cellStyle name="Comma 3 4 3 2 3 2 2 2 2" xfId="17901" xr:uid="{00000000-0005-0000-0000-00001B380000}"/>
    <cellStyle name="Comma 3 4 3 2 3 2 2 2 2 2" xfId="37115" xr:uid="{9356EEC7-167E-4C1F-969F-8EAF2BE459AA}"/>
    <cellStyle name="Comma 3 4 3 2 3 2 2 2 3" xfId="27508" xr:uid="{B08C9B69-A46F-4EA3-AF51-C473F68EF3AB}"/>
    <cellStyle name="Comma 3 4 3 2 3 2 2 3" xfId="13098" xr:uid="{00000000-0005-0000-0000-00001C380000}"/>
    <cellStyle name="Comma 3 4 3 2 3 2 2 3 2" xfId="32312" xr:uid="{EF8D7873-E2FA-4CCE-8748-ABC1F304A65C}"/>
    <cellStyle name="Comma 3 4 3 2 3 2 2 4" xfId="22705" xr:uid="{D58A623C-DC7E-4C92-AFF6-03A38AE41F3B}"/>
    <cellStyle name="Comma 3 4 3 2 3 2 3" xfId="5893" xr:uid="{00000000-0005-0000-0000-00001D380000}"/>
    <cellStyle name="Comma 3 4 3 2 3 2 3 2" xfId="15500" xr:uid="{00000000-0005-0000-0000-00001E380000}"/>
    <cellStyle name="Comma 3 4 3 2 3 2 3 2 2" xfId="34714" xr:uid="{CF177891-CE58-49A3-970C-33191103A6B4}"/>
    <cellStyle name="Comma 3 4 3 2 3 2 3 3" xfId="25107" xr:uid="{F9CA16BA-E174-43C8-B75F-552C985378E4}"/>
    <cellStyle name="Comma 3 4 3 2 3 2 4" xfId="10696" xr:uid="{00000000-0005-0000-0000-00001F380000}"/>
    <cellStyle name="Comma 3 4 3 2 3 2 4 2" xfId="29910" xr:uid="{598961BE-F607-484D-B7F3-773F219ED024}"/>
    <cellStyle name="Comma 3 4 3 2 3 2 5" xfId="20303" xr:uid="{EEBD5782-172D-4997-8B5E-2022B96FEFEA}"/>
    <cellStyle name="Comma 3 4 3 2 3 3" xfId="1886" xr:uid="{00000000-0005-0000-0000-000020380000}"/>
    <cellStyle name="Comma 3 4 3 2 3 3 2" xfId="4291" xr:uid="{00000000-0005-0000-0000-000021380000}"/>
    <cellStyle name="Comma 3 4 3 2 3 3 2 2" xfId="9094" xr:uid="{00000000-0005-0000-0000-000022380000}"/>
    <cellStyle name="Comma 3 4 3 2 3 3 2 2 2" xfId="18701" xr:uid="{00000000-0005-0000-0000-000023380000}"/>
    <cellStyle name="Comma 3 4 3 2 3 3 2 2 2 2" xfId="37915" xr:uid="{18F9D3B8-869E-4D47-8265-0CB425861227}"/>
    <cellStyle name="Comma 3 4 3 2 3 3 2 2 3" xfId="28308" xr:uid="{035613ED-21B5-4637-BDFA-7866705EBC42}"/>
    <cellStyle name="Comma 3 4 3 2 3 3 2 3" xfId="13898" xr:uid="{00000000-0005-0000-0000-000024380000}"/>
    <cellStyle name="Comma 3 4 3 2 3 3 2 3 2" xfId="33112" xr:uid="{A7E56D50-58A4-4A96-9616-99C702F4415F}"/>
    <cellStyle name="Comma 3 4 3 2 3 3 2 4" xfId="23505" xr:uid="{81C5BD6E-4D5A-45EA-BE7A-5CBAAB744901}"/>
    <cellStyle name="Comma 3 4 3 2 3 3 3" xfId="6693" xr:uid="{00000000-0005-0000-0000-000025380000}"/>
    <cellStyle name="Comma 3 4 3 2 3 3 3 2" xfId="16300" xr:uid="{00000000-0005-0000-0000-000026380000}"/>
    <cellStyle name="Comma 3 4 3 2 3 3 3 2 2" xfId="35514" xr:uid="{0A23786B-93D2-40F5-8E4F-4C97A275DD20}"/>
    <cellStyle name="Comma 3 4 3 2 3 3 3 3" xfId="25907" xr:uid="{894B7F67-6AC2-4890-BE38-85D96FB3B1DC}"/>
    <cellStyle name="Comma 3 4 3 2 3 3 4" xfId="11496" xr:uid="{00000000-0005-0000-0000-000027380000}"/>
    <cellStyle name="Comma 3 4 3 2 3 3 4 2" xfId="30710" xr:uid="{4F36E855-2A48-401F-BDF2-33DDC8EB7493}"/>
    <cellStyle name="Comma 3 4 3 2 3 3 5" xfId="21103" xr:uid="{AD484418-0F10-437C-831E-D8D993777D10}"/>
    <cellStyle name="Comma 3 4 3 2 3 4" xfId="2691" xr:uid="{00000000-0005-0000-0000-000028380000}"/>
    <cellStyle name="Comma 3 4 3 2 3 4 2" xfId="7494" xr:uid="{00000000-0005-0000-0000-000029380000}"/>
    <cellStyle name="Comma 3 4 3 2 3 4 2 2" xfId="17101" xr:uid="{00000000-0005-0000-0000-00002A380000}"/>
    <cellStyle name="Comma 3 4 3 2 3 4 2 2 2" xfId="36315" xr:uid="{5214ED3D-49BB-4460-884B-598B27CB6A68}"/>
    <cellStyle name="Comma 3 4 3 2 3 4 2 3" xfId="26708" xr:uid="{487F7B4F-57B8-4EBD-B437-9ABE6CFA9D37}"/>
    <cellStyle name="Comma 3 4 3 2 3 4 3" xfId="12298" xr:uid="{00000000-0005-0000-0000-00002B380000}"/>
    <cellStyle name="Comma 3 4 3 2 3 4 3 2" xfId="31512" xr:uid="{0B014A14-B7A4-4FD1-BDA7-B212CCCAD561}"/>
    <cellStyle name="Comma 3 4 3 2 3 4 4" xfId="21905" xr:uid="{1040935A-BE27-4AA8-845F-F2FA13C2DF7F}"/>
    <cellStyle name="Comma 3 4 3 2 3 5" xfId="5093" xr:uid="{00000000-0005-0000-0000-00002C380000}"/>
    <cellStyle name="Comma 3 4 3 2 3 5 2" xfId="14700" xr:uid="{00000000-0005-0000-0000-00002D380000}"/>
    <cellStyle name="Comma 3 4 3 2 3 5 2 2" xfId="33914" xr:uid="{F2E38652-47C3-41CB-B21B-654B65542CAA}"/>
    <cellStyle name="Comma 3 4 3 2 3 5 3" xfId="24307" xr:uid="{D4C95A6D-0F7A-4642-BF22-7B47D465ECF3}"/>
    <cellStyle name="Comma 3 4 3 2 3 6" xfId="9896" xr:uid="{00000000-0005-0000-0000-00002E380000}"/>
    <cellStyle name="Comma 3 4 3 2 3 6 2" xfId="29110" xr:uid="{24DBB469-82D6-4AA7-9529-9BB82E3D802C}"/>
    <cellStyle name="Comma 3 4 3 2 3 7" xfId="19503" xr:uid="{A73D414A-F2ED-4192-B272-9609149FA80E}"/>
    <cellStyle name="Comma 3 4 3 2 4" xfId="485" xr:uid="{00000000-0005-0000-0000-00002F380000}"/>
    <cellStyle name="Comma 3 4 3 2 4 2" xfId="1286" xr:uid="{00000000-0005-0000-0000-000030380000}"/>
    <cellStyle name="Comma 3 4 3 2 4 2 2" xfId="3691" xr:uid="{00000000-0005-0000-0000-000031380000}"/>
    <cellStyle name="Comma 3 4 3 2 4 2 2 2" xfId="8494" xr:uid="{00000000-0005-0000-0000-000032380000}"/>
    <cellStyle name="Comma 3 4 3 2 4 2 2 2 2" xfId="18101" xr:uid="{00000000-0005-0000-0000-000033380000}"/>
    <cellStyle name="Comma 3 4 3 2 4 2 2 2 2 2" xfId="37315" xr:uid="{8BCB2DBC-9961-406E-8420-9FB25BE4FB73}"/>
    <cellStyle name="Comma 3 4 3 2 4 2 2 2 3" xfId="27708" xr:uid="{A89BFA2F-266B-4E9D-AA10-A61EDA45AE61}"/>
    <cellStyle name="Comma 3 4 3 2 4 2 2 3" xfId="13298" xr:uid="{00000000-0005-0000-0000-000034380000}"/>
    <cellStyle name="Comma 3 4 3 2 4 2 2 3 2" xfId="32512" xr:uid="{335F92CA-A1AD-4F23-862C-D9E5F7077D23}"/>
    <cellStyle name="Comma 3 4 3 2 4 2 2 4" xfId="22905" xr:uid="{34B858C5-76DA-463C-A1AD-6B5D8C7FACA8}"/>
    <cellStyle name="Comma 3 4 3 2 4 2 3" xfId="6093" xr:uid="{00000000-0005-0000-0000-000035380000}"/>
    <cellStyle name="Comma 3 4 3 2 4 2 3 2" xfId="15700" xr:uid="{00000000-0005-0000-0000-000036380000}"/>
    <cellStyle name="Comma 3 4 3 2 4 2 3 2 2" xfId="34914" xr:uid="{D100AD85-ABA5-49DF-BAD6-AE257B32CDBF}"/>
    <cellStyle name="Comma 3 4 3 2 4 2 3 3" xfId="25307" xr:uid="{54954233-3CE2-4E95-AD3A-478DA9C992AF}"/>
    <cellStyle name="Comma 3 4 3 2 4 2 4" xfId="10896" xr:uid="{00000000-0005-0000-0000-000037380000}"/>
    <cellStyle name="Comma 3 4 3 2 4 2 4 2" xfId="30110" xr:uid="{4050753C-BE7A-4615-88CD-4D3C12432B5B}"/>
    <cellStyle name="Comma 3 4 3 2 4 2 5" xfId="20503" xr:uid="{6C06101E-EA24-4118-BE08-BB7AF333B8D9}"/>
    <cellStyle name="Comma 3 4 3 2 4 3" xfId="2086" xr:uid="{00000000-0005-0000-0000-000038380000}"/>
    <cellStyle name="Comma 3 4 3 2 4 3 2" xfId="4491" xr:uid="{00000000-0005-0000-0000-000039380000}"/>
    <cellStyle name="Comma 3 4 3 2 4 3 2 2" xfId="9294" xr:uid="{00000000-0005-0000-0000-00003A380000}"/>
    <cellStyle name="Comma 3 4 3 2 4 3 2 2 2" xfId="18901" xr:uid="{00000000-0005-0000-0000-00003B380000}"/>
    <cellStyle name="Comma 3 4 3 2 4 3 2 2 2 2" xfId="38115" xr:uid="{8B07D573-6BA9-49FE-B218-E717DDFC6F30}"/>
    <cellStyle name="Comma 3 4 3 2 4 3 2 2 3" xfId="28508" xr:uid="{F67D1EB3-B02C-4D13-85B8-8DAB0622639C}"/>
    <cellStyle name="Comma 3 4 3 2 4 3 2 3" xfId="14098" xr:uid="{00000000-0005-0000-0000-00003C380000}"/>
    <cellStyle name="Comma 3 4 3 2 4 3 2 3 2" xfId="33312" xr:uid="{9F6065A0-21C7-42E6-8785-CF9711F8FEAA}"/>
    <cellStyle name="Comma 3 4 3 2 4 3 2 4" xfId="23705" xr:uid="{6A085833-8F22-4753-AC41-CB21B45F08C7}"/>
    <cellStyle name="Comma 3 4 3 2 4 3 3" xfId="6893" xr:uid="{00000000-0005-0000-0000-00003D380000}"/>
    <cellStyle name="Comma 3 4 3 2 4 3 3 2" xfId="16500" xr:uid="{00000000-0005-0000-0000-00003E380000}"/>
    <cellStyle name="Comma 3 4 3 2 4 3 3 2 2" xfId="35714" xr:uid="{9A96A438-DF31-4352-9199-370146CD7050}"/>
    <cellStyle name="Comma 3 4 3 2 4 3 3 3" xfId="26107" xr:uid="{42EB9ED4-EC4C-43B8-A164-AB05D0ACD396}"/>
    <cellStyle name="Comma 3 4 3 2 4 3 4" xfId="11696" xr:uid="{00000000-0005-0000-0000-00003F380000}"/>
    <cellStyle name="Comma 3 4 3 2 4 3 4 2" xfId="30910" xr:uid="{B0BC8094-20DC-4EFB-88BA-5C540B34F93C}"/>
    <cellStyle name="Comma 3 4 3 2 4 3 5" xfId="21303" xr:uid="{E849085D-2079-46C0-9E92-95A434A91340}"/>
    <cellStyle name="Comma 3 4 3 2 4 4" xfId="2891" xr:uid="{00000000-0005-0000-0000-000040380000}"/>
    <cellStyle name="Comma 3 4 3 2 4 4 2" xfId="7694" xr:uid="{00000000-0005-0000-0000-000041380000}"/>
    <cellStyle name="Comma 3 4 3 2 4 4 2 2" xfId="17301" xr:uid="{00000000-0005-0000-0000-000042380000}"/>
    <cellStyle name="Comma 3 4 3 2 4 4 2 2 2" xfId="36515" xr:uid="{5C99B1D5-23B4-40F1-92CB-FA7480145440}"/>
    <cellStyle name="Comma 3 4 3 2 4 4 2 3" xfId="26908" xr:uid="{9294F8AE-6A0E-4554-B23B-9BA382C63094}"/>
    <cellStyle name="Comma 3 4 3 2 4 4 3" xfId="12498" xr:uid="{00000000-0005-0000-0000-000043380000}"/>
    <cellStyle name="Comma 3 4 3 2 4 4 3 2" xfId="31712" xr:uid="{DB0205DB-C528-4FD1-B17A-98C2B1831A14}"/>
    <cellStyle name="Comma 3 4 3 2 4 4 4" xfId="22105" xr:uid="{35E1BFDB-1EBD-4A9F-A44D-EE5C69DFF0DE}"/>
    <cellStyle name="Comma 3 4 3 2 4 5" xfId="5293" xr:uid="{00000000-0005-0000-0000-000044380000}"/>
    <cellStyle name="Comma 3 4 3 2 4 5 2" xfId="14900" xr:uid="{00000000-0005-0000-0000-000045380000}"/>
    <cellStyle name="Comma 3 4 3 2 4 5 2 2" xfId="34114" xr:uid="{84D35FDD-3CFF-4BEA-8F19-A20FD8272434}"/>
    <cellStyle name="Comma 3 4 3 2 4 5 3" xfId="24507" xr:uid="{5DA03F73-6028-4EB2-886F-834991E620CC}"/>
    <cellStyle name="Comma 3 4 3 2 4 6" xfId="10096" xr:uid="{00000000-0005-0000-0000-000046380000}"/>
    <cellStyle name="Comma 3 4 3 2 4 6 2" xfId="29310" xr:uid="{3D9D1571-99AC-480E-A04E-3304CDBCE33D}"/>
    <cellStyle name="Comma 3 4 3 2 4 7" xfId="19703" xr:uid="{EFF0CE96-E807-491A-A9D8-D0971AF585BA}"/>
    <cellStyle name="Comma 3 4 3 2 5" xfId="685" xr:uid="{00000000-0005-0000-0000-000047380000}"/>
    <cellStyle name="Comma 3 4 3 2 5 2" xfId="1486" xr:uid="{00000000-0005-0000-0000-000048380000}"/>
    <cellStyle name="Comma 3 4 3 2 5 2 2" xfId="3891" xr:uid="{00000000-0005-0000-0000-000049380000}"/>
    <cellStyle name="Comma 3 4 3 2 5 2 2 2" xfId="8694" xr:uid="{00000000-0005-0000-0000-00004A380000}"/>
    <cellStyle name="Comma 3 4 3 2 5 2 2 2 2" xfId="18301" xr:uid="{00000000-0005-0000-0000-00004B380000}"/>
    <cellStyle name="Comma 3 4 3 2 5 2 2 2 2 2" xfId="37515" xr:uid="{7DD78A7E-4353-4850-89FD-2267616AA4D9}"/>
    <cellStyle name="Comma 3 4 3 2 5 2 2 2 3" xfId="27908" xr:uid="{CF42D0E3-0106-4FE8-95B0-757C6E1E71CE}"/>
    <cellStyle name="Comma 3 4 3 2 5 2 2 3" xfId="13498" xr:uid="{00000000-0005-0000-0000-00004C380000}"/>
    <cellStyle name="Comma 3 4 3 2 5 2 2 3 2" xfId="32712" xr:uid="{A6C6CAB4-887B-43DC-B9BD-380B5E4DCCB1}"/>
    <cellStyle name="Comma 3 4 3 2 5 2 2 4" xfId="23105" xr:uid="{FB78AC5C-CE57-46EC-8B98-AAA95C29881F}"/>
    <cellStyle name="Comma 3 4 3 2 5 2 3" xfId="6293" xr:uid="{00000000-0005-0000-0000-00004D380000}"/>
    <cellStyle name="Comma 3 4 3 2 5 2 3 2" xfId="15900" xr:uid="{00000000-0005-0000-0000-00004E380000}"/>
    <cellStyle name="Comma 3 4 3 2 5 2 3 2 2" xfId="35114" xr:uid="{012A3387-DC8B-432E-AA5D-C2F8A0057D0D}"/>
    <cellStyle name="Comma 3 4 3 2 5 2 3 3" xfId="25507" xr:uid="{0A864687-F67C-44BB-9332-E4C152EB0032}"/>
    <cellStyle name="Comma 3 4 3 2 5 2 4" xfId="11096" xr:uid="{00000000-0005-0000-0000-00004F380000}"/>
    <cellStyle name="Comma 3 4 3 2 5 2 4 2" xfId="30310" xr:uid="{AD2DA9BE-6178-4155-9E43-25DDBBD6ECD5}"/>
    <cellStyle name="Comma 3 4 3 2 5 2 5" xfId="20703" xr:uid="{B226C628-FEE3-44F7-8C07-60C608A8117B}"/>
    <cellStyle name="Comma 3 4 3 2 5 3" xfId="2286" xr:uid="{00000000-0005-0000-0000-000050380000}"/>
    <cellStyle name="Comma 3 4 3 2 5 3 2" xfId="4691" xr:uid="{00000000-0005-0000-0000-000051380000}"/>
    <cellStyle name="Comma 3 4 3 2 5 3 2 2" xfId="9494" xr:uid="{00000000-0005-0000-0000-000052380000}"/>
    <cellStyle name="Comma 3 4 3 2 5 3 2 2 2" xfId="19101" xr:uid="{00000000-0005-0000-0000-000053380000}"/>
    <cellStyle name="Comma 3 4 3 2 5 3 2 2 2 2" xfId="38315" xr:uid="{99A8914E-D990-428D-877C-EE572F8B3607}"/>
    <cellStyle name="Comma 3 4 3 2 5 3 2 2 3" xfId="28708" xr:uid="{95EEAD17-FE48-4807-97FC-3B5018157148}"/>
    <cellStyle name="Comma 3 4 3 2 5 3 2 3" xfId="14298" xr:uid="{00000000-0005-0000-0000-000054380000}"/>
    <cellStyle name="Comma 3 4 3 2 5 3 2 3 2" xfId="33512" xr:uid="{9F56D959-AFF2-4670-B037-82D9CC9E3F04}"/>
    <cellStyle name="Comma 3 4 3 2 5 3 2 4" xfId="23905" xr:uid="{B970AB11-CCDF-4E63-8C3A-E1D8DCF52667}"/>
    <cellStyle name="Comma 3 4 3 2 5 3 3" xfId="7093" xr:uid="{00000000-0005-0000-0000-000055380000}"/>
    <cellStyle name="Comma 3 4 3 2 5 3 3 2" xfId="16700" xr:uid="{00000000-0005-0000-0000-000056380000}"/>
    <cellStyle name="Comma 3 4 3 2 5 3 3 2 2" xfId="35914" xr:uid="{918EED43-4661-47BD-8B97-CE9C5FF2C9F1}"/>
    <cellStyle name="Comma 3 4 3 2 5 3 3 3" xfId="26307" xr:uid="{28D15570-E7C0-4DA4-AAA8-AAA59EE923E0}"/>
    <cellStyle name="Comma 3 4 3 2 5 3 4" xfId="11896" xr:uid="{00000000-0005-0000-0000-000057380000}"/>
    <cellStyle name="Comma 3 4 3 2 5 3 4 2" xfId="31110" xr:uid="{EBD8B705-E8BB-444A-99BD-153B1B4E7AA5}"/>
    <cellStyle name="Comma 3 4 3 2 5 3 5" xfId="21503" xr:uid="{AE6D5135-A943-4BFA-AD28-EB7F361AF434}"/>
    <cellStyle name="Comma 3 4 3 2 5 4" xfId="3091" xr:uid="{00000000-0005-0000-0000-000058380000}"/>
    <cellStyle name="Comma 3 4 3 2 5 4 2" xfId="7894" xr:uid="{00000000-0005-0000-0000-000059380000}"/>
    <cellStyle name="Comma 3 4 3 2 5 4 2 2" xfId="17501" xr:uid="{00000000-0005-0000-0000-00005A380000}"/>
    <cellStyle name="Comma 3 4 3 2 5 4 2 2 2" xfId="36715" xr:uid="{0119D51D-F228-4691-A415-B57320B80F2A}"/>
    <cellStyle name="Comma 3 4 3 2 5 4 2 3" xfId="27108" xr:uid="{B7D98638-FF01-4750-8EFE-635E12379CC9}"/>
    <cellStyle name="Comma 3 4 3 2 5 4 3" xfId="12698" xr:uid="{00000000-0005-0000-0000-00005B380000}"/>
    <cellStyle name="Comma 3 4 3 2 5 4 3 2" xfId="31912" xr:uid="{7E98F817-7893-42EE-8B0A-CE883C3C7ED1}"/>
    <cellStyle name="Comma 3 4 3 2 5 4 4" xfId="22305" xr:uid="{12502FD1-B5EF-4CEE-9E4C-9BEB23D3DE91}"/>
    <cellStyle name="Comma 3 4 3 2 5 5" xfId="5493" xr:uid="{00000000-0005-0000-0000-00005C380000}"/>
    <cellStyle name="Comma 3 4 3 2 5 5 2" xfId="15100" xr:uid="{00000000-0005-0000-0000-00005D380000}"/>
    <cellStyle name="Comma 3 4 3 2 5 5 2 2" xfId="34314" xr:uid="{3DCE87C6-9295-4000-B58C-2514D22BA9E4}"/>
    <cellStyle name="Comma 3 4 3 2 5 5 3" xfId="24707" xr:uid="{F87966AF-B05E-4BA1-A9D4-D1DC85C9D67D}"/>
    <cellStyle name="Comma 3 4 3 2 5 6" xfId="10296" xr:uid="{00000000-0005-0000-0000-00005E380000}"/>
    <cellStyle name="Comma 3 4 3 2 5 6 2" xfId="29510" xr:uid="{ABAC2E7E-2D88-4888-9B62-19C0E2B8CCB7}"/>
    <cellStyle name="Comma 3 4 3 2 5 7" xfId="19903" xr:uid="{0FF97AB2-3DBD-4CB9-B681-0007658AEB93}"/>
    <cellStyle name="Comma 3 4 3 2 6" xfId="886" xr:uid="{00000000-0005-0000-0000-00005F380000}"/>
    <cellStyle name="Comma 3 4 3 2 6 2" xfId="3291" xr:uid="{00000000-0005-0000-0000-000060380000}"/>
    <cellStyle name="Comma 3 4 3 2 6 2 2" xfId="8094" xr:uid="{00000000-0005-0000-0000-000061380000}"/>
    <cellStyle name="Comma 3 4 3 2 6 2 2 2" xfId="17701" xr:uid="{00000000-0005-0000-0000-000062380000}"/>
    <cellStyle name="Comma 3 4 3 2 6 2 2 2 2" xfId="36915" xr:uid="{588AAA88-3BC9-4509-8763-7AB38DB0E44C}"/>
    <cellStyle name="Comma 3 4 3 2 6 2 2 3" xfId="27308" xr:uid="{B6DD1FC3-2561-4450-8F4B-E86B29E97D65}"/>
    <cellStyle name="Comma 3 4 3 2 6 2 3" xfId="12898" xr:uid="{00000000-0005-0000-0000-000063380000}"/>
    <cellStyle name="Comma 3 4 3 2 6 2 3 2" xfId="32112" xr:uid="{0D5D5539-5EC6-4CB9-B0EA-3401AD5E0602}"/>
    <cellStyle name="Comma 3 4 3 2 6 2 4" xfId="22505" xr:uid="{A3E40B55-AC1B-4C80-8F12-0FA08267E212}"/>
    <cellStyle name="Comma 3 4 3 2 6 3" xfId="5693" xr:uid="{00000000-0005-0000-0000-000064380000}"/>
    <cellStyle name="Comma 3 4 3 2 6 3 2" xfId="15300" xr:uid="{00000000-0005-0000-0000-000065380000}"/>
    <cellStyle name="Comma 3 4 3 2 6 3 2 2" xfId="34514" xr:uid="{F64F40EC-8603-4219-8EB7-C1F70A3BA55C}"/>
    <cellStyle name="Comma 3 4 3 2 6 3 3" xfId="24907" xr:uid="{64E32808-F0A8-4F4E-BDAF-D0A355A5051D}"/>
    <cellStyle name="Comma 3 4 3 2 6 4" xfId="10496" xr:uid="{00000000-0005-0000-0000-000066380000}"/>
    <cellStyle name="Comma 3 4 3 2 6 4 2" xfId="29710" xr:uid="{478F729C-F06F-4F07-9C73-44BB5DAFC969}"/>
    <cellStyle name="Comma 3 4 3 2 6 5" xfId="20103" xr:uid="{958E8B8B-0D04-4597-9D74-46B89A8EC3B8}"/>
    <cellStyle name="Comma 3 4 3 2 7" xfId="1686" xr:uid="{00000000-0005-0000-0000-000067380000}"/>
    <cellStyle name="Comma 3 4 3 2 7 2" xfId="4091" xr:uid="{00000000-0005-0000-0000-000068380000}"/>
    <cellStyle name="Comma 3 4 3 2 7 2 2" xfId="8894" xr:uid="{00000000-0005-0000-0000-000069380000}"/>
    <cellStyle name="Comma 3 4 3 2 7 2 2 2" xfId="18501" xr:uid="{00000000-0005-0000-0000-00006A380000}"/>
    <cellStyle name="Comma 3 4 3 2 7 2 2 2 2" xfId="37715" xr:uid="{69D2CB76-E45C-4C35-8853-BFA958CF904F}"/>
    <cellStyle name="Comma 3 4 3 2 7 2 2 3" xfId="28108" xr:uid="{5BB9CDEF-2291-4E17-B562-7A7339854A33}"/>
    <cellStyle name="Comma 3 4 3 2 7 2 3" xfId="13698" xr:uid="{00000000-0005-0000-0000-00006B380000}"/>
    <cellStyle name="Comma 3 4 3 2 7 2 3 2" xfId="32912" xr:uid="{6F4271D7-A1D6-4A5B-950D-6AEB5CD2D2E1}"/>
    <cellStyle name="Comma 3 4 3 2 7 2 4" xfId="23305" xr:uid="{D2624C37-0882-4F5F-80D2-1675360AAF58}"/>
    <cellStyle name="Comma 3 4 3 2 7 3" xfId="6493" xr:uid="{00000000-0005-0000-0000-00006C380000}"/>
    <cellStyle name="Comma 3 4 3 2 7 3 2" xfId="16100" xr:uid="{00000000-0005-0000-0000-00006D380000}"/>
    <cellStyle name="Comma 3 4 3 2 7 3 2 2" xfId="35314" xr:uid="{CB292CE0-D433-4736-9DE0-98733EB2637F}"/>
    <cellStyle name="Comma 3 4 3 2 7 3 3" xfId="25707" xr:uid="{D6E3D4C4-1D72-4531-A513-4CAE4745E696}"/>
    <cellStyle name="Comma 3 4 3 2 7 4" xfId="11296" xr:uid="{00000000-0005-0000-0000-00006E380000}"/>
    <cellStyle name="Comma 3 4 3 2 7 4 2" xfId="30510" xr:uid="{63AD8BD4-E59F-45F1-8370-DC101A506ED1}"/>
    <cellStyle name="Comma 3 4 3 2 7 5" xfId="20903" xr:uid="{1E7D4420-DAB4-4D48-B194-92D3B57BB61F}"/>
    <cellStyle name="Comma 3 4 3 2 8" xfId="2491" xr:uid="{00000000-0005-0000-0000-00006F380000}"/>
    <cellStyle name="Comma 3 4 3 2 8 2" xfId="7294" xr:uid="{00000000-0005-0000-0000-000070380000}"/>
    <cellStyle name="Comma 3 4 3 2 8 2 2" xfId="16901" xr:uid="{00000000-0005-0000-0000-000071380000}"/>
    <cellStyle name="Comma 3 4 3 2 8 2 2 2" xfId="36115" xr:uid="{EF8ADA4B-A6B8-4AD6-9B6F-336E71660BAE}"/>
    <cellStyle name="Comma 3 4 3 2 8 2 3" xfId="26508" xr:uid="{643FD577-7D1B-4F4B-8C0A-B3E80F5A0102}"/>
    <cellStyle name="Comma 3 4 3 2 8 3" xfId="12098" xr:uid="{00000000-0005-0000-0000-000072380000}"/>
    <cellStyle name="Comma 3 4 3 2 8 3 2" xfId="31312" xr:uid="{60C3A962-8BC2-40B7-B2E5-B59B84D41AC0}"/>
    <cellStyle name="Comma 3 4 3 2 8 4" xfId="21705" xr:uid="{3C6871EA-4589-4ABA-A2EF-433D327C512D}"/>
    <cellStyle name="Comma 3 4 3 2 9" xfId="4893" xr:uid="{00000000-0005-0000-0000-000073380000}"/>
    <cellStyle name="Comma 3 4 3 2 9 2" xfId="14500" xr:uid="{00000000-0005-0000-0000-000074380000}"/>
    <cellStyle name="Comma 3 4 3 2 9 2 2" xfId="33714" xr:uid="{715A2949-1F75-461A-A36B-AF8135A8ABD9}"/>
    <cellStyle name="Comma 3 4 3 2 9 3" xfId="24107" xr:uid="{8687799D-E0CC-411F-961B-A55B2CF56CFD}"/>
    <cellStyle name="Comma 3 4 3 3" xfId="135" xr:uid="{00000000-0005-0000-0000-000075380000}"/>
    <cellStyle name="Comma 3 4 3 3 10" xfId="19353" xr:uid="{7B203C0F-F58A-4F6A-9938-7E72831B2BFF}"/>
    <cellStyle name="Comma 3 4 3 3 2" xfId="335" xr:uid="{00000000-0005-0000-0000-000076380000}"/>
    <cellStyle name="Comma 3 4 3 3 2 2" xfId="1136" xr:uid="{00000000-0005-0000-0000-000077380000}"/>
    <cellStyle name="Comma 3 4 3 3 2 2 2" xfId="3541" xr:uid="{00000000-0005-0000-0000-000078380000}"/>
    <cellStyle name="Comma 3 4 3 3 2 2 2 2" xfId="8344" xr:uid="{00000000-0005-0000-0000-000079380000}"/>
    <cellStyle name="Comma 3 4 3 3 2 2 2 2 2" xfId="17951" xr:uid="{00000000-0005-0000-0000-00007A380000}"/>
    <cellStyle name="Comma 3 4 3 3 2 2 2 2 2 2" xfId="37165" xr:uid="{4AA6B065-AC6B-4E10-9428-E9A513193E51}"/>
    <cellStyle name="Comma 3 4 3 3 2 2 2 2 3" xfId="27558" xr:uid="{C4395EE9-F561-42D2-A740-D23AFD100E3A}"/>
    <cellStyle name="Comma 3 4 3 3 2 2 2 3" xfId="13148" xr:uid="{00000000-0005-0000-0000-00007B380000}"/>
    <cellStyle name="Comma 3 4 3 3 2 2 2 3 2" xfId="32362" xr:uid="{4F36A098-C3BA-4722-9808-3D0C06192C38}"/>
    <cellStyle name="Comma 3 4 3 3 2 2 2 4" xfId="22755" xr:uid="{E3617F0D-E1B7-4300-B8A7-CF22FFE75248}"/>
    <cellStyle name="Comma 3 4 3 3 2 2 3" xfId="5943" xr:uid="{00000000-0005-0000-0000-00007C380000}"/>
    <cellStyle name="Comma 3 4 3 3 2 2 3 2" xfId="15550" xr:uid="{00000000-0005-0000-0000-00007D380000}"/>
    <cellStyle name="Comma 3 4 3 3 2 2 3 2 2" xfId="34764" xr:uid="{5C7BDDCA-477F-4ED5-875E-D2817FCDDABF}"/>
    <cellStyle name="Comma 3 4 3 3 2 2 3 3" xfId="25157" xr:uid="{1212DBF6-245E-41D2-A230-A295DACEC38B}"/>
    <cellStyle name="Comma 3 4 3 3 2 2 4" xfId="10746" xr:uid="{00000000-0005-0000-0000-00007E380000}"/>
    <cellStyle name="Comma 3 4 3 3 2 2 4 2" xfId="29960" xr:uid="{BCEC45FB-9BB7-47A8-A5BF-EE1A22400179}"/>
    <cellStyle name="Comma 3 4 3 3 2 2 5" xfId="20353" xr:uid="{C446BD32-4D5D-4AD3-B60D-470E66A1E1D5}"/>
    <cellStyle name="Comma 3 4 3 3 2 3" xfId="1936" xr:uid="{00000000-0005-0000-0000-00007F380000}"/>
    <cellStyle name="Comma 3 4 3 3 2 3 2" xfId="4341" xr:uid="{00000000-0005-0000-0000-000080380000}"/>
    <cellStyle name="Comma 3 4 3 3 2 3 2 2" xfId="9144" xr:uid="{00000000-0005-0000-0000-000081380000}"/>
    <cellStyle name="Comma 3 4 3 3 2 3 2 2 2" xfId="18751" xr:uid="{00000000-0005-0000-0000-000082380000}"/>
    <cellStyle name="Comma 3 4 3 3 2 3 2 2 2 2" xfId="37965" xr:uid="{DBF979F7-3FA5-4302-B24F-468799458A0F}"/>
    <cellStyle name="Comma 3 4 3 3 2 3 2 2 3" xfId="28358" xr:uid="{C5C56AB9-4177-4E70-B6B3-043E03FDEC45}"/>
    <cellStyle name="Comma 3 4 3 3 2 3 2 3" xfId="13948" xr:uid="{00000000-0005-0000-0000-000083380000}"/>
    <cellStyle name="Comma 3 4 3 3 2 3 2 3 2" xfId="33162" xr:uid="{57F05916-4608-400A-9CE5-13B0786358C9}"/>
    <cellStyle name="Comma 3 4 3 3 2 3 2 4" xfId="23555" xr:uid="{B60953F1-A6D1-4710-A0BA-AA9621C31F16}"/>
    <cellStyle name="Comma 3 4 3 3 2 3 3" xfId="6743" xr:uid="{00000000-0005-0000-0000-000084380000}"/>
    <cellStyle name="Comma 3 4 3 3 2 3 3 2" xfId="16350" xr:uid="{00000000-0005-0000-0000-000085380000}"/>
    <cellStyle name="Comma 3 4 3 3 2 3 3 2 2" xfId="35564" xr:uid="{05AE81F7-4FAA-4CC1-9169-3C13A3F2F560}"/>
    <cellStyle name="Comma 3 4 3 3 2 3 3 3" xfId="25957" xr:uid="{D9EAE816-FA65-4EEA-A26B-F439EAACEA26}"/>
    <cellStyle name="Comma 3 4 3 3 2 3 4" xfId="11546" xr:uid="{00000000-0005-0000-0000-000086380000}"/>
    <cellStyle name="Comma 3 4 3 3 2 3 4 2" xfId="30760" xr:uid="{18954C51-C84C-48CB-BABB-D5B2BDCAACAF}"/>
    <cellStyle name="Comma 3 4 3 3 2 3 5" xfId="21153" xr:uid="{D1B03387-C585-427B-9CFE-19C4085169E7}"/>
    <cellStyle name="Comma 3 4 3 3 2 4" xfId="2741" xr:uid="{00000000-0005-0000-0000-000087380000}"/>
    <cellStyle name="Comma 3 4 3 3 2 4 2" xfId="7544" xr:uid="{00000000-0005-0000-0000-000088380000}"/>
    <cellStyle name="Comma 3 4 3 3 2 4 2 2" xfId="17151" xr:uid="{00000000-0005-0000-0000-000089380000}"/>
    <cellStyle name="Comma 3 4 3 3 2 4 2 2 2" xfId="36365" xr:uid="{78F2A1A6-407D-46EA-BCBD-0CDB32E573E7}"/>
    <cellStyle name="Comma 3 4 3 3 2 4 2 3" xfId="26758" xr:uid="{17DFD3A7-AF59-4F9A-8DE2-07C47E4CFF2A}"/>
    <cellStyle name="Comma 3 4 3 3 2 4 3" xfId="12348" xr:uid="{00000000-0005-0000-0000-00008A380000}"/>
    <cellStyle name="Comma 3 4 3 3 2 4 3 2" xfId="31562" xr:uid="{63D6841B-7A02-4613-9658-FE1A24D5E35F}"/>
    <cellStyle name="Comma 3 4 3 3 2 4 4" xfId="21955" xr:uid="{3FEE2EFF-3589-416A-BD02-E7DE403F9D0F}"/>
    <cellStyle name="Comma 3 4 3 3 2 5" xfId="5143" xr:uid="{00000000-0005-0000-0000-00008B380000}"/>
    <cellStyle name="Comma 3 4 3 3 2 5 2" xfId="14750" xr:uid="{00000000-0005-0000-0000-00008C380000}"/>
    <cellStyle name="Comma 3 4 3 3 2 5 2 2" xfId="33964" xr:uid="{1D7152AB-2374-4566-AF8A-69A8B81B914B}"/>
    <cellStyle name="Comma 3 4 3 3 2 5 3" xfId="24357" xr:uid="{F2515548-3133-4004-B235-B7ACF8C3AB8E}"/>
    <cellStyle name="Comma 3 4 3 3 2 6" xfId="9946" xr:uid="{00000000-0005-0000-0000-00008D380000}"/>
    <cellStyle name="Comma 3 4 3 3 2 6 2" xfId="29160" xr:uid="{B25D4AE2-6E56-437E-959E-83F7C08AD791}"/>
    <cellStyle name="Comma 3 4 3 3 2 7" xfId="19553" xr:uid="{DFD503C8-14BD-48CA-ACDA-A669BF3F28E3}"/>
    <cellStyle name="Comma 3 4 3 3 3" xfId="535" xr:uid="{00000000-0005-0000-0000-00008E380000}"/>
    <cellStyle name="Comma 3 4 3 3 3 2" xfId="1336" xr:uid="{00000000-0005-0000-0000-00008F380000}"/>
    <cellStyle name="Comma 3 4 3 3 3 2 2" xfId="3741" xr:uid="{00000000-0005-0000-0000-000090380000}"/>
    <cellStyle name="Comma 3 4 3 3 3 2 2 2" xfId="8544" xr:uid="{00000000-0005-0000-0000-000091380000}"/>
    <cellStyle name="Comma 3 4 3 3 3 2 2 2 2" xfId="18151" xr:uid="{00000000-0005-0000-0000-000092380000}"/>
    <cellStyle name="Comma 3 4 3 3 3 2 2 2 2 2" xfId="37365" xr:uid="{AC39753C-3240-447D-9BCF-A926A7FC960C}"/>
    <cellStyle name="Comma 3 4 3 3 3 2 2 2 3" xfId="27758" xr:uid="{B0003C14-9D80-4A73-BACC-D9126A86A6DB}"/>
    <cellStyle name="Comma 3 4 3 3 3 2 2 3" xfId="13348" xr:uid="{00000000-0005-0000-0000-000093380000}"/>
    <cellStyle name="Comma 3 4 3 3 3 2 2 3 2" xfId="32562" xr:uid="{7F706E30-273B-4297-8CA3-2C15C8E96D75}"/>
    <cellStyle name="Comma 3 4 3 3 3 2 2 4" xfId="22955" xr:uid="{94C06C48-CF5D-41FD-913F-B6861D3A582D}"/>
    <cellStyle name="Comma 3 4 3 3 3 2 3" xfId="6143" xr:uid="{00000000-0005-0000-0000-000094380000}"/>
    <cellStyle name="Comma 3 4 3 3 3 2 3 2" xfId="15750" xr:uid="{00000000-0005-0000-0000-000095380000}"/>
    <cellStyle name="Comma 3 4 3 3 3 2 3 2 2" xfId="34964" xr:uid="{AAB16B69-A0B3-4D8F-A81B-953D9ED1B4A3}"/>
    <cellStyle name="Comma 3 4 3 3 3 2 3 3" xfId="25357" xr:uid="{63E8BB77-B3EA-40CE-BDEE-FF7B2598721E}"/>
    <cellStyle name="Comma 3 4 3 3 3 2 4" xfId="10946" xr:uid="{00000000-0005-0000-0000-000096380000}"/>
    <cellStyle name="Comma 3 4 3 3 3 2 4 2" xfId="30160" xr:uid="{C76E8A47-E7F9-41CE-8EF2-F43EF546307E}"/>
    <cellStyle name="Comma 3 4 3 3 3 2 5" xfId="20553" xr:uid="{8F7F4B59-699A-4AF6-B819-78198CA23042}"/>
    <cellStyle name="Comma 3 4 3 3 3 3" xfId="2136" xr:uid="{00000000-0005-0000-0000-000097380000}"/>
    <cellStyle name="Comma 3 4 3 3 3 3 2" xfId="4541" xr:uid="{00000000-0005-0000-0000-000098380000}"/>
    <cellStyle name="Comma 3 4 3 3 3 3 2 2" xfId="9344" xr:uid="{00000000-0005-0000-0000-000099380000}"/>
    <cellStyle name="Comma 3 4 3 3 3 3 2 2 2" xfId="18951" xr:uid="{00000000-0005-0000-0000-00009A380000}"/>
    <cellStyle name="Comma 3 4 3 3 3 3 2 2 2 2" xfId="38165" xr:uid="{858CFB78-A2F2-406D-896E-25675C1A26EB}"/>
    <cellStyle name="Comma 3 4 3 3 3 3 2 2 3" xfId="28558" xr:uid="{284A8262-4CE3-41AE-932F-56D3D210FC6E}"/>
    <cellStyle name="Comma 3 4 3 3 3 3 2 3" xfId="14148" xr:uid="{00000000-0005-0000-0000-00009B380000}"/>
    <cellStyle name="Comma 3 4 3 3 3 3 2 3 2" xfId="33362" xr:uid="{419DAB54-C77B-415C-B030-A4FE0517117D}"/>
    <cellStyle name="Comma 3 4 3 3 3 3 2 4" xfId="23755" xr:uid="{91DF5E09-715A-49F5-A4F8-98236B7A8211}"/>
    <cellStyle name="Comma 3 4 3 3 3 3 3" xfId="6943" xr:uid="{00000000-0005-0000-0000-00009C380000}"/>
    <cellStyle name="Comma 3 4 3 3 3 3 3 2" xfId="16550" xr:uid="{00000000-0005-0000-0000-00009D380000}"/>
    <cellStyle name="Comma 3 4 3 3 3 3 3 2 2" xfId="35764" xr:uid="{CD2942DC-5259-444B-8C5C-5A170E29FC19}"/>
    <cellStyle name="Comma 3 4 3 3 3 3 3 3" xfId="26157" xr:uid="{F10A72E2-1C73-49AB-80CE-1964900E49AA}"/>
    <cellStyle name="Comma 3 4 3 3 3 3 4" xfId="11746" xr:uid="{00000000-0005-0000-0000-00009E380000}"/>
    <cellStyle name="Comma 3 4 3 3 3 3 4 2" xfId="30960" xr:uid="{A0175FCD-C37B-4F94-B161-63D0E283987F}"/>
    <cellStyle name="Comma 3 4 3 3 3 3 5" xfId="21353" xr:uid="{8DC6DEF1-9303-4288-B340-57636C7CDA6C}"/>
    <cellStyle name="Comma 3 4 3 3 3 4" xfId="2941" xr:uid="{00000000-0005-0000-0000-00009F380000}"/>
    <cellStyle name="Comma 3 4 3 3 3 4 2" xfId="7744" xr:uid="{00000000-0005-0000-0000-0000A0380000}"/>
    <cellStyle name="Comma 3 4 3 3 3 4 2 2" xfId="17351" xr:uid="{00000000-0005-0000-0000-0000A1380000}"/>
    <cellStyle name="Comma 3 4 3 3 3 4 2 2 2" xfId="36565" xr:uid="{432050D0-D801-4EC8-B628-4F74F628328B}"/>
    <cellStyle name="Comma 3 4 3 3 3 4 2 3" xfId="26958" xr:uid="{EE5C413D-4117-4F39-BCD5-CCD19856CFCA}"/>
    <cellStyle name="Comma 3 4 3 3 3 4 3" xfId="12548" xr:uid="{00000000-0005-0000-0000-0000A2380000}"/>
    <cellStyle name="Comma 3 4 3 3 3 4 3 2" xfId="31762" xr:uid="{92428EE8-BBA8-4343-B286-D1C0F3351153}"/>
    <cellStyle name="Comma 3 4 3 3 3 4 4" xfId="22155" xr:uid="{13CD437D-A855-4C8E-A7E3-984529C80BC2}"/>
    <cellStyle name="Comma 3 4 3 3 3 5" xfId="5343" xr:uid="{00000000-0005-0000-0000-0000A3380000}"/>
    <cellStyle name="Comma 3 4 3 3 3 5 2" xfId="14950" xr:uid="{00000000-0005-0000-0000-0000A4380000}"/>
    <cellStyle name="Comma 3 4 3 3 3 5 2 2" xfId="34164" xr:uid="{618411E2-1502-42E2-A986-687D2C15E243}"/>
    <cellStyle name="Comma 3 4 3 3 3 5 3" xfId="24557" xr:uid="{AB9CD8DD-57CE-4700-A57C-C8495D2C1E93}"/>
    <cellStyle name="Comma 3 4 3 3 3 6" xfId="10146" xr:uid="{00000000-0005-0000-0000-0000A5380000}"/>
    <cellStyle name="Comma 3 4 3 3 3 6 2" xfId="29360" xr:uid="{A8473528-0307-4C4D-8C79-EE98714BE195}"/>
    <cellStyle name="Comma 3 4 3 3 3 7" xfId="19753" xr:uid="{C6762DEA-5FE9-46B3-AB7C-4BC8FBD6467A}"/>
    <cellStyle name="Comma 3 4 3 3 4" xfId="735" xr:uid="{00000000-0005-0000-0000-0000A6380000}"/>
    <cellStyle name="Comma 3 4 3 3 4 2" xfId="1536" xr:uid="{00000000-0005-0000-0000-0000A7380000}"/>
    <cellStyle name="Comma 3 4 3 3 4 2 2" xfId="3941" xr:uid="{00000000-0005-0000-0000-0000A8380000}"/>
    <cellStyle name="Comma 3 4 3 3 4 2 2 2" xfId="8744" xr:uid="{00000000-0005-0000-0000-0000A9380000}"/>
    <cellStyle name="Comma 3 4 3 3 4 2 2 2 2" xfId="18351" xr:uid="{00000000-0005-0000-0000-0000AA380000}"/>
    <cellStyle name="Comma 3 4 3 3 4 2 2 2 2 2" xfId="37565" xr:uid="{B255F565-522E-4FD7-B9E7-85D54CB98AEF}"/>
    <cellStyle name="Comma 3 4 3 3 4 2 2 2 3" xfId="27958" xr:uid="{3BB486CC-55B4-4207-A083-2BD9D449B4FD}"/>
    <cellStyle name="Comma 3 4 3 3 4 2 2 3" xfId="13548" xr:uid="{00000000-0005-0000-0000-0000AB380000}"/>
    <cellStyle name="Comma 3 4 3 3 4 2 2 3 2" xfId="32762" xr:uid="{B2DD34DD-5E05-45F2-B77C-CDB522209F36}"/>
    <cellStyle name="Comma 3 4 3 3 4 2 2 4" xfId="23155" xr:uid="{3C00713F-BFF1-495B-BDA1-AE2B6781AA8F}"/>
    <cellStyle name="Comma 3 4 3 3 4 2 3" xfId="6343" xr:uid="{00000000-0005-0000-0000-0000AC380000}"/>
    <cellStyle name="Comma 3 4 3 3 4 2 3 2" xfId="15950" xr:uid="{00000000-0005-0000-0000-0000AD380000}"/>
    <cellStyle name="Comma 3 4 3 3 4 2 3 2 2" xfId="35164" xr:uid="{4C8E2FE3-D41A-4515-B3BF-B6AE035B6766}"/>
    <cellStyle name="Comma 3 4 3 3 4 2 3 3" xfId="25557" xr:uid="{0B6C9D95-57FE-4622-BF0B-A468F8FAED88}"/>
    <cellStyle name="Comma 3 4 3 3 4 2 4" xfId="11146" xr:uid="{00000000-0005-0000-0000-0000AE380000}"/>
    <cellStyle name="Comma 3 4 3 3 4 2 4 2" xfId="30360" xr:uid="{E75748ED-1169-4AE8-8D76-303A4A473914}"/>
    <cellStyle name="Comma 3 4 3 3 4 2 5" xfId="20753" xr:uid="{05EC859B-C082-46E5-95D3-FE267FCC8B55}"/>
    <cellStyle name="Comma 3 4 3 3 4 3" xfId="2336" xr:uid="{00000000-0005-0000-0000-0000AF380000}"/>
    <cellStyle name="Comma 3 4 3 3 4 3 2" xfId="4741" xr:uid="{00000000-0005-0000-0000-0000B0380000}"/>
    <cellStyle name="Comma 3 4 3 3 4 3 2 2" xfId="9544" xr:uid="{00000000-0005-0000-0000-0000B1380000}"/>
    <cellStyle name="Comma 3 4 3 3 4 3 2 2 2" xfId="19151" xr:uid="{00000000-0005-0000-0000-0000B2380000}"/>
    <cellStyle name="Comma 3 4 3 3 4 3 2 2 2 2" xfId="38365" xr:uid="{CE22801B-F01B-4E5F-9673-6D6657D0AA50}"/>
    <cellStyle name="Comma 3 4 3 3 4 3 2 2 3" xfId="28758" xr:uid="{713CD9BE-C805-4443-918D-68F6B8C1C1C3}"/>
    <cellStyle name="Comma 3 4 3 3 4 3 2 3" xfId="14348" xr:uid="{00000000-0005-0000-0000-0000B3380000}"/>
    <cellStyle name="Comma 3 4 3 3 4 3 2 3 2" xfId="33562" xr:uid="{2E5DD233-C661-4CC0-A5B3-0AF627836D9A}"/>
    <cellStyle name="Comma 3 4 3 3 4 3 2 4" xfId="23955" xr:uid="{890341C1-DAA5-4156-8E79-4B3FE054F099}"/>
    <cellStyle name="Comma 3 4 3 3 4 3 3" xfId="7143" xr:uid="{00000000-0005-0000-0000-0000B4380000}"/>
    <cellStyle name="Comma 3 4 3 3 4 3 3 2" xfId="16750" xr:uid="{00000000-0005-0000-0000-0000B5380000}"/>
    <cellStyle name="Comma 3 4 3 3 4 3 3 2 2" xfId="35964" xr:uid="{4D55C0D7-FF9F-4766-B909-EB5192D9B9F2}"/>
    <cellStyle name="Comma 3 4 3 3 4 3 3 3" xfId="26357" xr:uid="{C9E55420-404E-4E46-9FE9-3F3E1A65E806}"/>
    <cellStyle name="Comma 3 4 3 3 4 3 4" xfId="11946" xr:uid="{00000000-0005-0000-0000-0000B6380000}"/>
    <cellStyle name="Comma 3 4 3 3 4 3 4 2" xfId="31160" xr:uid="{22DDC491-2916-41DB-88D0-A5E65A33AD62}"/>
    <cellStyle name="Comma 3 4 3 3 4 3 5" xfId="21553" xr:uid="{2326B601-FDD1-41CE-B12C-9730BBAFC533}"/>
    <cellStyle name="Comma 3 4 3 3 4 4" xfId="3141" xr:uid="{00000000-0005-0000-0000-0000B7380000}"/>
    <cellStyle name="Comma 3 4 3 3 4 4 2" xfId="7944" xr:uid="{00000000-0005-0000-0000-0000B8380000}"/>
    <cellStyle name="Comma 3 4 3 3 4 4 2 2" xfId="17551" xr:uid="{00000000-0005-0000-0000-0000B9380000}"/>
    <cellStyle name="Comma 3 4 3 3 4 4 2 2 2" xfId="36765" xr:uid="{48E976DB-EC41-4CCE-9FA9-688EC91F4EFD}"/>
    <cellStyle name="Comma 3 4 3 3 4 4 2 3" xfId="27158" xr:uid="{2DA5516A-934C-4491-907D-9F59065F46D3}"/>
    <cellStyle name="Comma 3 4 3 3 4 4 3" xfId="12748" xr:uid="{00000000-0005-0000-0000-0000BA380000}"/>
    <cellStyle name="Comma 3 4 3 3 4 4 3 2" xfId="31962" xr:uid="{5A03E14E-8E2C-49C1-8ADC-E9837BE3B5E2}"/>
    <cellStyle name="Comma 3 4 3 3 4 4 4" xfId="22355" xr:uid="{91E925B9-7389-4D49-B66A-29C52BD27B15}"/>
    <cellStyle name="Comma 3 4 3 3 4 5" xfId="5543" xr:uid="{00000000-0005-0000-0000-0000BB380000}"/>
    <cellStyle name="Comma 3 4 3 3 4 5 2" xfId="15150" xr:uid="{00000000-0005-0000-0000-0000BC380000}"/>
    <cellStyle name="Comma 3 4 3 3 4 5 2 2" xfId="34364" xr:uid="{FDA3D10A-B0D7-4678-8BAF-6AB92B72FDAB}"/>
    <cellStyle name="Comma 3 4 3 3 4 5 3" xfId="24757" xr:uid="{8601BFC3-3A13-43EF-B83D-0399AF1FEA37}"/>
    <cellStyle name="Comma 3 4 3 3 4 6" xfId="10346" xr:uid="{00000000-0005-0000-0000-0000BD380000}"/>
    <cellStyle name="Comma 3 4 3 3 4 6 2" xfId="29560" xr:uid="{DEBF9972-634E-4FFA-8794-EFA0C3B40D88}"/>
    <cellStyle name="Comma 3 4 3 3 4 7" xfId="19953" xr:uid="{7AC3867C-7ABD-40B7-9371-A2452DE22576}"/>
    <cellStyle name="Comma 3 4 3 3 5" xfId="936" xr:uid="{00000000-0005-0000-0000-0000BE380000}"/>
    <cellStyle name="Comma 3 4 3 3 5 2" xfId="3341" xr:uid="{00000000-0005-0000-0000-0000BF380000}"/>
    <cellStyle name="Comma 3 4 3 3 5 2 2" xfId="8144" xr:uid="{00000000-0005-0000-0000-0000C0380000}"/>
    <cellStyle name="Comma 3 4 3 3 5 2 2 2" xfId="17751" xr:uid="{00000000-0005-0000-0000-0000C1380000}"/>
    <cellStyle name="Comma 3 4 3 3 5 2 2 2 2" xfId="36965" xr:uid="{2E9D9038-674E-4987-A3BD-3434DB0FB86B}"/>
    <cellStyle name="Comma 3 4 3 3 5 2 2 3" xfId="27358" xr:uid="{62ABA0BF-F5F0-4865-9384-CA8881970E54}"/>
    <cellStyle name="Comma 3 4 3 3 5 2 3" xfId="12948" xr:uid="{00000000-0005-0000-0000-0000C2380000}"/>
    <cellStyle name="Comma 3 4 3 3 5 2 3 2" xfId="32162" xr:uid="{1562C41A-F924-4567-856C-0E734EDFA76E}"/>
    <cellStyle name="Comma 3 4 3 3 5 2 4" xfId="22555" xr:uid="{00EA7802-81E7-4CEA-8066-47EDA5D48CC4}"/>
    <cellStyle name="Comma 3 4 3 3 5 3" xfId="5743" xr:uid="{00000000-0005-0000-0000-0000C3380000}"/>
    <cellStyle name="Comma 3 4 3 3 5 3 2" xfId="15350" xr:uid="{00000000-0005-0000-0000-0000C4380000}"/>
    <cellStyle name="Comma 3 4 3 3 5 3 2 2" xfId="34564" xr:uid="{B69D7B3D-AD59-43A6-B544-CD2A3514D863}"/>
    <cellStyle name="Comma 3 4 3 3 5 3 3" xfId="24957" xr:uid="{B63AC084-D083-41F3-A15D-ED7C57C3ECAD}"/>
    <cellStyle name="Comma 3 4 3 3 5 4" xfId="10546" xr:uid="{00000000-0005-0000-0000-0000C5380000}"/>
    <cellStyle name="Comma 3 4 3 3 5 4 2" xfId="29760" xr:uid="{6EAAFDEA-9EE0-4C94-A403-AC77A40CA1B4}"/>
    <cellStyle name="Comma 3 4 3 3 5 5" xfId="20153" xr:uid="{BA16081E-2F20-43AB-BABB-084F0E302822}"/>
    <cellStyle name="Comma 3 4 3 3 6" xfId="1736" xr:uid="{00000000-0005-0000-0000-0000C6380000}"/>
    <cellStyle name="Comma 3 4 3 3 6 2" xfId="4141" xr:uid="{00000000-0005-0000-0000-0000C7380000}"/>
    <cellStyle name="Comma 3 4 3 3 6 2 2" xfId="8944" xr:uid="{00000000-0005-0000-0000-0000C8380000}"/>
    <cellStyle name="Comma 3 4 3 3 6 2 2 2" xfId="18551" xr:uid="{00000000-0005-0000-0000-0000C9380000}"/>
    <cellStyle name="Comma 3 4 3 3 6 2 2 2 2" xfId="37765" xr:uid="{DD9AACA2-7BE7-4EE1-86E9-D160D0426EEF}"/>
    <cellStyle name="Comma 3 4 3 3 6 2 2 3" xfId="28158" xr:uid="{658CC5CB-A40D-4000-B217-8DF4C4617A0A}"/>
    <cellStyle name="Comma 3 4 3 3 6 2 3" xfId="13748" xr:uid="{00000000-0005-0000-0000-0000CA380000}"/>
    <cellStyle name="Comma 3 4 3 3 6 2 3 2" xfId="32962" xr:uid="{D8C6F87C-4EE6-4B8F-B415-709ECA199E69}"/>
    <cellStyle name="Comma 3 4 3 3 6 2 4" xfId="23355" xr:uid="{EC050983-1141-4476-856A-795CC652E943}"/>
    <cellStyle name="Comma 3 4 3 3 6 3" xfId="6543" xr:uid="{00000000-0005-0000-0000-0000CB380000}"/>
    <cellStyle name="Comma 3 4 3 3 6 3 2" xfId="16150" xr:uid="{00000000-0005-0000-0000-0000CC380000}"/>
    <cellStyle name="Comma 3 4 3 3 6 3 2 2" xfId="35364" xr:uid="{0DB615B7-701D-4E99-9AA5-B5072C27A1CA}"/>
    <cellStyle name="Comma 3 4 3 3 6 3 3" xfId="25757" xr:uid="{FCDA4162-E35E-4A88-B068-55A9D45A9B81}"/>
    <cellStyle name="Comma 3 4 3 3 6 4" xfId="11346" xr:uid="{00000000-0005-0000-0000-0000CD380000}"/>
    <cellStyle name="Comma 3 4 3 3 6 4 2" xfId="30560" xr:uid="{47E1F5C2-99B3-4A84-AF4A-24B8B7230B18}"/>
    <cellStyle name="Comma 3 4 3 3 6 5" xfId="20953" xr:uid="{B479D8DE-304D-4E7D-AB12-27AE34F5D361}"/>
    <cellStyle name="Comma 3 4 3 3 7" xfId="2541" xr:uid="{00000000-0005-0000-0000-0000CE380000}"/>
    <cellStyle name="Comma 3 4 3 3 7 2" xfId="7344" xr:uid="{00000000-0005-0000-0000-0000CF380000}"/>
    <cellStyle name="Comma 3 4 3 3 7 2 2" xfId="16951" xr:uid="{00000000-0005-0000-0000-0000D0380000}"/>
    <cellStyle name="Comma 3 4 3 3 7 2 2 2" xfId="36165" xr:uid="{145A8683-A1EF-4689-A03A-C24C01B8C979}"/>
    <cellStyle name="Comma 3 4 3 3 7 2 3" xfId="26558" xr:uid="{0F3D749A-8B23-4383-B92D-DC05976F43ED}"/>
    <cellStyle name="Comma 3 4 3 3 7 3" xfId="12148" xr:uid="{00000000-0005-0000-0000-0000D1380000}"/>
    <cellStyle name="Comma 3 4 3 3 7 3 2" xfId="31362" xr:uid="{4BE18A0D-1391-451D-BA95-6D7089876EF1}"/>
    <cellStyle name="Comma 3 4 3 3 7 4" xfId="21755" xr:uid="{DF647048-C8FD-491D-8AAA-5AED054C6E40}"/>
    <cellStyle name="Comma 3 4 3 3 8" xfId="4943" xr:uid="{00000000-0005-0000-0000-0000D2380000}"/>
    <cellStyle name="Comma 3 4 3 3 8 2" xfId="14550" xr:uid="{00000000-0005-0000-0000-0000D3380000}"/>
    <cellStyle name="Comma 3 4 3 3 8 2 2" xfId="33764" xr:uid="{3C082AD5-C885-4BC8-BFEB-24A939C56120}"/>
    <cellStyle name="Comma 3 4 3 3 8 3" xfId="24157" xr:uid="{140AE28B-3FE0-42D0-BCFC-15892952EC09}"/>
    <cellStyle name="Comma 3 4 3 3 9" xfId="9746" xr:uid="{00000000-0005-0000-0000-0000D4380000}"/>
    <cellStyle name="Comma 3 4 3 3 9 2" xfId="28960" xr:uid="{8E540F1E-49F8-45D4-A891-3D61C0A55775}"/>
    <cellStyle name="Comma 3 4 3 4" xfId="235" xr:uid="{00000000-0005-0000-0000-0000D5380000}"/>
    <cellStyle name="Comma 3 4 3 4 2" xfId="1036" xr:uid="{00000000-0005-0000-0000-0000D6380000}"/>
    <cellStyle name="Comma 3 4 3 4 2 2" xfId="3441" xr:uid="{00000000-0005-0000-0000-0000D7380000}"/>
    <cellStyle name="Comma 3 4 3 4 2 2 2" xfId="8244" xr:uid="{00000000-0005-0000-0000-0000D8380000}"/>
    <cellStyle name="Comma 3 4 3 4 2 2 2 2" xfId="17851" xr:uid="{00000000-0005-0000-0000-0000D9380000}"/>
    <cellStyle name="Comma 3 4 3 4 2 2 2 2 2" xfId="37065" xr:uid="{0E62471A-DF9A-4F6C-A41F-FB9A9E0B73BD}"/>
    <cellStyle name="Comma 3 4 3 4 2 2 2 3" xfId="27458" xr:uid="{4648D688-AA05-4DD6-8679-3E6D2F16279E}"/>
    <cellStyle name="Comma 3 4 3 4 2 2 3" xfId="13048" xr:uid="{00000000-0005-0000-0000-0000DA380000}"/>
    <cellStyle name="Comma 3 4 3 4 2 2 3 2" xfId="32262" xr:uid="{74B4D8E1-CE87-4E80-B829-4D51F5129AD6}"/>
    <cellStyle name="Comma 3 4 3 4 2 2 4" xfId="22655" xr:uid="{0EC228DD-70D1-46FF-89C7-8EA59B80A77B}"/>
    <cellStyle name="Comma 3 4 3 4 2 3" xfId="5843" xr:uid="{00000000-0005-0000-0000-0000DB380000}"/>
    <cellStyle name="Comma 3 4 3 4 2 3 2" xfId="15450" xr:uid="{00000000-0005-0000-0000-0000DC380000}"/>
    <cellStyle name="Comma 3 4 3 4 2 3 2 2" xfId="34664" xr:uid="{2E3878C2-14DB-444E-8C2C-6E548F865BBB}"/>
    <cellStyle name="Comma 3 4 3 4 2 3 3" xfId="25057" xr:uid="{CD0106E0-CE6A-4B37-9746-968301A05060}"/>
    <cellStyle name="Comma 3 4 3 4 2 4" xfId="10646" xr:uid="{00000000-0005-0000-0000-0000DD380000}"/>
    <cellStyle name="Comma 3 4 3 4 2 4 2" xfId="29860" xr:uid="{406201E4-B753-4CFA-9E9E-ECE55EBC7A74}"/>
    <cellStyle name="Comma 3 4 3 4 2 5" xfId="20253" xr:uid="{84FBBA90-8A2C-4150-8797-A0AE29CBC37D}"/>
    <cellStyle name="Comma 3 4 3 4 3" xfId="1836" xr:uid="{00000000-0005-0000-0000-0000DE380000}"/>
    <cellStyle name="Comma 3 4 3 4 3 2" xfId="4241" xr:uid="{00000000-0005-0000-0000-0000DF380000}"/>
    <cellStyle name="Comma 3 4 3 4 3 2 2" xfId="9044" xr:uid="{00000000-0005-0000-0000-0000E0380000}"/>
    <cellStyle name="Comma 3 4 3 4 3 2 2 2" xfId="18651" xr:uid="{00000000-0005-0000-0000-0000E1380000}"/>
    <cellStyle name="Comma 3 4 3 4 3 2 2 2 2" xfId="37865" xr:uid="{304B7AA1-63B1-49CF-8FBF-3F7614133A92}"/>
    <cellStyle name="Comma 3 4 3 4 3 2 2 3" xfId="28258" xr:uid="{C407E334-218B-432E-8409-D3FCB2787174}"/>
    <cellStyle name="Comma 3 4 3 4 3 2 3" xfId="13848" xr:uid="{00000000-0005-0000-0000-0000E2380000}"/>
    <cellStyle name="Comma 3 4 3 4 3 2 3 2" xfId="33062" xr:uid="{963913EA-729B-43AA-B5A2-275DE5141A19}"/>
    <cellStyle name="Comma 3 4 3 4 3 2 4" xfId="23455" xr:uid="{63C5FA76-0CF8-4A10-8739-8340E0C97FB0}"/>
    <cellStyle name="Comma 3 4 3 4 3 3" xfId="6643" xr:uid="{00000000-0005-0000-0000-0000E3380000}"/>
    <cellStyle name="Comma 3 4 3 4 3 3 2" xfId="16250" xr:uid="{00000000-0005-0000-0000-0000E4380000}"/>
    <cellStyle name="Comma 3 4 3 4 3 3 2 2" xfId="35464" xr:uid="{A8C27E22-08AC-4471-9B01-C99878031344}"/>
    <cellStyle name="Comma 3 4 3 4 3 3 3" xfId="25857" xr:uid="{2062FDD1-6E2D-435C-B501-FECF93C836D1}"/>
    <cellStyle name="Comma 3 4 3 4 3 4" xfId="11446" xr:uid="{00000000-0005-0000-0000-0000E5380000}"/>
    <cellStyle name="Comma 3 4 3 4 3 4 2" xfId="30660" xr:uid="{AC0CBA9C-3021-41CB-8725-3DC312744244}"/>
    <cellStyle name="Comma 3 4 3 4 3 5" xfId="21053" xr:uid="{81DE1639-D9DA-4577-A279-D794510AFEFB}"/>
    <cellStyle name="Comma 3 4 3 4 4" xfId="2641" xr:uid="{00000000-0005-0000-0000-0000E6380000}"/>
    <cellStyle name="Comma 3 4 3 4 4 2" xfId="7444" xr:uid="{00000000-0005-0000-0000-0000E7380000}"/>
    <cellStyle name="Comma 3 4 3 4 4 2 2" xfId="17051" xr:uid="{00000000-0005-0000-0000-0000E8380000}"/>
    <cellStyle name="Comma 3 4 3 4 4 2 2 2" xfId="36265" xr:uid="{007EBC19-9098-44A3-82A0-608BD087BA75}"/>
    <cellStyle name="Comma 3 4 3 4 4 2 3" xfId="26658" xr:uid="{9A6D6603-BA8F-4791-9BF5-87DF3174D970}"/>
    <cellStyle name="Comma 3 4 3 4 4 3" xfId="12248" xr:uid="{00000000-0005-0000-0000-0000E9380000}"/>
    <cellStyle name="Comma 3 4 3 4 4 3 2" xfId="31462" xr:uid="{3D5F9923-A904-4471-B61E-97012D5C7ED2}"/>
    <cellStyle name="Comma 3 4 3 4 4 4" xfId="21855" xr:uid="{2BBBAD61-A151-4E61-AA3C-DD8C7F0D3368}"/>
    <cellStyle name="Comma 3 4 3 4 5" xfId="5043" xr:uid="{00000000-0005-0000-0000-0000EA380000}"/>
    <cellStyle name="Comma 3 4 3 4 5 2" xfId="14650" xr:uid="{00000000-0005-0000-0000-0000EB380000}"/>
    <cellStyle name="Comma 3 4 3 4 5 2 2" xfId="33864" xr:uid="{6E562858-3BCA-4DF0-A18B-E562BB867E62}"/>
    <cellStyle name="Comma 3 4 3 4 5 3" xfId="24257" xr:uid="{CFC9C852-3AD8-46C5-920A-97836B853CAD}"/>
    <cellStyle name="Comma 3 4 3 4 6" xfId="9846" xr:uid="{00000000-0005-0000-0000-0000EC380000}"/>
    <cellStyle name="Comma 3 4 3 4 6 2" xfId="29060" xr:uid="{90DE497F-E1ED-4DDC-BA74-FDFCD8A53A16}"/>
    <cellStyle name="Comma 3 4 3 4 7" xfId="19453" xr:uid="{F6A6F0F4-58C0-4B94-90D1-3B23756FCB21}"/>
    <cellStyle name="Comma 3 4 3 5" xfId="435" xr:uid="{00000000-0005-0000-0000-0000ED380000}"/>
    <cellStyle name="Comma 3 4 3 5 2" xfId="1236" xr:uid="{00000000-0005-0000-0000-0000EE380000}"/>
    <cellStyle name="Comma 3 4 3 5 2 2" xfId="3641" xr:uid="{00000000-0005-0000-0000-0000EF380000}"/>
    <cellStyle name="Comma 3 4 3 5 2 2 2" xfId="8444" xr:uid="{00000000-0005-0000-0000-0000F0380000}"/>
    <cellStyle name="Comma 3 4 3 5 2 2 2 2" xfId="18051" xr:uid="{00000000-0005-0000-0000-0000F1380000}"/>
    <cellStyle name="Comma 3 4 3 5 2 2 2 2 2" xfId="37265" xr:uid="{EC8ACE6D-F534-445C-8F90-EF110F706C5A}"/>
    <cellStyle name="Comma 3 4 3 5 2 2 2 3" xfId="27658" xr:uid="{F10986D1-4D6B-4230-827F-3E8745E8FF3B}"/>
    <cellStyle name="Comma 3 4 3 5 2 2 3" xfId="13248" xr:uid="{00000000-0005-0000-0000-0000F2380000}"/>
    <cellStyle name="Comma 3 4 3 5 2 2 3 2" xfId="32462" xr:uid="{A9FB6E9A-0DEA-4155-809D-67F25851C84C}"/>
    <cellStyle name="Comma 3 4 3 5 2 2 4" xfId="22855" xr:uid="{2C325CD6-B409-4290-8F32-E79BC101284A}"/>
    <cellStyle name="Comma 3 4 3 5 2 3" xfId="6043" xr:uid="{00000000-0005-0000-0000-0000F3380000}"/>
    <cellStyle name="Comma 3 4 3 5 2 3 2" xfId="15650" xr:uid="{00000000-0005-0000-0000-0000F4380000}"/>
    <cellStyle name="Comma 3 4 3 5 2 3 2 2" xfId="34864" xr:uid="{0E5F3AAA-C178-4987-9334-FE6E4DB0687D}"/>
    <cellStyle name="Comma 3 4 3 5 2 3 3" xfId="25257" xr:uid="{375D57B1-BDB0-4A1A-AACA-1C52A3C0EC90}"/>
    <cellStyle name="Comma 3 4 3 5 2 4" xfId="10846" xr:uid="{00000000-0005-0000-0000-0000F5380000}"/>
    <cellStyle name="Comma 3 4 3 5 2 4 2" xfId="30060" xr:uid="{FEA96F52-0418-4782-96E0-A018F8A940E1}"/>
    <cellStyle name="Comma 3 4 3 5 2 5" xfId="20453" xr:uid="{2A798DBD-B5EC-46FA-A6F0-28E61CEAED9A}"/>
    <cellStyle name="Comma 3 4 3 5 3" xfId="2036" xr:uid="{00000000-0005-0000-0000-0000F6380000}"/>
    <cellStyle name="Comma 3 4 3 5 3 2" xfId="4441" xr:uid="{00000000-0005-0000-0000-0000F7380000}"/>
    <cellStyle name="Comma 3 4 3 5 3 2 2" xfId="9244" xr:uid="{00000000-0005-0000-0000-0000F8380000}"/>
    <cellStyle name="Comma 3 4 3 5 3 2 2 2" xfId="18851" xr:uid="{00000000-0005-0000-0000-0000F9380000}"/>
    <cellStyle name="Comma 3 4 3 5 3 2 2 2 2" xfId="38065" xr:uid="{6DBA4673-89A0-4554-99AC-3C3C9271E81C}"/>
    <cellStyle name="Comma 3 4 3 5 3 2 2 3" xfId="28458" xr:uid="{2C746FCF-54B6-4607-988C-F7C981BBCFF9}"/>
    <cellStyle name="Comma 3 4 3 5 3 2 3" xfId="14048" xr:uid="{00000000-0005-0000-0000-0000FA380000}"/>
    <cellStyle name="Comma 3 4 3 5 3 2 3 2" xfId="33262" xr:uid="{A6EB935E-9A33-4B43-91DA-69A87F1F8265}"/>
    <cellStyle name="Comma 3 4 3 5 3 2 4" xfId="23655" xr:uid="{6594BA39-CA6D-4085-B470-E5C2AC943357}"/>
    <cellStyle name="Comma 3 4 3 5 3 3" xfId="6843" xr:uid="{00000000-0005-0000-0000-0000FB380000}"/>
    <cellStyle name="Comma 3 4 3 5 3 3 2" xfId="16450" xr:uid="{00000000-0005-0000-0000-0000FC380000}"/>
    <cellStyle name="Comma 3 4 3 5 3 3 2 2" xfId="35664" xr:uid="{5A093BE1-AF84-4890-95C7-1953C0961BE7}"/>
    <cellStyle name="Comma 3 4 3 5 3 3 3" xfId="26057" xr:uid="{2868F508-1169-4E60-9316-A137BD353D91}"/>
    <cellStyle name="Comma 3 4 3 5 3 4" xfId="11646" xr:uid="{00000000-0005-0000-0000-0000FD380000}"/>
    <cellStyle name="Comma 3 4 3 5 3 4 2" xfId="30860" xr:uid="{41611206-B00F-46B5-960E-D0A723F693BF}"/>
    <cellStyle name="Comma 3 4 3 5 3 5" xfId="21253" xr:uid="{1190D9A9-AD9D-4E7A-B7B8-3A0257D081DC}"/>
    <cellStyle name="Comma 3 4 3 5 4" xfId="2841" xr:uid="{00000000-0005-0000-0000-0000FE380000}"/>
    <cellStyle name="Comma 3 4 3 5 4 2" xfId="7644" xr:uid="{00000000-0005-0000-0000-0000FF380000}"/>
    <cellStyle name="Comma 3 4 3 5 4 2 2" xfId="17251" xr:uid="{00000000-0005-0000-0000-000000390000}"/>
    <cellStyle name="Comma 3 4 3 5 4 2 2 2" xfId="36465" xr:uid="{13C7B224-959F-4685-A39A-40C99028F525}"/>
    <cellStyle name="Comma 3 4 3 5 4 2 3" xfId="26858" xr:uid="{1A920175-1170-43BF-B9CE-1AA1579360EB}"/>
    <cellStyle name="Comma 3 4 3 5 4 3" xfId="12448" xr:uid="{00000000-0005-0000-0000-000001390000}"/>
    <cellStyle name="Comma 3 4 3 5 4 3 2" xfId="31662" xr:uid="{B1D5E8AA-64EF-417D-A083-4062BB95263F}"/>
    <cellStyle name="Comma 3 4 3 5 4 4" xfId="22055" xr:uid="{D98A8A7A-7B2D-4B16-BFE3-9EEC4BA5A52D}"/>
    <cellStyle name="Comma 3 4 3 5 5" xfId="5243" xr:uid="{00000000-0005-0000-0000-000002390000}"/>
    <cellStyle name="Comma 3 4 3 5 5 2" xfId="14850" xr:uid="{00000000-0005-0000-0000-000003390000}"/>
    <cellStyle name="Comma 3 4 3 5 5 2 2" xfId="34064" xr:uid="{C83B4856-3EF3-43CD-8042-3559C42823AE}"/>
    <cellStyle name="Comma 3 4 3 5 5 3" xfId="24457" xr:uid="{21024F6F-7283-4B9A-ADD5-230373D63854}"/>
    <cellStyle name="Comma 3 4 3 5 6" xfId="10046" xr:uid="{00000000-0005-0000-0000-000004390000}"/>
    <cellStyle name="Comma 3 4 3 5 6 2" xfId="29260" xr:uid="{31C5470F-7B55-4249-AE5D-3C198CB3AC18}"/>
    <cellStyle name="Comma 3 4 3 5 7" xfId="19653" xr:uid="{47F7865C-CD49-4EAC-9FC2-37D5389B536E}"/>
    <cellStyle name="Comma 3 4 3 6" xfId="635" xr:uid="{00000000-0005-0000-0000-000005390000}"/>
    <cellStyle name="Comma 3 4 3 6 2" xfId="1436" xr:uid="{00000000-0005-0000-0000-000006390000}"/>
    <cellStyle name="Comma 3 4 3 6 2 2" xfId="3841" xr:uid="{00000000-0005-0000-0000-000007390000}"/>
    <cellStyle name="Comma 3 4 3 6 2 2 2" xfId="8644" xr:uid="{00000000-0005-0000-0000-000008390000}"/>
    <cellStyle name="Comma 3 4 3 6 2 2 2 2" xfId="18251" xr:uid="{00000000-0005-0000-0000-000009390000}"/>
    <cellStyle name="Comma 3 4 3 6 2 2 2 2 2" xfId="37465" xr:uid="{CDC8AED4-D5F8-4C86-B57A-7F417C32412C}"/>
    <cellStyle name="Comma 3 4 3 6 2 2 2 3" xfId="27858" xr:uid="{E5D8ECBE-D5DC-4BEE-B86A-50BE459E9643}"/>
    <cellStyle name="Comma 3 4 3 6 2 2 3" xfId="13448" xr:uid="{00000000-0005-0000-0000-00000A390000}"/>
    <cellStyle name="Comma 3 4 3 6 2 2 3 2" xfId="32662" xr:uid="{9B0519C7-3E13-4095-AC6E-5487AF0D2489}"/>
    <cellStyle name="Comma 3 4 3 6 2 2 4" xfId="23055" xr:uid="{B05F7709-B0BF-4625-9D02-D0761406D555}"/>
    <cellStyle name="Comma 3 4 3 6 2 3" xfId="6243" xr:uid="{00000000-0005-0000-0000-00000B390000}"/>
    <cellStyle name="Comma 3 4 3 6 2 3 2" xfId="15850" xr:uid="{00000000-0005-0000-0000-00000C390000}"/>
    <cellStyle name="Comma 3 4 3 6 2 3 2 2" xfId="35064" xr:uid="{3E1E1A99-0FBC-4F3E-A490-D480B3BAF095}"/>
    <cellStyle name="Comma 3 4 3 6 2 3 3" xfId="25457" xr:uid="{31BE4662-CD9A-44B9-8A7E-C945B67B19FF}"/>
    <cellStyle name="Comma 3 4 3 6 2 4" xfId="11046" xr:uid="{00000000-0005-0000-0000-00000D390000}"/>
    <cellStyle name="Comma 3 4 3 6 2 4 2" xfId="30260" xr:uid="{B9830817-BE4A-4933-A152-DB7B96BCEDBD}"/>
    <cellStyle name="Comma 3 4 3 6 2 5" xfId="20653" xr:uid="{7032FA0E-B844-4B6B-BE9F-9C594C5AE997}"/>
    <cellStyle name="Comma 3 4 3 6 3" xfId="2236" xr:uid="{00000000-0005-0000-0000-00000E390000}"/>
    <cellStyle name="Comma 3 4 3 6 3 2" xfId="4641" xr:uid="{00000000-0005-0000-0000-00000F390000}"/>
    <cellStyle name="Comma 3 4 3 6 3 2 2" xfId="9444" xr:uid="{00000000-0005-0000-0000-000010390000}"/>
    <cellStyle name="Comma 3 4 3 6 3 2 2 2" xfId="19051" xr:uid="{00000000-0005-0000-0000-000011390000}"/>
    <cellStyle name="Comma 3 4 3 6 3 2 2 2 2" xfId="38265" xr:uid="{2205329E-CEC2-4B56-8DAE-30EBC0865495}"/>
    <cellStyle name="Comma 3 4 3 6 3 2 2 3" xfId="28658" xr:uid="{9D3050D2-2D2E-4A11-9958-EB83E0E4B8EC}"/>
    <cellStyle name="Comma 3 4 3 6 3 2 3" xfId="14248" xr:uid="{00000000-0005-0000-0000-000012390000}"/>
    <cellStyle name="Comma 3 4 3 6 3 2 3 2" xfId="33462" xr:uid="{F4791EBB-601E-479E-8467-118BE40C9A12}"/>
    <cellStyle name="Comma 3 4 3 6 3 2 4" xfId="23855" xr:uid="{620D9445-EA19-4595-AB92-CB758ECA442F}"/>
    <cellStyle name="Comma 3 4 3 6 3 3" xfId="7043" xr:uid="{00000000-0005-0000-0000-000013390000}"/>
    <cellStyle name="Comma 3 4 3 6 3 3 2" xfId="16650" xr:uid="{00000000-0005-0000-0000-000014390000}"/>
    <cellStyle name="Comma 3 4 3 6 3 3 2 2" xfId="35864" xr:uid="{B7E73AB0-ABFB-4DDC-8268-E17EA0C6BF4F}"/>
    <cellStyle name="Comma 3 4 3 6 3 3 3" xfId="26257" xr:uid="{20BE1E13-96C1-4459-9625-D956CF074F65}"/>
    <cellStyle name="Comma 3 4 3 6 3 4" xfId="11846" xr:uid="{00000000-0005-0000-0000-000015390000}"/>
    <cellStyle name="Comma 3 4 3 6 3 4 2" xfId="31060" xr:uid="{86326942-5E16-4136-8D17-16166CE0A5B2}"/>
    <cellStyle name="Comma 3 4 3 6 3 5" xfId="21453" xr:uid="{D1587E81-A4EB-4D23-B7F3-5C6BD037E22B}"/>
    <cellStyle name="Comma 3 4 3 6 4" xfId="3041" xr:uid="{00000000-0005-0000-0000-000016390000}"/>
    <cellStyle name="Comma 3 4 3 6 4 2" xfId="7844" xr:uid="{00000000-0005-0000-0000-000017390000}"/>
    <cellStyle name="Comma 3 4 3 6 4 2 2" xfId="17451" xr:uid="{00000000-0005-0000-0000-000018390000}"/>
    <cellStyle name="Comma 3 4 3 6 4 2 2 2" xfId="36665" xr:uid="{BA13AFA8-BC5B-48EF-BE5D-2B036A047581}"/>
    <cellStyle name="Comma 3 4 3 6 4 2 3" xfId="27058" xr:uid="{8F41EFFD-181B-40CB-931B-05E7FD3B9325}"/>
    <cellStyle name="Comma 3 4 3 6 4 3" xfId="12648" xr:uid="{00000000-0005-0000-0000-000019390000}"/>
    <cellStyle name="Comma 3 4 3 6 4 3 2" xfId="31862" xr:uid="{605107E9-E87E-466F-92BC-519B9F9F9097}"/>
    <cellStyle name="Comma 3 4 3 6 4 4" xfId="22255" xr:uid="{44FDE78A-D97F-4674-9625-CE9CBFD8222E}"/>
    <cellStyle name="Comma 3 4 3 6 5" xfId="5443" xr:uid="{00000000-0005-0000-0000-00001A390000}"/>
    <cellStyle name="Comma 3 4 3 6 5 2" xfId="15050" xr:uid="{00000000-0005-0000-0000-00001B390000}"/>
    <cellStyle name="Comma 3 4 3 6 5 2 2" xfId="34264" xr:uid="{7934CC6D-A5B2-4925-9D5D-71EDD68A5A09}"/>
    <cellStyle name="Comma 3 4 3 6 5 3" xfId="24657" xr:uid="{56A7D223-6CEC-42C5-864C-367DF09DAB9E}"/>
    <cellStyle name="Comma 3 4 3 6 6" xfId="10246" xr:uid="{00000000-0005-0000-0000-00001C390000}"/>
    <cellStyle name="Comma 3 4 3 6 6 2" xfId="29460" xr:uid="{180D103F-280F-453C-9C66-03A20C2983B2}"/>
    <cellStyle name="Comma 3 4 3 6 7" xfId="19853" xr:uid="{85C88B5B-92DA-45C0-9105-06C3B881D29C}"/>
    <cellStyle name="Comma 3 4 3 7" xfId="836" xr:uid="{00000000-0005-0000-0000-00001D390000}"/>
    <cellStyle name="Comma 3 4 3 7 2" xfId="3241" xr:uid="{00000000-0005-0000-0000-00001E390000}"/>
    <cellStyle name="Comma 3 4 3 7 2 2" xfId="8044" xr:uid="{00000000-0005-0000-0000-00001F390000}"/>
    <cellStyle name="Comma 3 4 3 7 2 2 2" xfId="17651" xr:uid="{00000000-0005-0000-0000-000020390000}"/>
    <cellStyle name="Comma 3 4 3 7 2 2 2 2" xfId="36865" xr:uid="{9D98B814-9CD0-4E2C-B607-931293303E6A}"/>
    <cellStyle name="Comma 3 4 3 7 2 2 3" xfId="27258" xr:uid="{04B2C076-335E-4036-AAA3-822E24750BE6}"/>
    <cellStyle name="Comma 3 4 3 7 2 3" xfId="12848" xr:uid="{00000000-0005-0000-0000-000021390000}"/>
    <cellStyle name="Comma 3 4 3 7 2 3 2" xfId="32062" xr:uid="{9D02A5B9-8866-455B-8DBC-2BA880F5BA4A}"/>
    <cellStyle name="Comma 3 4 3 7 2 4" xfId="22455" xr:uid="{1DC3E846-135C-4120-B9AB-DB21FDFC6492}"/>
    <cellStyle name="Comma 3 4 3 7 3" xfId="5643" xr:uid="{00000000-0005-0000-0000-000022390000}"/>
    <cellStyle name="Comma 3 4 3 7 3 2" xfId="15250" xr:uid="{00000000-0005-0000-0000-000023390000}"/>
    <cellStyle name="Comma 3 4 3 7 3 2 2" xfId="34464" xr:uid="{FC08B908-6001-43D0-A7AF-FBB47E4D836F}"/>
    <cellStyle name="Comma 3 4 3 7 3 3" xfId="24857" xr:uid="{7B660A34-545E-4DF3-9907-C732F8A0E1ED}"/>
    <cellStyle name="Comma 3 4 3 7 4" xfId="10446" xr:uid="{00000000-0005-0000-0000-000024390000}"/>
    <cellStyle name="Comma 3 4 3 7 4 2" xfId="29660" xr:uid="{39E69F87-DE35-4164-BB6E-9695236A72F7}"/>
    <cellStyle name="Comma 3 4 3 7 5" xfId="20053" xr:uid="{876E8AA1-AF66-4D04-BB0B-33CCA7BC5993}"/>
    <cellStyle name="Comma 3 4 3 8" xfId="1636" xr:uid="{00000000-0005-0000-0000-000025390000}"/>
    <cellStyle name="Comma 3 4 3 8 2" xfId="4041" xr:uid="{00000000-0005-0000-0000-000026390000}"/>
    <cellStyle name="Comma 3 4 3 8 2 2" xfId="8844" xr:uid="{00000000-0005-0000-0000-000027390000}"/>
    <cellStyle name="Comma 3 4 3 8 2 2 2" xfId="18451" xr:uid="{00000000-0005-0000-0000-000028390000}"/>
    <cellStyle name="Comma 3 4 3 8 2 2 2 2" xfId="37665" xr:uid="{408CC2AE-746A-4F8A-B3D7-A7460E9B138E}"/>
    <cellStyle name="Comma 3 4 3 8 2 2 3" xfId="28058" xr:uid="{8DBF5EE9-C33C-47AF-A319-A2BB776153FB}"/>
    <cellStyle name="Comma 3 4 3 8 2 3" xfId="13648" xr:uid="{00000000-0005-0000-0000-000029390000}"/>
    <cellStyle name="Comma 3 4 3 8 2 3 2" xfId="32862" xr:uid="{7C6952C2-40FB-4957-A74B-EDB01CD7487C}"/>
    <cellStyle name="Comma 3 4 3 8 2 4" xfId="23255" xr:uid="{7FC58F43-1F46-4E4E-A05D-8E2EEA926754}"/>
    <cellStyle name="Comma 3 4 3 8 3" xfId="6443" xr:uid="{00000000-0005-0000-0000-00002A390000}"/>
    <cellStyle name="Comma 3 4 3 8 3 2" xfId="16050" xr:uid="{00000000-0005-0000-0000-00002B390000}"/>
    <cellStyle name="Comma 3 4 3 8 3 2 2" xfId="35264" xr:uid="{454E1713-013C-46C2-B518-46DA6EC77E61}"/>
    <cellStyle name="Comma 3 4 3 8 3 3" xfId="25657" xr:uid="{64689164-D758-467C-A5E9-AE4C027BF1CD}"/>
    <cellStyle name="Comma 3 4 3 8 4" xfId="11246" xr:uid="{00000000-0005-0000-0000-00002C390000}"/>
    <cellStyle name="Comma 3 4 3 8 4 2" xfId="30460" xr:uid="{C2B5D88C-FDC0-4637-89D1-DE75202C7B8A}"/>
    <cellStyle name="Comma 3 4 3 8 5" xfId="20853" xr:uid="{71629EB9-7975-4D57-9828-1E47A099DC12}"/>
    <cellStyle name="Comma 3 4 3 9" xfId="2441" xr:uid="{00000000-0005-0000-0000-00002D390000}"/>
    <cellStyle name="Comma 3 4 3 9 2" xfId="7244" xr:uid="{00000000-0005-0000-0000-00002E390000}"/>
    <cellStyle name="Comma 3 4 3 9 2 2" xfId="16851" xr:uid="{00000000-0005-0000-0000-00002F390000}"/>
    <cellStyle name="Comma 3 4 3 9 2 2 2" xfId="36065" xr:uid="{76528AB4-D368-4FBD-B8CE-125629A6ADCA}"/>
    <cellStyle name="Comma 3 4 3 9 2 3" xfId="26458" xr:uid="{6B8C64B4-256F-4296-95D9-72EA3FFDCB7F}"/>
    <cellStyle name="Comma 3 4 3 9 3" xfId="12048" xr:uid="{00000000-0005-0000-0000-000030390000}"/>
    <cellStyle name="Comma 3 4 3 9 3 2" xfId="31262" xr:uid="{C9AE86CA-D5A1-4033-BC43-0215E9429A14}"/>
    <cellStyle name="Comma 3 4 3 9 4" xfId="21655" xr:uid="{FA9E59F1-9A82-464F-B9B6-372F2E5D189B}"/>
    <cellStyle name="Comma 3 4 4" xfId="44" xr:uid="{00000000-0005-0000-0000-000031390000}"/>
    <cellStyle name="Comma 3 4 4 10" xfId="4853" xr:uid="{00000000-0005-0000-0000-000032390000}"/>
    <cellStyle name="Comma 3 4 4 10 2" xfId="14460" xr:uid="{00000000-0005-0000-0000-000033390000}"/>
    <cellStyle name="Comma 3 4 4 10 2 2" xfId="33674" xr:uid="{3A43E5A8-5E71-44D8-A0B2-B13E02676EBE}"/>
    <cellStyle name="Comma 3 4 4 10 3" xfId="24067" xr:uid="{21012DF7-4C28-4565-8CCD-C9919AC537C5}"/>
    <cellStyle name="Comma 3 4 4 11" xfId="9656" xr:uid="{00000000-0005-0000-0000-000034390000}"/>
    <cellStyle name="Comma 3 4 4 11 2" xfId="28870" xr:uid="{912BA5B1-105B-4F72-B1B1-DDF334A7029A}"/>
    <cellStyle name="Comma 3 4 4 12" xfId="19263" xr:uid="{16D1B910-74B5-4BBA-9D70-63B2077D77B9}"/>
    <cellStyle name="Comma 3 4 4 2" xfId="95" xr:uid="{00000000-0005-0000-0000-000035390000}"/>
    <cellStyle name="Comma 3 4 4 2 10" xfId="9706" xr:uid="{00000000-0005-0000-0000-000036390000}"/>
    <cellStyle name="Comma 3 4 4 2 10 2" xfId="28920" xr:uid="{79E6318D-C122-4619-AB7A-12A84F3570A4}"/>
    <cellStyle name="Comma 3 4 4 2 11" xfId="19313" xr:uid="{02B9736E-3DD3-4811-B3EB-3FDDE5CB6E53}"/>
    <cellStyle name="Comma 3 4 4 2 2" xfId="195" xr:uid="{00000000-0005-0000-0000-000037390000}"/>
    <cellStyle name="Comma 3 4 4 2 2 10" xfId="19413" xr:uid="{3F279C69-7272-4976-B0B5-3272E41EA6DB}"/>
    <cellStyle name="Comma 3 4 4 2 2 2" xfId="395" xr:uid="{00000000-0005-0000-0000-000038390000}"/>
    <cellStyle name="Comma 3 4 4 2 2 2 2" xfId="1196" xr:uid="{00000000-0005-0000-0000-000039390000}"/>
    <cellStyle name="Comma 3 4 4 2 2 2 2 2" xfId="3601" xr:uid="{00000000-0005-0000-0000-00003A390000}"/>
    <cellStyle name="Comma 3 4 4 2 2 2 2 2 2" xfId="8404" xr:uid="{00000000-0005-0000-0000-00003B390000}"/>
    <cellStyle name="Comma 3 4 4 2 2 2 2 2 2 2" xfId="18011" xr:uid="{00000000-0005-0000-0000-00003C390000}"/>
    <cellStyle name="Comma 3 4 4 2 2 2 2 2 2 2 2" xfId="37225" xr:uid="{364AECDA-B534-47AC-8070-0DB3C29C69D3}"/>
    <cellStyle name="Comma 3 4 4 2 2 2 2 2 2 3" xfId="27618" xr:uid="{AE7250BF-6E23-4922-960B-56168FD4B0B5}"/>
    <cellStyle name="Comma 3 4 4 2 2 2 2 2 3" xfId="13208" xr:uid="{00000000-0005-0000-0000-00003D390000}"/>
    <cellStyle name="Comma 3 4 4 2 2 2 2 2 3 2" xfId="32422" xr:uid="{D48DEA26-E2D3-4355-ACC1-B5FFA242B046}"/>
    <cellStyle name="Comma 3 4 4 2 2 2 2 2 4" xfId="22815" xr:uid="{3D51DDED-6ACE-465E-943D-A40CDF0F3105}"/>
    <cellStyle name="Comma 3 4 4 2 2 2 2 3" xfId="6003" xr:uid="{00000000-0005-0000-0000-00003E390000}"/>
    <cellStyle name="Comma 3 4 4 2 2 2 2 3 2" xfId="15610" xr:uid="{00000000-0005-0000-0000-00003F390000}"/>
    <cellStyle name="Comma 3 4 4 2 2 2 2 3 2 2" xfId="34824" xr:uid="{DBA77315-F3F0-4041-B23B-65DD2B756E69}"/>
    <cellStyle name="Comma 3 4 4 2 2 2 2 3 3" xfId="25217" xr:uid="{89725494-4D2D-49E9-9692-8E9D6B362C16}"/>
    <cellStyle name="Comma 3 4 4 2 2 2 2 4" xfId="10806" xr:uid="{00000000-0005-0000-0000-000040390000}"/>
    <cellStyle name="Comma 3 4 4 2 2 2 2 4 2" xfId="30020" xr:uid="{D045D142-94F0-4E5F-B79A-CA8D4F6896BD}"/>
    <cellStyle name="Comma 3 4 4 2 2 2 2 5" xfId="20413" xr:uid="{05E4AA65-042C-4C1A-88FD-61FA3D411862}"/>
    <cellStyle name="Comma 3 4 4 2 2 2 3" xfId="1996" xr:uid="{00000000-0005-0000-0000-000041390000}"/>
    <cellStyle name="Comma 3 4 4 2 2 2 3 2" xfId="4401" xr:uid="{00000000-0005-0000-0000-000042390000}"/>
    <cellStyle name="Comma 3 4 4 2 2 2 3 2 2" xfId="9204" xr:uid="{00000000-0005-0000-0000-000043390000}"/>
    <cellStyle name="Comma 3 4 4 2 2 2 3 2 2 2" xfId="18811" xr:uid="{00000000-0005-0000-0000-000044390000}"/>
    <cellStyle name="Comma 3 4 4 2 2 2 3 2 2 2 2" xfId="38025" xr:uid="{2A435AA3-984E-4B0E-995B-1876042FE762}"/>
    <cellStyle name="Comma 3 4 4 2 2 2 3 2 2 3" xfId="28418" xr:uid="{A650CFE3-6FB2-4CED-AB8D-7AD0D0A70B1D}"/>
    <cellStyle name="Comma 3 4 4 2 2 2 3 2 3" xfId="14008" xr:uid="{00000000-0005-0000-0000-000045390000}"/>
    <cellStyle name="Comma 3 4 4 2 2 2 3 2 3 2" xfId="33222" xr:uid="{520D02A9-9A9C-42A3-A77F-76411D814685}"/>
    <cellStyle name="Comma 3 4 4 2 2 2 3 2 4" xfId="23615" xr:uid="{ACF3D0C9-25E9-4071-BA1A-A33764BC5585}"/>
    <cellStyle name="Comma 3 4 4 2 2 2 3 3" xfId="6803" xr:uid="{00000000-0005-0000-0000-000046390000}"/>
    <cellStyle name="Comma 3 4 4 2 2 2 3 3 2" xfId="16410" xr:uid="{00000000-0005-0000-0000-000047390000}"/>
    <cellStyle name="Comma 3 4 4 2 2 2 3 3 2 2" xfId="35624" xr:uid="{A2B7C640-FA84-4D1E-B16A-A327471A2444}"/>
    <cellStyle name="Comma 3 4 4 2 2 2 3 3 3" xfId="26017" xr:uid="{1753F178-CCF9-4684-9EBD-1F1102DC8291}"/>
    <cellStyle name="Comma 3 4 4 2 2 2 3 4" xfId="11606" xr:uid="{00000000-0005-0000-0000-000048390000}"/>
    <cellStyle name="Comma 3 4 4 2 2 2 3 4 2" xfId="30820" xr:uid="{9C8FEF3B-4196-4241-B8E4-960A202DD34C}"/>
    <cellStyle name="Comma 3 4 4 2 2 2 3 5" xfId="21213" xr:uid="{8208FF11-8D2F-48DE-AC38-5F3394907CE1}"/>
    <cellStyle name="Comma 3 4 4 2 2 2 4" xfId="2801" xr:uid="{00000000-0005-0000-0000-000049390000}"/>
    <cellStyle name="Comma 3 4 4 2 2 2 4 2" xfId="7604" xr:uid="{00000000-0005-0000-0000-00004A390000}"/>
    <cellStyle name="Comma 3 4 4 2 2 2 4 2 2" xfId="17211" xr:uid="{00000000-0005-0000-0000-00004B390000}"/>
    <cellStyle name="Comma 3 4 4 2 2 2 4 2 2 2" xfId="36425" xr:uid="{C6B819AA-71ED-4B51-BFF5-FE1DD1291153}"/>
    <cellStyle name="Comma 3 4 4 2 2 2 4 2 3" xfId="26818" xr:uid="{55D7CC30-F5F3-4EAE-BDF5-6D59A365131C}"/>
    <cellStyle name="Comma 3 4 4 2 2 2 4 3" xfId="12408" xr:uid="{00000000-0005-0000-0000-00004C390000}"/>
    <cellStyle name="Comma 3 4 4 2 2 2 4 3 2" xfId="31622" xr:uid="{1ADF9DE8-0197-4877-A7ED-1A90BDE5922F}"/>
    <cellStyle name="Comma 3 4 4 2 2 2 4 4" xfId="22015" xr:uid="{67552FF1-8464-47C3-B765-E1D40A716F57}"/>
    <cellStyle name="Comma 3 4 4 2 2 2 5" xfId="5203" xr:uid="{00000000-0005-0000-0000-00004D390000}"/>
    <cellStyle name="Comma 3 4 4 2 2 2 5 2" xfId="14810" xr:uid="{00000000-0005-0000-0000-00004E390000}"/>
    <cellStyle name="Comma 3 4 4 2 2 2 5 2 2" xfId="34024" xr:uid="{03C47E99-1ACE-4305-9E26-677D02B3EFA0}"/>
    <cellStyle name="Comma 3 4 4 2 2 2 5 3" xfId="24417" xr:uid="{1D33286B-C6DD-4C80-B0AC-6D6CF6034885}"/>
    <cellStyle name="Comma 3 4 4 2 2 2 6" xfId="10006" xr:uid="{00000000-0005-0000-0000-00004F390000}"/>
    <cellStyle name="Comma 3 4 4 2 2 2 6 2" xfId="29220" xr:uid="{8B31B320-BC50-4475-A82E-FC8C53517419}"/>
    <cellStyle name="Comma 3 4 4 2 2 2 7" xfId="19613" xr:uid="{3E36362F-634C-442D-A9E9-7D43E3A2E291}"/>
    <cellStyle name="Comma 3 4 4 2 2 3" xfId="595" xr:uid="{00000000-0005-0000-0000-000050390000}"/>
    <cellStyle name="Comma 3 4 4 2 2 3 2" xfId="1396" xr:uid="{00000000-0005-0000-0000-000051390000}"/>
    <cellStyle name="Comma 3 4 4 2 2 3 2 2" xfId="3801" xr:uid="{00000000-0005-0000-0000-000052390000}"/>
    <cellStyle name="Comma 3 4 4 2 2 3 2 2 2" xfId="8604" xr:uid="{00000000-0005-0000-0000-000053390000}"/>
    <cellStyle name="Comma 3 4 4 2 2 3 2 2 2 2" xfId="18211" xr:uid="{00000000-0005-0000-0000-000054390000}"/>
    <cellStyle name="Comma 3 4 4 2 2 3 2 2 2 2 2" xfId="37425" xr:uid="{AEB3FB0C-63BB-4AEB-8DD0-A308E1C443F7}"/>
    <cellStyle name="Comma 3 4 4 2 2 3 2 2 2 3" xfId="27818" xr:uid="{EC62BF7E-47A8-4A3E-A5BA-BD39BA8DD386}"/>
    <cellStyle name="Comma 3 4 4 2 2 3 2 2 3" xfId="13408" xr:uid="{00000000-0005-0000-0000-000055390000}"/>
    <cellStyle name="Comma 3 4 4 2 2 3 2 2 3 2" xfId="32622" xr:uid="{68ADCB1B-45AC-45AC-A926-F013C228C429}"/>
    <cellStyle name="Comma 3 4 4 2 2 3 2 2 4" xfId="23015" xr:uid="{20EDB7B4-3CE0-49C5-ABD0-7278A1C6E9D2}"/>
    <cellStyle name="Comma 3 4 4 2 2 3 2 3" xfId="6203" xr:uid="{00000000-0005-0000-0000-000056390000}"/>
    <cellStyle name="Comma 3 4 4 2 2 3 2 3 2" xfId="15810" xr:uid="{00000000-0005-0000-0000-000057390000}"/>
    <cellStyle name="Comma 3 4 4 2 2 3 2 3 2 2" xfId="35024" xr:uid="{7C7DF0F9-B374-42A9-A16C-3D992B935B95}"/>
    <cellStyle name="Comma 3 4 4 2 2 3 2 3 3" xfId="25417" xr:uid="{AA819E4C-6867-496E-A1D5-CA251C6ABE41}"/>
    <cellStyle name="Comma 3 4 4 2 2 3 2 4" xfId="11006" xr:uid="{00000000-0005-0000-0000-000058390000}"/>
    <cellStyle name="Comma 3 4 4 2 2 3 2 4 2" xfId="30220" xr:uid="{CB0CF2DA-2CAD-4224-87C1-0C3D90F3032A}"/>
    <cellStyle name="Comma 3 4 4 2 2 3 2 5" xfId="20613" xr:uid="{59D62890-81E8-49A8-968B-8DC203B7C10B}"/>
    <cellStyle name="Comma 3 4 4 2 2 3 3" xfId="2196" xr:uid="{00000000-0005-0000-0000-000059390000}"/>
    <cellStyle name="Comma 3 4 4 2 2 3 3 2" xfId="4601" xr:uid="{00000000-0005-0000-0000-00005A390000}"/>
    <cellStyle name="Comma 3 4 4 2 2 3 3 2 2" xfId="9404" xr:uid="{00000000-0005-0000-0000-00005B390000}"/>
    <cellStyle name="Comma 3 4 4 2 2 3 3 2 2 2" xfId="19011" xr:uid="{00000000-0005-0000-0000-00005C390000}"/>
    <cellStyle name="Comma 3 4 4 2 2 3 3 2 2 2 2" xfId="38225" xr:uid="{77629EDC-88A9-451E-B42C-D432BB2AD6D5}"/>
    <cellStyle name="Comma 3 4 4 2 2 3 3 2 2 3" xfId="28618" xr:uid="{15D310B3-9768-4343-86B4-00E243479655}"/>
    <cellStyle name="Comma 3 4 4 2 2 3 3 2 3" xfId="14208" xr:uid="{00000000-0005-0000-0000-00005D390000}"/>
    <cellStyle name="Comma 3 4 4 2 2 3 3 2 3 2" xfId="33422" xr:uid="{EE192357-05EB-499F-97E1-779CB37564AF}"/>
    <cellStyle name="Comma 3 4 4 2 2 3 3 2 4" xfId="23815" xr:uid="{EB2DC007-2460-4981-943B-45461E4B3FBA}"/>
    <cellStyle name="Comma 3 4 4 2 2 3 3 3" xfId="7003" xr:uid="{00000000-0005-0000-0000-00005E390000}"/>
    <cellStyle name="Comma 3 4 4 2 2 3 3 3 2" xfId="16610" xr:uid="{00000000-0005-0000-0000-00005F390000}"/>
    <cellStyle name="Comma 3 4 4 2 2 3 3 3 2 2" xfId="35824" xr:uid="{330DB837-6A12-4A39-990C-34CBFDCC3B0C}"/>
    <cellStyle name="Comma 3 4 4 2 2 3 3 3 3" xfId="26217" xr:uid="{F2BD0F07-6FB6-4DA2-B3E7-EF2D223A281B}"/>
    <cellStyle name="Comma 3 4 4 2 2 3 3 4" xfId="11806" xr:uid="{00000000-0005-0000-0000-000060390000}"/>
    <cellStyle name="Comma 3 4 4 2 2 3 3 4 2" xfId="31020" xr:uid="{55E5DF84-AAC6-4555-B08D-F6DDDC77632D}"/>
    <cellStyle name="Comma 3 4 4 2 2 3 3 5" xfId="21413" xr:uid="{DBB35EC9-94C6-4AFC-8A58-B01621A01B26}"/>
    <cellStyle name="Comma 3 4 4 2 2 3 4" xfId="3001" xr:uid="{00000000-0005-0000-0000-000061390000}"/>
    <cellStyle name="Comma 3 4 4 2 2 3 4 2" xfId="7804" xr:uid="{00000000-0005-0000-0000-000062390000}"/>
    <cellStyle name="Comma 3 4 4 2 2 3 4 2 2" xfId="17411" xr:uid="{00000000-0005-0000-0000-000063390000}"/>
    <cellStyle name="Comma 3 4 4 2 2 3 4 2 2 2" xfId="36625" xr:uid="{87C0CC08-9C4C-488E-9760-A7D9D29BEB8E}"/>
    <cellStyle name="Comma 3 4 4 2 2 3 4 2 3" xfId="27018" xr:uid="{C8186BD3-3FB3-45D7-A873-2BE663E303E4}"/>
    <cellStyle name="Comma 3 4 4 2 2 3 4 3" xfId="12608" xr:uid="{00000000-0005-0000-0000-000064390000}"/>
    <cellStyle name="Comma 3 4 4 2 2 3 4 3 2" xfId="31822" xr:uid="{063602A3-0008-4B81-ABEA-7B40E1C1C3E2}"/>
    <cellStyle name="Comma 3 4 4 2 2 3 4 4" xfId="22215" xr:uid="{7D0F7AF2-5F80-4719-9CF5-7B5047B7E7D8}"/>
    <cellStyle name="Comma 3 4 4 2 2 3 5" xfId="5403" xr:uid="{00000000-0005-0000-0000-000065390000}"/>
    <cellStyle name="Comma 3 4 4 2 2 3 5 2" xfId="15010" xr:uid="{00000000-0005-0000-0000-000066390000}"/>
    <cellStyle name="Comma 3 4 4 2 2 3 5 2 2" xfId="34224" xr:uid="{429F2148-B3CA-4DC1-8939-4BA53A7279E2}"/>
    <cellStyle name="Comma 3 4 4 2 2 3 5 3" xfId="24617" xr:uid="{BD0553B9-794D-4399-AD40-B9DA75CC60F0}"/>
    <cellStyle name="Comma 3 4 4 2 2 3 6" xfId="10206" xr:uid="{00000000-0005-0000-0000-000067390000}"/>
    <cellStyle name="Comma 3 4 4 2 2 3 6 2" xfId="29420" xr:uid="{E022005A-522B-4F2F-B405-F751F01AF539}"/>
    <cellStyle name="Comma 3 4 4 2 2 3 7" xfId="19813" xr:uid="{CFE7252A-5574-4231-9786-F3A4E618626F}"/>
    <cellStyle name="Comma 3 4 4 2 2 4" xfId="795" xr:uid="{00000000-0005-0000-0000-000068390000}"/>
    <cellStyle name="Comma 3 4 4 2 2 4 2" xfId="1596" xr:uid="{00000000-0005-0000-0000-000069390000}"/>
    <cellStyle name="Comma 3 4 4 2 2 4 2 2" xfId="4001" xr:uid="{00000000-0005-0000-0000-00006A390000}"/>
    <cellStyle name="Comma 3 4 4 2 2 4 2 2 2" xfId="8804" xr:uid="{00000000-0005-0000-0000-00006B390000}"/>
    <cellStyle name="Comma 3 4 4 2 2 4 2 2 2 2" xfId="18411" xr:uid="{00000000-0005-0000-0000-00006C390000}"/>
    <cellStyle name="Comma 3 4 4 2 2 4 2 2 2 2 2" xfId="37625" xr:uid="{5DB572A9-245B-4405-BF5A-58503DB820EB}"/>
    <cellStyle name="Comma 3 4 4 2 2 4 2 2 2 3" xfId="28018" xr:uid="{D021123C-98AE-4100-B76B-78A77E352F27}"/>
    <cellStyle name="Comma 3 4 4 2 2 4 2 2 3" xfId="13608" xr:uid="{00000000-0005-0000-0000-00006D390000}"/>
    <cellStyle name="Comma 3 4 4 2 2 4 2 2 3 2" xfId="32822" xr:uid="{3EC18E1F-E5D0-40CF-B42E-C909AC87D035}"/>
    <cellStyle name="Comma 3 4 4 2 2 4 2 2 4" xfId="23215" xr:uid="{A552DA78-E0A5-41F4-A8F2-D86183AB0997}"/>
    <cellStyle name="Comma 3 4 4 2 2 4 2 3" xfId="6403" xr:uid="{00000000-0005-0000-0000-00006E390000}"/>
    <cellStyle name="Comma 3 4 4 2 2 4 2 3 2" xfId="16010" xr:uid="{00000000-0005-0000-0000-00006F390000}"/>
    <cellStyle name="Comma 3 4 4 2 2 4 2 3 2 2" xfId="35224" xr:uid="{97653F4D-F9E8-472F-A81D-0DD32DB36B38}"/>
    <cellStyle name="Comma 3 4 4 2 2 4 2 3 3" xfId="25617" xr:uid="{B7A1F913-050E-407E-A395-D778B2D6FE30}"/>
    <cellStyle name="Comma 3 4 4 2 2 4 2 4" xfId="11206" xr:uid="{00000000-0005-0000-0000-000070390000}"/>
    <cellStyle name="Comma 3 4 4 2 2 4 2 4 2" xfId="30420" xr:uid="{43C3AD92-8FB5-4842-8762-E25FABDD85C9}"/>
    <cellStyle name="Comma 3 4 4 2 2 4 2 5" xfId="20813" xr:uid="{7436BB4C-43BC-40E0-948C-3BC246D8211F}"/>
    <cellStyle name="Comma 3 4 4 2 2 4 3" xfId="2396" xr:uid="{00000000-0005-0000-0000-000071390000}"/>
    <cellStyle name="Comma 3 4 4 2 2 4 3 2" xfId="4801" xr:uid="{00000000-0005-0000-0000-000072390000}"/>
    <cellStyle name="Comma 3 4 4 2 2 4 3 2 2" xfId="9604" xr:uid="{00000000-0005-0000-0000-000073390000}"/>
    <cellStyle name="Comma 3 4 4 2 2 4 3 2 2 2" xfId="19211" xr:uid="{00000000-0005-0000-0000-000074390000}"/>
    <cellStyle name="Comma 3 4 4 2 2 4 3 2 2 2 2" xfId="38425" xr:uid="{0ED789D5-F109-414F-9554-54ED8F806426}"/>
    <cellStyle name="Comma 3 4 4 2 2 4 3 2 2 3" xfId="28818" xr:uid="{3DEC871F-8FED-4827-89DA-4CD8D1522100}"/>
    <cellStyle name="Comma 3 4 4 2 2 4 3 2 3" xfId="14408" xr:uid="{00000000-0005-0000-0000-000075390000}"/>
    <cellStyle name="Comma 3 4 4 2 2 4 3 2 3 2" xfId="33622" xr:uid="{16523C0A-9B36-42C6-AB3E-43F996FA62B0}"/>
    <cellStyle name="Comma 3 4 4 2 2 4 3 2 4" xfId="24015" xr:uid="{A58DB907-0A06-4CAB-9D0B-65ACB2342591}"/>
    <cellStyle name="Comma 3 4 4 2 2 4 3 3" xfId="7203" xr:uid="{00000000-0005-0000-0000-000076390000}"/>
    <cellStyle name="Comma 3 4 4 2 2 4 3 3 2" xfId="16810" xr:uid="{00000000-0005-0000-0000-000077390000}"/>
    <cellStyle name="Comma 3 4 4 2 2 4 3 3 2 2" xfId="36024" xr:uid="{72657F29-3951-4266-BA14-31F70662D550}"/>
    <cellStyle name="Comma 3 4 4 2 2 4 3 3 3" xfId="26417" xr:uid="{7324CEB0-AB1F-451A-8C64-6F879E4B1F0F}"/>
    <cellStyle name="Comma 3 4 4 2 2 4 3 4" xfId="12006" xr:uid="{00000000-0005-0000-0000-000078390000}"/>
    <cellStyle name="Comma 3 4 4 2 2 4 3 4 2" xfId="31220" xr:uid="{E06CEC84-365F-45C6-8EAA-BCAB4E8449AD}"/>
    <cellStyle name="Comma 3 4 4 2 2 4 3 5" xfId="21613" xr:uid="{F667203D-C654-47CD-8334-3BE8B7C666F7}"/>
    <cellStyle name="Comma 3 4 4 2 2 4 4" xfId="3201" xr:uid="{00000000-0005-0000-0000-000079390000}"/>
    <cellStyle name="Comma 3 4 4 2 2 4 4 2" xfId="8004" xr:uid="{00000000-0005-0000-0000-00007A390000}"/>
    <cellStyle name="Comma 3 4 4 2 2 4 4 2 2" xfId="17611" xr:uid="{00000000-0005-0000-0000-00007B390000}"/>
    <cellStyle name="Comma 3 4 4 2 2 4 4 2 2 2" xfId="36825" xr:uid="{682724CD-CFA5-43B8-B849-BC969AA080F2}"/>
    <cellStyle name="Comma 3 4 4 2 2 4 4 2 3" xfId="27218" xr:uid="{1935F258-F608-4ACB-8552-A9CA37C3E160}"/>
    <cellStyle name="Comma 3 4 4 2 2 4 4 3" xfId="12808" xr:uid="{00000000-0005-0000-0000-00007C390000}"/>
    <cellStyle name="Comma 3 4 4 2 2 4 4 3 2" xfId="32022" xr:uid="{C4B5400B-10EF-4680-9896-669DEE1B4893}"/>
    <cellStyle name="Comma 3 4 4 2 2 4 4 4" xfId="22415" xr:uid="{36A0D35A-EF41-4AF8-B121-CE76458F9C71}"/>
    <cellStyle name="Comma 3 4 4 2 2 4 5" xfId="5603" xr:uid="{00000000-0005-0000-0000-00007D390000}"/>
    <cellStyle name="Comma 3 4 4 2 2 4 5 2" xfId="15210" xr:uid="{00000000-0005-0000-0000-00007E390000}"/>
    <cellStyle name="Comma 3 4 4 2 2 4 5 2 2" xfId="34424" xr:uid="{A6A746E8-1081-4143-BC5C-BA52A0C1C5A2}"/>
    <cellStyle name="Comma 3 4 4 2 2 4 5 3" xfId="24817" xr:uid="{0E1760BF-13AE-48BB-8FBB-B791C1172480}"/>
    <cellStyle name="Comma 3 4 4 2 2 4 6" xfId="10406" xr:uid="{00000000-0005-0000-0000-00007F390000}"/>
    <cellStyle name="Comma 3 4 4 2 2 4 6 2" xfId="29620" xr:uid="{97CC8742-1A43-4479-9C5B-31E3F223309C}"/>
    <cellStyle name="Comma 3 4 4 2 2 4 7" xfId="20013" xr:uid="{B052B175-41A5-4F34-BD47-26EFAC685F5D}"/>
    <cellStyle name="Comma 3 4 4 2 2 5" xfId="996" xr:uid="{00000000-0005-0000-0000-000080390000}"/>
    <cellStyle name="Comma 3 4 4 2 2 5 2" xfId="3401" xr:uid="{00000000-0005-0000-0000-000081390000}"/>
    <cellStyle name="Comma 3 4 4 2 2 5 2 2" xfId="8204" xr:uid="{00000000-0005-0000-0000-000082390000}"/>
    <cellStyle name="Comma 3 4 4 2 2 5 2 2 2" xfId="17811" xr:uid="{00000000-0005-0000-0000-000083390000}"/>
    <cellStyle name="Comma 3 4 4 2 2 5 2 2 2 2" xfId="37025" xr:uid="{A8D89F68-E5A0-468E-AD47-339CE3F9C5B8}"/>
    <cellStyle name="Comma 3 4 4 2 2 5 2 2 3" xfId="27418" xr:uid="{7FECDF4C-9CA3-4985-BAF1-BB63BCB642E2}"/>
    <cellStyle name="Comma 3 4 4 2 2 5 2 3" xfId="13008" xr:uid="{00000000-0005-0000-0000-000084390000}"/>
    <cellStyle name="Comma 3 4 4 2 2 5 2 3 2" xfId="32222" xr:uid="{A9750610-7F8F-4D41-9728-AA1DF7C935E1}"/>
    <cellStyle name="Comma 3 4 4 2 2 5 2 4" xfId="22615" xr:uid="{6C96A698-E5F7-4EF1-B064-DEF073359CF1}"/>
    <cellStyle name="Comma 3 4 4 2 2 5 3" xfId="5803" xr:uid="{00000000-0005-0000-0000-000085390000}"/>
    <cellStyle name="Comma 3 4 4 2 2 5 3 2" xfId="15410" xr:uid="{00000000-0005-0000-0000-000086390000}"/>
    <cellStyle name="Comma 3 4 4 2 2 5 3 2 2" xfId="34624" xr:uid="{7DDC2004-664D-46F8-A5B7-89B4FADCD0C7}"/>
    <cellStyle name="Comma 3 4 4 2 2 5 3 3" xfId="25017" xr:uid="{E962C580-5F19-466D-849F-ED19EEB5F796}"/>
    <cellStyle name="Comma 3 4 4 2 2 5 4" xfId="10606" xr:uid="{00000000-0005-0000-0000-000087390000}"/>
    <cellStyle name="Comma 3 4 4 2 2 5 4 2" xfId="29820" xr:uid="{92F51542-9E7A-4971-AD45-5EA680D7A14D}"/>
    <cellStyle name="Comma 3 4 4 2 2 5 5" xfId="20213" xr:uid="{F12DDC7E-1EBF-4B71-A5D8-D1045366D6B5}"/>
    <cellStyle name="Comma 3 4 4 2 2 6" xfId="1796" xr:uid="{00000000-0005-0000-0000-000088390000}"/>
    <cellStyle name="Comma 3 4 4 2 2 6 2" xfId="4201" xr:uid="{00000000-0005-0000-0000-000089390000}"/>
    <cellStyle name="Comma 3 4 4 2 2 6 2 2" xfId="9004" xr:uid="{00000000-0005-0000-0000-00008A390000}"/>
    <cellStyle name="Comma 3 4 4 2 2 6 2 2 2" xfId="18611" xr:uid="{00000000-0005-0000-0000-00008B390000}"/>
    <cellStyle name="Comma 3 4 4 2 2 6 2 2 2 2" xfId="37825" xr:uid="{29704367-81DC-4207-B45B-A47685C0CFFA}"/>
    <cellStyle name="Comma 3 4 4 2 2 6 2 2 3" xfId="28218" xr:uid="{02F1BB28-6E78-4ADA-938F-1D9AE200BE20}"/>
    <cellStyle name="Comma 3 4 4 2 2 6 2 3" xfId="13808" xr:uid="{00000000-0005-0000-0000-00008C390000}"/>
    <cellStyle name="Comma 3 4 4 2 2 6 2 3 2" xfId="33022" xr:uid="{68E0683C-33AB-4820-A2A1-EC41180D460A}"/>
    <cellStyle name="Comma 3 4 4 2 2 6 2 4" xfId="23415" xr:uid="{1E8AEC7B-F6A1-4FAF-A666-178554D35424}"/>
    <cellStyle name="Comma 3 4 4 2 2 6 3" xfId="6603" xr:uid="{00000000-0005-0000-0000-00008D390000}"/>
    <cellStyle name="Comma 3 4 4 2 2 6 3 2" xfId="16210" xr:uid="{00000000-0005-0000-0000-00008E390000}"/>
    <cellStyle name="Comma 3 4 4 2 2 6 3 2 2" xfId="35424" xr:uid="{7CD3240D-7A20-4949-AF0F-8FEE59082E44}"/>
    <cellStyle name="Comma 3 4 4 2 2 6 3 3" xfId="25817" xr:uid="{A24A5E80-01B5-4F07-81AB-E9B536A55643}"/>
    <cellStyle name="Comma 3 4 4 2 2 6 4" xfId="11406" xr:uid="{00000000-0005-0000-0000-00008F390000}"/>
    <cellStyle name="Comma 3 4 4 2 2 6 4 2" xfId="30620" xr:uid="{1D1DC133-D300-4880-B576-27554A7D1A23}"/>
    <cellStyle name="Comma 3 4 4 2 2 6 5" xfId="21013" xr:uid="{98FC063E-AFE7-4D10-9DF0-8050937455C0}"/>
    <cellStyle name="Comma 3 4 4 2 2 7" xfId="2601" xr:uid="{00000000-0005-0000-0000-000090390000}"/>
    <cellStyle name="Comma 3 4 4 2 2 7 2" xfId="7404" xr:uid="{00000000-0005-0000-0000-000091390000}"/>
    <cellStyle name="Comma 3 4 4 2 2 7 2 2" xfId="17011" xr:uid="{00000000-0005-0000-0000-000092390000}"/>
    <cellStyle name="Comma 3 4 4 2 2 7 2 2 2" xfId="36225" xr:uid="{38FAA14A-B2BF-47B8-B9BC-27B98065EF03}"/>
    <cellStyle name="Comma 3 4 4 2 2 7 2 3" xfId="26618" xr:uid="{F7B23E58-021D-4EC7-92A8-B0FA2924D772}"/>
    <cellStyle name="Comma 3 4 4 2 2 7 3" xfId="12208" xr:uid="{00000000-0005-0000-0000-000093390000}"/>
    <cellStyle name="Comma 3 4 4 2 2 7 3 2" xfId="31422" xr:uid="{E0A1152E-37B8-483B-A4F4-581AC14AAECC}"/>
    <cellStyle name="Comma 3 4 4 2 2 7 4" xfId="21815" xr:uid="{5EB943A4-065A-4D8E-BD00-1C6AF338895C}"/>
    <cellStyle name="Comma 3 4 4 2 2 8" xfId="5003" xr:uid="{00000000-0005-0000-0000-000094390000}"/>
    <cellStyle name="Comma 3 4 4 2 2 8 2" xfId="14610" xr:uid="{00000000-0005-0000-0000-000095390000}"/>
    <cellStyle name="Comma 3 4 4 2 2 8 2 2" xfId="33824" xr:uid="{9DE1C09D-4F39-4A5C-9A2F-D51CBD230536}"/>
    <cellStyle name="Comma 3 4 4 2 2 8 3" xfId="24217" xr:uid="{44A8D537-973F-4963-8BD2-93999226BC04}"/>
    <cellStyle name="Comma 3 4 4 2 2 9" xfId="9806" xr:uid="{00000000-0005-0000-0000-000096390000}"/>
    <cellStyle name="Comma 3 4 4 2 2 9 2" xfId="29020" xr:uid="{158E16C5-6517-4FEA-A8AF-219D8AEE9731}"/>
    <cellStyle name="Comma 3 4 4 2 3" xfId="295" xr:uid="{00000000-0005-0000-0000-000097390000}"/>
    <cellStyle name="Comma 3 4 4 2 3 2" xfId="1096" xr:uid="{00000000-0005-0000-0000-000098390000}"/>
    <cellStyle name="Comma 3 4 4 2 3 2 2" xfId="3501" xr:uid="{00000000-0005-0000-0000-000099390000}"/>
    <cellStyle name="Comma 3 4 4 2 3 2 2 2" xfId="8304" xr:uid="{00000000-0005-0000-0000-00009A390000}"/>
    <cellStyle name="Comma 3 4 4 2 3 2 2 2 2" xfId="17911" xr:uid="{00000000-0005-0000-0000-00009B390000}"/>
    <cellStyle name="Comma 3 4 4 2 3 2 2 2 2 2" xfId="37125" xr:uid="{EF3DC548-5D6E-4298-BA7E-C4889F348441}"/>
    <cellStyle name="Comma 3 4 4 2 3 2 2 2 3" xfId="27518" xr:uid="{CF6721F7-30AB-4346-B6FA-305A6CF3BCDC}"/>
    <cellStyle name="Comma 3 4 4 2 3 2 2 3" xfId="13108" xr:uid="{00000000-0005-0000-0000-00009C390000}"/>
    <cellStyle name="Comma 3 4 4 2 3 2 2 3 2" xfId="32322" xr:uid="{8018B363-8485-4B5D-85EE-2CF003A72869}"/>
    <cellStyle name="Comma 3 4 4 2 3 2 2 4" xfId="22715" xr:uid="{D50A33B2-E445-4517-B3CE-A334D062FEFC}"/>
    <cellStyle name="Comma 3 4 4 2 3 2 3" xfId="5903" xr:uid="{00000000-0005-0000-0000-00009D390000}"/>
    <cellStyle name="Comma 3 4 4 2 3 2 3 2" xfId="15510" xr:uid="{00000000-0005-0000-0000-00009E390000}"/>
    <cellStyle name="Comma 3 4 4 2 3 2 3 2 2" xfId="34724" xr:uid="{4225F819-37CC-4CF0-8617-8CA6025C1AC3}"/>
    <cellStyle name="Comma 3 4 4 2 3 2 3 3" xfId="25117" xr:uid="{EBA1D2B5-066C-48BD-BCF8-C087E17FB65A}"/>
    <cellStyle name="Comma 3 4 4 2 3 2 4" xfId="10706" xr:uid="{00000000-0005-0000-0000-00009F390000}"/>
    <cellStyle name="Comma 3 4 4 2 3 2 4 2" xfId="29920" xr:uid="{FFD30D47-F70D-4778-828E-EDA526636161}"/>
    <cellStyle name="Comma 3 4 4 2 3 2 5" xfId="20313" xr:uid="{10B8177B-7193-4E34-80D1-519644CE15A2}"/>
    <cellStyle name="Comma 3 4 4 2 3 3" xfId="1896" xr:uid="{00000000-0005-0000-0000-0000A0390000}"/>
    <cellStyle name="Comma 3 4 4 2 3 3 2" xfId="4301" xr:uid="{00000000-0005-0000-0000-0000A1390000}"/>
    <cellStyle name="Comma 3 4 4 2 3 3 2 2" xfId="9104" xr:uid="{00000000-0005-0000-0000-0000A2390000}"/>
    <cellStyle name="Comma 3 4 4 2 3 3 2 2 2" xfId="18711" xr:uid="{00000000-0005-0000-0000-0000A3390000}"/>
    <cellStyle name="Comma 3 4 4 2 3 3 2 2 2 2" xfId="37925" xr:uid="{86E6F920-1266-482F-AC46-F2146E083F6D}"/>
    <cellStyle name="Comma 3 4 4 2 3 3 2 2 3" xfId="28318" xr:uid="{C4951430-5F19-462D-A461-5A9AEAB83003}"/>
    <cellStyle name="Comma 3 4 4 2 3 3 2 3" xfId="13908" xr:uid="{00000000-0005-0000-0000-0000A4390000}"/>
    <cellStyle name="Comma 3 4 4 2 3 3 2 3 2" xfId="33122" xr:uid="{45114196-7318-4947-8CA5-7E4C30899281}"/>
    <cellStyle name="Comma 3 4 4 2 3 3 2 4" xfId="23515" xr:uid="{764C3926-A95D-4601-BAA7-EBD3E53B5AF5}"/>
    <cellStyle name="Comma 3 4 4 2 3 3 3" xfId="6703" xr:uid="{00000000-0005-0000-0000-0000A5390000}"/>
    <cellStyle name="Comma 3 4 4 2 3 3 3 2" xfId="16310" xr:uid="{00000000-0005-0000-0000-0000A6390000}"/>
    <cellStyle name="Comma 3 4 4 2 3 3 3 2 2" xfId="35524" xr:uid="{4D0C3C21-EB53-4A4B-842B-3D921F050339}"/>
    <cellStyle name="Comma 3 4 4 2 3 3 3 3" xfId="25917" xr:uid="{174077DF-9EC0-498F-8749-944F3DBACB4F}"/>
    <cellStyle name="Comma 3 4 4 2 3 3 4" xfId="11506" xr:uid="{00000000-0005-0000-0000-0000A7390000}"/>
    <cellStyle name="Comma 3 4 4 2 3 3 4 2" xfId="30720" xr:uid="{F6427A75-7513-416F-93A0-B7DDAE77F01E}"/>
    <cellStyle name="Comma 3 4 4 2 3 3 5" xfId="21113" xr:uid="{3E487C0D-2F00-4931-97C9-F2600E54AA54}"/>
    <cellStyle name="Comma 3 4 4 2 3 4" xfId="2701" xr:uid="{00000000-0005-0000-0000-0000A8390000}"/>
    <cellStyle name="Comma 3 4 4 2 3 4 2" xfId="7504" xr:uid="{00000000-0005-0000-0000-0000A9390000}"/>
    <cellStyle name="Comma 3 4 4 2 3 4 2 2" xfId="17111" xr:uid="{00000000-0005-0000-0000-0000AA390000}"/>
    <cellStyle name="Comma 3 4 4 2 3 4 2 2 2" xfId="36325" xr:uid="{E34BCBAF-A009-4F6F-B1A9-B721D91CE01A}"/>
    <cellStyle name="Comma 3 4 4 2 3 4 2 3" xfId="26718" xr:uid="{595E72D0-C372-46C2-89D4-D44AF780DCB9}"/>
    <cellStyle name="Comma 3 4 4 2 3 4 3" xfId="12308" xr:uid="{00000000-0005-0000-0000-0000AB390000}"/>
    <cellStyle name="Comma 3 4 4 2 3 4 3 2" xfId="31522" xr:uid="{98CD5472-038A-4E42-8B42-68EC79972ADA}"/>
    <cellStyle name="Comma 3 4 4 2 3 4 4" xfId="21915" xr:uid="{217BB9CC-A57A-4091-8A32-28B59CF4AEF1}"/>
    <cellStyle name="Comma 3 4 4 2 3 5" xfId="5103" xr:uid="{00000000-0005-0000-0000-0000AC390000}"/>
    <cellStyle name="Comma 3 4 4 2 3 5 2" xfId="14710" xr:uid="{00000000-0005-0000-0000-0000AD390000}"/>
    <cellStyle name="Comma 3 4 4 2 3 5 2 2" xfId="33924" xr:uid="{967B0BAB-A7FA-4BA5-AB78-A134C974FBD6}"/>
    <cellStyle name="Comma 3 4 4 2 3 5 3" xfId="24317" xr:uid="{4F795B12-4165-4B59-A5BE-A992E96A9FA7}"/>
    <cellStyle name="Comma 3 4 4 2 3 6" xfId="9906" xr:uid="{00000000-0005-0000-0000-0000AE390000}"/>
    <cellStyle name="Comma 3 4 4 2 3 6 2" xfId="29120" xr:uid="{1559D30A-08C3-4379-8A3B-2AF8E5CBEA4A}"/>
    <cellStyle name="Comma 3 4 4 2 3 7" xfId="19513" xr:uid="{72CE0F56-4144-4FEF-AFB9-A55943E4FD0D}"/>
    <cellStyle name="Comma 3 4 4 2 4" xfId="495" xr:uid="{00000000-0005-0000-0000-0000AF390000}"/>
    <cellStyle name="Comma 3 4 4 2 4 2" xfId="1296" xr:uid="{00000000-0005-0000-0000-0000B0390000}"/>
    <cellStyle name="Comma 3 4 4 2 4 2 2" xfId="3701" xr:uid="{00000000-0005-0000-0000-0000B1390000}"/>
    <cellStyle name="Comma 3 4 4 2 4 2 2 2" xfId="8504" xr:uid="{00000000-0005-0000-0000-0000B2390000}"/>
    <cellStyle name="Comma 3 4 4 2 4 2 2 2 2" xfId="18111" xr:uid="{00000000-0005-0000-0000-0000B3390000}"/>
    <cellStyle name="Comma 3 4 4 2 4 2 2 2 2 2" xfId="37325" xr:uid="{503AB89C-C2A2-4320-8D29-E2FD99021FE4}"/>
    <cellStyle name="Comma 3 4 4 2 4 2 2 2 3" xfId="27718" xr:uid="{F01A1ADA-8CB4-426B-96C4-8E00F865FEA9}"/>
    <cellStyle name="Comma 3 4 4 2 4 2 2 3" xfId="13308" xr:uid="{00000000-0005-0000-0000-0000B4390000}"/>
    <cellStyle name="Comma 3 4 4 2 4 2 2 3 2" xfId="32522" xr:uid="{E38035AC-71A1-4007-A7BB-7CB0A4292513}"/>
    <cellStyle name="Comma 3 4 4 2 4 2 2 4" xfId="22915" xr:uid="{6B61328F-CC4D-410D-9169-376845776EEA}"/>
    <cellStyle name="Comma 3 4 4 2 4 2 3" xfId="6103" xr:uid="{00000000-0005-0000-0000-0000B5390000}"/>
    <cellStyle name="Comma 3 4 4 2 4 2 3 2" xfId="15710" xr:uid="{00000000-0005-0000-0000-0000B6390000}"/>
    <cellStyle name="Comma 3 4 4 2 4 2 3 2 2" xfId="34924" xr:uid="{34B08FEA-F48F-4D4B-826C-317349FD2B63}"/>
    <cellStyle name="Comma 3 4 4 2 4 2 3 3" xfId="25317" xr:uid="{549F3B23-E6FF-487E-96B3-77DD46FF705D}"/>
    <cellStyle name="Comma 3 4 4 2 4 2 4" xfId="10906" xr:uid="{00000000-0005-0000-0000-0000B7390000}"/>
    <cellStyle name="Comma 3 4 4 2 4 2 4 2" xfId="30120" xr:uid="{003907FA-8B0A-4A9E-8EBC-84E45599AE8F}"/>
    <cellStyle name="Comma 3 4 4 2 4 2 5" xfId="20513" xr:uid="{AA56D967-15AA-48A4-BAE0-BD2AB71C0131}"/>
    <cellStyle name="Comma 3 4 4 2 4 3" xfId="2096" xr:uid="{00000000-0005-0000-0000-0000B8390000}"/>
    <cellStyle name="Comma 3 4 4 2 4 3 2" xfId="4501" xr:uid="{00000000-0005-0000-0000-0000B9390000}"/>
    <cellStyle name="Comma 3 4 4 2 4 3 2 2" xfId="9304" xr:uid="{00000000-0005-0000-0000-0000BA390000}"/>
    <cellStyle name="Comma 3 4 4 2 4 3 2 2 2" xfId="18911" xr:uid="{00000000-0005-0000-0000-0000BB390000}"/>
    <cellStyle name="Comma 3 4 4 2 4 3 2 2 2 2" xfId="38125" xr:uid="{49F7520B-7E3E-4D3E-8A44-0F8BBD59958B}"/>
    <cellStyle name="Comma 3 4 4 2 4 3 2 2 3" xfId="28518" xr:uid="{C17C7D57-88CC-4B49-926E-D38FF1120889}"/>
    <cellStyle name="Comma 3 4 4 2 4 3 2 3" xfId="14108" xr:uid="{00000000-0005-0000-0000-0000BC390000}"/>
    <cellStyle name="Comma 3 4 4 2 4 3 2 3 2" xfId="33322" xr:uid="{99F1B395-28D9-4303-8D28-731D5F50DC2E}"/>
    <cellStyle name="Comma 3 4 4 2 4 3 2 4" xfId="23715" xr:uid="{3B7F18CE-9ADE-4B04-8FBF-5B67E49A7E42}"/>
    <cellStyle name="Comma 3 4 4 2 4 3 3" xfId="6903" xr:uid="{00000000-0005-0000-0000-0000BD390000}"/>
    <cellStyle name="Comma 3 4 4 2 4 3 3 2" xfId="16510" xr:uid="{00000000-0005-0000-0000-0000BE390000}"/>
    <cellStyle name="Comma 3 4 4 2 4 3 3 2 2" xfId="35724" xr:uid="{7AF0E479-BA09-48A9-9631-863954EB63D6}"/>
    <cellStyle name="Comma 3 4 4 2 4 3 3 3" xfId="26117" xr:uid="{AD2D81C0-9937-42E5-99A1-087F39B215DF}"/>
    <cellStyle name="Comma 3 4 4 2 4 3 4" xfId="11706" xr:uid="{00000000-0005-0000-0000-0000BF390000}"/>
    <cellStyle name="Comma 3 4 4 2 4 3 4 2" xfId="30920" xr:uid="{D5D009C9-F4BF-4E8E-9EF4-90441370597C}"/>
    <cellStyle name="Comma 3 4 4 2 4 3 5" xfId="21313" xr:uid="{F2596CBC-2A99-46B8-B6B7-352475680500}"/>
    <cellStyle name="Comma 3 4 4 2 4 4" xfId="2901" xr:uid="{00000000-0005-0000-0000-0000C0390000}"/>
    <cellStyle name="Comma 3 4 4 2 4 4 2" xfId="7704" xr:uid="{00000000-0005-0000-0000-0000C1390000}"/>
    <cellStyle name="Comma 3 4 4 2 4 4 2 2" xfId="17311" xr:uid="{00000000-0005-0000-0000-0000C2390000}"/>
    <cellStyle name="Comma 3 4 4 2 4 4 2 2 2" xfId="36525" xr:uid="{B9FC2D7E-CCE3-4833-BA46-86A1175D3B4F}"/>
    <cellStyle name="Comma 3 4 4 2 4 4 2 3" xfId="26918" xr:uid="{A7C63A74-50AA-4FF3-A3C9-BD7D42AD2EFD}"/>
    <cellStyle name="Comma 3 4 4 2 4 4 3" xfId="12508" xr:uid="{00000000-0005-0000-0000-0000C3390000}"/>
    <cellStyle name="Comma 3 4 4 2 4 4 3 2" xfId="31722" xr:uid="{A518CD23-2E24-4125-9594-B941B5204EE9}"/>
    <cellStyle name="Comma 3 4 4 2 4 4 4" xfId="22115" xr:uid="{66C9A6A3-8023-44B4-96B2-DF659C47AD98}"/>
    <cellStyle name="Comma 3 4 4 2 4 5" xfId="5303" xr:uid="{00000000-0005-0000-0000-0000C4390000}"/>
    <cellStyle name="Comma 3 4 4 2 4 5 2" xfId="14910" xr:uid="{00000000-0005-0000-0000-0000C5390000}"/>
    <cellStyle name="Comma 3 4 4 2 4 5 2 2" xfId="34124" xr:uid="{77818A3B-9E4B-4BB2-9372-A1CD6A9A2FC6}"/>
    <cellStyle name="Comma 3 4 4 2 4 5 3" xfId="24517" xr:uid="{4C519015-0F3C-42EB-94C2-F36307D6DE26}"/>
    <cellStyle name="Comma 3 4 4 2 4 6" xfId="10106" xr:uid="{00000000-0005-0000-0000-0000C6390000}"/>
    <cellStyle name="Comma 3 4 4 2 4 6 2" xfId="29320" xr:uid="{652212A4-CA3A-4522-8F11-71014661DC34}"/>
    <cellStyle name="Comma 3 4 4 2 4 7" xfId="19713" xr:uid="{6A3E082A-6C98-420E-AC7E-D36E1F607B50}"/>
    <cellStyle name="Comma 3 4 4 2 5" xfId="695" xr:uid="{00000000-0005-0000-0000-0000C7390000}"/>
    <cellStyle name="Comma 3 4 4 2 5 2" xfId="1496" xr:uid="{00000000-0005-0000-0000-0000C8390000}"/>
    <cellStyle name="Comma 3 4 4 2 5 2 2" xfId="3901" xr:uid="{00000000-0005-0000-0000-0000C9390000}"/>
    <cellStyle name="Comma 3 4 4 2 5 2 2 2" xfId="8704" xr:uid="{00000000-0005-0000-0000-0000CA390000}"/>
    <cellStyle name="Comma 3 4 4 2 5 2 2 2 2" xfId="18311" xr:uid="{00000000-0005-0000-0000-0000CB390000}"/>
    <cellStyle name="Comma 3 4 4 2 5 2 2 2 2 2" xfId="37525" xr:uid="{82920C9E-CEF9-4D33-9867-08D835D40FE1}"/>
    <cellStyle name="Comma 3 4 4 2 5 2 2 2 3" xfId="27918" xr:uid="{D5212F07-E6CF-42B6-8DD0-513A04646A5D}"/>
    <cellStyle name="Comma 3 4 4 2 5 2 2 3" xfId="13508" xr:uid="{00000000-0005-0000-0000-0000CC390000}"/>
    <cellStyle name="Comma 3 4 4 2 5 2 2 3 2" xfId="32722" xr:uid="{DBF6A446-D418-4D34-A173-3F124DFAF976}"/>
    <cellStyle name="Comma 3 4 4 2 5 2 2 4" xfId="23115" xr:uid="{D2536F30-97B2-4400-94E2-BD2930A0B99C}"/>
    <cellStyle name="Comma 3 4 4 2 5 2 3" xfId="6303" xr:uid="{00000000-0005-0000-0000-0000CD390000}"/>
    <cellStyle name="Comma 3 4 4 2 5 2 3 2" xfId="15910" xr:uid="{00000000-0005-0000-0000-0000CE390000}"/>
    <cellStyle name="Comma 3 4 4 2 5 2 3 2 2" xfId="35124" xr:uid="{0AEF3E0D-910E-473D-BFA2-6ABE15D658F3}"/>
    <cellStyle name="Comma 3 4 4 2 5 2 3 3" xfId="25517" xr:uid="{161CFC3E-9CCC-4BAF-801B-67503D0D5613}"/>
    <cellStyle name="Comma 3 4 4 2 5 2 4" xfId="11106" xr:uid="{00000000-0005-0000-0000-0000CF390000}"/>
    <cellStyle name="Comma 3 4 4 2 5 2 4 2" xfId="30320" xr:uid="{7BC2585C-0D78-4438-88A3-09CE5E71B215}"/>
    <cellStyle name="Comma 3 4 4 2 5 2 5" xfId="20713" xr:uid="{71539BD0-9B80-4337-96E5-CA1B5B25DE6C}"/>
    <cellStyle name="Comma 3 4 4 2 5 3" xfId="2296" xr:uid="{00000000-0005-0000-0000-0000D0390000}"/>
    <cellStyle name="Comma 3 4 4 2 5 3 2" xfId="4701" xr:uid="{00000000-0005-0000-0000-0000D1390000}"/>
    <cellStyle name="Comma 3 4 4 2 5 3 2 2" xfId="9504" xr:uid="{00000000-0005-0000-0000-0000D2390000}"/>
    <cellStyle name="Comma 3 4 4 2 5 3 2 2 2" xfId="19111" xr:uid="{00000000-0005-0000-0000-0000D3390000}"/>
    <cellStyle name="Comma 3 4 4 2 5 3 2 2 2 2" xfId="38325" xr:uid="{3D640048-3C02-428F-A3C1-8D30704309A8}"/>
    <cellStyle name="Comma 3 4 4 2 5 3 2 2 3" xfId="28718" xr:uid="{E9FCAC93-2961-42D8-9C63-4037A890D432}"/>
    <cellStyle name="Comma 3 4 4 2 5 3 2 3" xfId="14308" xr:uid="{00000000-0005-0000-0000-0000D4390000}"/>
    <cellStyle name="Comma 3 4 4 2 5 3 2 3 2" xfId="33522" xr:uid="{E8AAFE4D-1668-4A36-9CDC-C152A522B0B8}"/>
    <cellStyle name="Comma 3 4 4 2 5 3 2 4" xfId="23915" xr:uid="{B7F4C9B9-C2F7-4C2F-A7BA-F2C0436BFC30}"/>
    <cellStyle name="Comma 3 4 4 2 5 3 3" xfId="7103" xr:uid="{00000000-0005-0000-0000-0000D5390000}"/>
    <cellStyle name="Comma 3 4 4 2 5 3 3 2" xfId="16710" xr:uid="{00000000-0005-0000-0000-0000D6390000}"/>
    <cellStyle name="Comma 3 4 4 2 5 3 3 2 2" xfId="35924" xr:uid="{A8E9F2CE-6EA8-44F3-8BB5-D87A91A926CB}"/>
    <cellStyle name="Comma 3 4 4 2 5 3 3 3" xfId="26317" xr:uid="{FCB64A09-591A-45C7-A56A-737CBFAC2C1A}"/>
    <cellStyle name="Comma 3 4 4 2 5 3 4" xfId="11906" xr:uid="{00000000-0005-0000-0000-0000D7390000}"/>
    <cellStyle name="Comma 3 4 4 2 5 3 4 2" xfId="31120" xr:uid="{D2B888E6-038B-4469-80A8-F022E9D79F3D}"/>
    <cellStyle name="Comma 3 4 4 2 5 3 5" xfId="21513" xr:uid="{D4BF7C07-3652-4831-8921-EB65C2D82AC7}"/>
    <cellStyle name="Comma 3 4 4 2 5 4" xfId="3101" xr:uid="{00000000-0005-0000-0000-0000D8390000}"/>
    <cellStyle name="Comma 3 4 4 2 5 4 2" xfId="7904" xr:uid="{00000000-0005-0000-0000-0000D9390000}"/>
    <cellStyle name="Comma 3 4 4 2 5 4 2 2" xfId="17511" xr:uid="{00000000-0005-0000-0000-0000DA390000}"/>
    <cellStyle name="Comma 3 4 4 2 5 4 2 2 2" xfId="36725" xr:uid="{6D67A30B-CA69-467F-B161-0CFB91B4B7B1}"/>
    <cellStyle name="Comma 3 4 4 2 5 4 2 3" xfId="27118" xr:uid="{5C507363-5637-4468-8508-53E8BD83817F}"/>
    <cellStyle name="Comma 3 4 4 2 5 4 3" xfId="12708" xr:uid="{00000000-0005-0000-0000-0000DB390000}"/>
    <cellStyle name="Comma 3 4 4 2 5 4 3 2" xfId="31922" xr:uid="{7020FAB4-0EC5-4E1C-98D6-396B952860A2}"/>
    <cellStyle name="Comma 3 4 4 2 5 4 4" xfId="22315" xr:uid="{4DA4B09D-C4E4-4A26-A10E-56953A692D96}"/>
    <cellStyle name="Comma 3 4 4 2 5 5" xfId="5503" xr:uid="{00000000-0005-0000-0000-0000DC390000}"/>
    <cellStyle name="Comma 3 4 4 2 5 5 2" xfId="15110" xr:uid="{00000000-0005-0000-0000-0000DD390000}"/>
    <cellStyle name="Comma 3 4 4 2 5 5 2 2" xfId="34324" xr:uid="{2A2AC459-9538-4835-B0C6-8486F2585DD1}"/>
    <cellStyle name="Comma 3 4 4 2 5 5 3" xfId="24717" xr:uid="{C9FE4C31-659D-4830-9B8F-087C17083E71}"/>
    <cellStyle name="Comma 3 4 4 2 5 6" xfId="10306" xr:uid="{00000000-0005-0000-0000-0000DE390000}"/>
    <cellStyle name="Comma 3 4 4 2 5 6 2" xfId="29520" xr:uid="{19F7780F-F388-4959-BE64-E40C1F22B3D1}"/>
    <cellStyle name="Comma 3 4 4 2 5 7" xfId="19913" xr:uid="{EB78DCAE-CAD2-47D7-B023-4183016F6543}"/>
    <cellStyle name="Comma 3 4 4 2 6" xfId="896" xr:uid="{00000000-0005-0000-0000-0000DF390000}"/>
    <cellStyle name="Comma 3 4 4 2 6 2" xfId="3301" xr:uid="{00000000-0005-0000-0000-0000E0390000}"/>
    <cellStyle name="Comma 3 4 4 2 6 2 2" xfId="8104" xr:uid="{00000000-0005-0000-0000-0000E1390000}"/>
    <cellStyle name="Comma 3 4 4 2 6 2 2 2" xfId="17711" xr:uid="{00000000-0005-0000-0000-0000E2390000}"/>
    <cellStyle name="Comma 3 4 4 2 6 2 2 2 2" xfId="36925" xr:uid="{CDB0C005-C9F4-428E-A338-41E77F75A487}"/>
    <cellStyle name="Comma 3 4 4 2 6 2 2 3" xfId="27318" xr:uid="{1A7DC86A-F7A8-4F21-B96B-392F66D8B809}"/>
    <cellStyle name="Comma 3 4 4 2 6 2 3" xfId="12908" xr:uid="{00000000-0005-0000-0000-0000E3390000}"/>
    <cellStyle name="Comma 3 4 4 2 6 2 3 2" xfId="32122" xr:uid="{016070DE-7208-4048-980F-32D53A19D9BB}"/>
    <cellStyle name="Comma 3 4 4 2 6 2 4" xfId="22515" xr:uid="{A3790237-7D49-4240-83F9-F8D571D21EB2}"/>
    <cellStyle name="Comma 3 4 4 2 6 3" xfId="5703" xr:uid="{00000000-0005-0000-0000-0000E4390000}"/>
    <cellStyle name="Comma 3 4 4 2 6 3 2" xfId="15310" xr:uid="{00000000-0005-0000-0000-0000E5390000}"/>
    <cellStyle name="Comma 3 4 4 2 6 3 2 2" xfId="34524" xr:uid="{D60221A6-9FB9-4DE7-834E-8297DBFD86A0}"/>
    <cellStyle name="Comma 3 4 4 2 6 3 3" xfId="24917" xr:uid="{F30339C0-EB04-4D7B-BD26-0CB6AAFEA01E}"/>
    <cellStyle name="Comma 3 4 4 2 6 4" xfId="10506" xr:uid="{00000000-0005-0000-0000-0000E6390000}"/>
    <cellStyle name="Comma 3 4 4 2 6 4 2" xfId="29720" xr:uid="{AAB28944-B128-4605-87B7-19757D14B927}"/>
    <cellStyle name="Comma 3 4 4 2 6 5" xfId="20113" xr:uid="{47BF89CF-F3C7-4D9F-A585-D3EA1458792E}"/>
    <cellStyle name="Comma 3 4 4 2 7" xfId="1696" xr:uid="{00000000-0005-0000-0000-0000E7390000}"/>
    <cellStyle name="Comma 3 4 4 2 7 2" xfId="4101" xr:uid="{00000000-0005-0000-0000-0000E8390000}"/>
    <cellStyle name="Comma 3 4 4 2 7 2 2" xfId="8904" xr:uid="{00000000-0005-0000-0000-0000E9390000}"/>
    <cellStyle name="Comma 3 4 4 2 7 2 2 2" xfId="18511" xr:uid="{00000000-0005-0000-0000-0000EA390000}"/>
    <cellStyle name="Comma 3 4 4 2 7 2 2 2 2" xfId="37725" xr:uid="{975EE7B3-73A4-477F-AC57-91B3314C0806}"/>
    <cellStyle name="Comma 3 4 4 2 7 2 2 3" xfId="28118" xr:uid="{81DCD982-02E5-4A8A-9984-31258B794E2A}"/>
    <cellStyle name="Comma 3 4 4 2 7 2 3" xfId="13708" xr:uid="{00000000-0005-0000-0000-0000EB390000}"/>
    <cellStyle name="Comma 3 4 4 2 7 2 3 2" xfId="32922" xr:uid="{4C08851C-9333-490C-A4E6-BBBFBFD57C06}"/>
    <cellStyle name="Comma 3 4 4 2 7 2 4" xfId="23315" xr:uid="{AF868613-157F-42C6-987D-160C7928109A}"/>
    <cellStyle name="Comma 3 4 4 2 7 3" xfId="6503" xr:uid="{00000000-0005-0000-0000-0000EC390000}"/>
    <cellStyle name="Comma 3 4 4 2 7 3 2" xfId="16110" xr:uid="{00000000-0005-0000-0000-0000ED390000}"/>
    <cellStyle name="Comma 3 4 4 2 7 3 2 2" xfId="35324" xr:uid="{D8F0A00A-01D1-4129-BB2B-949FBA898AC9}"/>
    <cellStyle name="Comma 3 4 4 2 7 3 3" xfId="25717" xr:uid="{E5CA6529-4E61-4089-AC2B-C73623B9CEE6}"/>
    <cellStyle name="Comma 3 4 4 2 7 4" xfId="11306" xr:uid="{00000000-0005-0000-0000-0000EE390000}"/>
    <cellStyle name="Comma 3 4 4 2 7 4 2" xfId="30520" xr:uid="{43DBD447-A91B-477E-8CF1-F9A2B0A1689D}"/>
    <cellStyle name="Comma 3 4 4 2 7 5" xfId="20913" xr:uid="{174D0832-CC59-4D18-8AE5-4C18D01D6410}"/>
    <cellStyle name="Comma 3 4 4 2 8" xfId="2501" xr:uid="{00000000-0005-0000-0000-0000EF390000}"/>
    <cellStyle name="Comma 3 4 4 2 8 2" xfId="7304" xr:uid="{00000000-0005-0000-0000-0000F0390000}"/>
    <cellStyle name="Comma 3 4 4 2 8 2 2" xfId="16911" xr:uid="{00000000-0005-0000-0000-0000F1390000}"/>
    <cellStyle name="Comma 3 4 4 2 8 2 2 2" xfId="36125" xr:uid="{F9031ED1-3F71-4E6D-87BF-D6DE137BFC2C}"/>
    <cellStyle name="Comma 3 4 4 2 8 2 3" xfId="26518" xr:uid="{DA92559D-0CFC-4BF8-ADF8-1B1FD3ADC83B}"/>
    <cellStyle name="Comma 3 4 4 2 8 3" xfId="12108" xr:uid="{00000000-0005-0000-0000-0000F2390000}"/>
    <cellStyle name="Comma 3 4 4 2 8 3 2" xfId="31322" xr:uid="{187D446E-2867-4E26-AC7C-BCD977114482}"/>
    <cellStyle name="Comma 3 4 4 2 8 4" xfId="21715" xr:uid="{ED5AAAE8-CAAB-454B-843B-B7FD2E2A56F2}"/>
    <cellStyle name="Comma 3 4 4 2 9" xfId="4903" xr:uid="{00000000-0005-0000-0000-0000F3390000}"/>
    <cellStyle name="Comma 3 4 4 2 9 2" xfId="14510" xr:uid="{00000000-0005-0000-0000-0000F4390000}"/>
    <cellStyle name="Comma 3 4 4 2 9 2 2" xfId="33724" xr:uid="{416ED022-48CC-44F1-8032-875DC9A9CEC5}"/>
    <cellStyle name="Comma 3 4 4 2 9 3" xfId="24117" xr:uid="{9110782F-1725-40EF-9706-B08F175A8561}"/>
    <cellStyle name="Comma 3 4 4 3" xfId="145" xr:uid="{00000000-0005-0000-0000-0000F5390000}"/>
    <cellStyle name="Comma 3 4 4 3 10" xfId="19363" xr:uid="{85A71FE8-CBCB-4E2D-B301-96B12DB07DD9}"/>
    <cellStyle name="Comma 3 4 4 3 2" xfId="345" xr:uid="{00000000-0005-0000-0000-0000F6390000}"/>
    <cellStyle name="Comma 3 4 4 3 2 2" xfId="1146" xr:uid="{00000000-0005-0000-0000-0000F7390000}"/>
    <cellStyle name="Comma 3 4 4 3 2 2 2" xfId="3551" xr:uid="{00000000-0005-0000-0000-0000F8390000}"/>
    <cellStyle name="Comma 3 4 4 3 2 2 2 2" xfId="8354" xr:uid="{00000000-0005-0000-0000-0000F9390000}"/>
    <cellStyle name="Comma 3 4 4 3 2 2 2 2 2" xfId="17961" xr:uid="{00000000-0005-0000-0000-0000FA390000}"/>
    <cellStyle name="Comma 3 4 4 3 2 2 2 2 2 2" xfId="37175" xr:uid="{A8C36E65-BFC2-4708-8A81-BCAC7C89D341}"/>
    <cellStyle name="Comma 3 4 4 3 2 2 2 2 3" xfId="27568" xr:uid="{351864BF-C987-4408-8AFE-55DC3471B07B}"/>
    <cellStyle name="Comma 3 4 4 3 2 2 2 3" xfId="13158" xr:uid="{00000000-0005-0000-0000-0000FB390000}"/>
    <cellStyle name="Comma 3 4 4 3 2 2 2 3 2" xfId="32372" xr:uid="{A8001F78-2D1F-49F6-8D82-3B1B8593D441}"/>
    <cellStyle name="Comma 3 4 4 3 2 2 2 4" xfId="22765" xr:uid="{4C46F751-9A36-42CA-B72D-88DEC0FF918C}"/>
    <cellStyle name="Comma 3 4 4 3 2 2 3" xfId="5953" xr:uid="{00000000-0005-0000-0000-0000FC390000}"/>
    <cellStyle name="Comma 3 4 4 3 2 2 3 2" xfId="15560" xr:uid="{00000000-0005-0000-0000-0000FD390000}"/>
    <cellStyle name="Comma 3 4 4 3 2 2 3 2 2" xfId="34774" xr:uid="{170A1D22-72F1-442F-87E7-E9F0FD2E9077}"/>
    <cellStyle name="Comma 3 4 4 3 2 2 3 3" xfId="25167" xr:uid="{FED42BF7-A52B-4352-BAE8-438C7DB8367B}"/>
    <cellStyle name="Comma 3 4 4 3 2 2 4" xfId="10756" xr:uid="{00000000-0005-0000-0000-0000FE390000}"/>
    <cellStyle name="Comma 3 4 4 3 2 2 4 2" xfId="29970" xr:uid="{C7673F24-F345-49E5-ABAE-008DB3AF7C63}"/>
    <cellStyle name="Comma 3 4 4 3 2 2 5" xfId="20363" xr:uid="{AAFE983C-D5D8-4A3D-AD73-C9744A2C2A70}"/>
    <cellStyle name="Comma 3 4 4 3 2 3" xfId="1946" xr:uid="{00000000-0005-0000-0000-0000FF390000}"/>
    <cellStyle name="Comma 3 4 4 3 2 3 2" xfId="4351" xr:uid="{00000000-0005-0000-0000-0000003A0000}"/>
    <cellStyle name="Comma 3 4 4 3 2 3 2 2" xfId="9154" xr:uid="{00000000-0005-0000-0000-0000013A0000}"/>
    <cellStyle name="Comma 3 4 4 3 2 3 2 2 2" xfId="18761" xr:uid="{00000000-0005-0000-0000-0000023A0000}"/>
    <cellStyle name="Comma 3 4 4 3 2 3 2 2 2 2" xfId="37975" xr:uid="{1DC174ED-655E-440E-B04E-1DCFE953753E}"/>
    <cellStyle name="Comma 3 4 4 3 2 3 2 2 3" xfId="28368" xr:uid="{F4635583-9687-49DD-B42F-25C66780E70A}"/>
    <cellStyle name="Comma 3 4 4 3 2 3 2 3" xfId="13958" xr:uid="{00000000-0005-0000-0000-0000033A0000}"/>
    <cellStyle name="Comma 3 4 4 3 2 3 2 3 2" xfId="33172" xr:uid="{3814B9B1-825C-45B1-BD84-45392C324E81}"/>
    <cellStyle name="Comma 3 4 4 3 2 3 2 4" xfId="23565" xr:uid="{C9A27389-48F2-4ED6-BA86-2E7883DEC938}"/>
    <cellStyle name="Comma 3 4 4 3 2 3 3" xfId="6753" xr:uid="{00000000-0005-0000-0000-0000043A0000}"/>
    <cellStyle name="Comma 3 4 4 3 2 3 3 2" xfId="16360" xr:uid="{00000000-0005-0000-0000-0000053A0000}"/>
    <cellStyle name="Comma 3 4 4 3 2 3 3 2 2" xfId="35574" xr:uid="{870B4CC4-1450-4C3E-82AA-37C224AAF084}"/>
    <cellStyle name="Comma 3 4 4 3 2 3 3 3" xfId="25967" xr:uid="{D2463E49-D7E0-4E8F-9688-56B034DE8326}"/>
    <cellStyle name="Comma 3 4 4 3 2 3 4" xfId="11556" xr:uid="{00000000-0005-0000-0000-0000063A0000}"/>
    <cellStyle name="Comma 3 4 4 3 2 3 4 2" xfId="30770" xr:uid="{CDA649A0-4548-4281-B814-61E3A92452EE}"/>
    <cellStyle name="Comma 3 4 4 3 2 3 5" xfId="21163" xr:uid="{64534207-173B-4A39-8729-8C5F4BA0E9D6}"/>
    <cellStyle name="Comma 3 4 4 3 2 4" xfId="2751" xr:uid="{00000000-0005-0000-0000-0000073A0000}"/>
    <cellStyle name="Comma 3 4 4 3 2 4 2" xfId="7554" xr:uid="{00000000-0005-0000-0000-0000083A0000}"/>
    <cellStyle name="Comma 3 4 4 3 2 4 2 2" xfId="17161" xr:uid="{00000000-0005-0000-0000-0000093A0000}"/>
    <cellStyle name="Comma 3 4 4 3 2 4 2 2 2" xfId="36375" xr:uid="{01DCD3B6-3FC3-490D-8013-950D8A392A94}"/>
    <cellStyle name="Comma 3 4 4 3 2 4 2 3" xfId="26768" xr:uid="{6219165D-A6D4-44A3-87E2-F41B3A9EA411}"/>
    <cellStyle name="Comma 3 4 4 3 2 4 3" xfId="12358" xr:uid="{00000000-0005-0000-0000-00000A3A0000}"/>
    <cellStyle name="Comma 3 4 4 3 2 4 3 2" xfId="31572" xr:uid="{15BD7762-2D51-41BA-9B70-D49DDC70B6E2}"/>
    <cellStyle name="Comma 3 4 4 3 2 4 4" xfId="21965" xr:uid="{6A5881E7-2C57-4032-92E4-4CC68C92E5C2}"/>
    <cellStyle name="Comma 3 4 4 3 2 5" xfId="5153" xr:uid="{00000000-0005-0000-0000-00000B3A0000}"/>
    <cellStyle name="Comma 3 4 4 3 2 5 2" xfId="14760" xr:uid="{00000000-0005-0000-0000-00000C3A0000}"/>
    <cellStyle name="Comma 3 4 4 3 2 5 2 2" xfId="33974" xr:uid="{F8AC78B4-0AEB-4269-A771-55C2AD350D76}"/>
    <cellStyle name="Comma 3 4 4 3 2 5 3" xfId="24367" xr:uid="{53402B9E-3D34-4C79-8093-7B77A3B9DF3B}"/>
    <cellStyle name="Comma 3 4 4 3 2 6" xfId="9956" xr:uid="{00000000-0005-0000-0000-00000D3A0000}"/>
    <cellStyle name="Comma 3 4 4 3 2 6 2" xfId="29170" xr:uid="{7AB07B1B-D85D-4F47-9A39-6A38CAE9198F}"/>
    <cellStyle name="Comma 3 4 4 3 2 7" xfId="19563" xr:uid="{55351D78-FAC9-4943-8AEB-1C1EF0D76246}"/>
    <cellStyle name="Comma 3 4 4 3 3" xfId="545" xr:uid="{00000000-0005-0000-0000-00000E3A0000}"/>
    <cellStyle name="Comma 3 4 4 3 3 2" xfId="1346" xr:uid="{00000000-0005-0000-0000-00000F3A0000}"/>
    <cellStyle name="Comma 3 4 4 3 3 2 2" xfId="3751" xr:uid="{00000000-0005-0000-0000-0000103A0000}"/>
    <cellStyle name="Comma 3 4 4 3 3 2 2 2" xfId="8554" xr:uid="{00000000-0005-0000-0000-0000113A0000}"/>
    <cellStyle name="Comma 3 4 4 3 3 2 2 2 2" xfId="18161" xr:uid="{00000000-0005-0000-0000-0000123A0000}"/>
    <cellStyle name="Comma 3 4 4 3 3 2 2 2 2 2" xfId="37375" xr:uid="{C03E0655-EDFD-4C0B-BF25-F5A059051271}"/>
    <cellStyle name="Comma 3 4 4 3 3 2 2 2 3" xfId="27768" xr:uid="{34D58CF3-3231-48A9-BCD0-19C5668D456A}"/>
    <cellStyle name="Comma 3 4 4 3 3 2 2 3" xfId="13358" xr:uid="{00000000-0005-0000-0000-0000133A0000}"/>
    <cellStyle name="Comma 3 4 4 3 3 2 2 3 2" xfId="32572" xr:uid="{2AAA9EFB-6987-487E-9E11-768525DB0574}"/>
    <cellStyle name="Comma 3 4 4 3 3 2 2 4" xfId="22965" xr:uid="{0D5D0D19-CCA0-4ABA-98E5-17233B492ACC}"/>
    <cellStyle name="Comma 3 4 4 3 3 2 3" xfId="6153" xr:uid="{00000000-0005-0000-0000-0000143A0000}"/>
    <cellStyle name="Comma 3 4 4 3 3 2 3 2" xfId="15760" xr:uid="{00000000-0005-0000-0000-0000153A0000}"/>
    <cellStyle name="Comma 3 4 4 3 3 2 3 2 2" xfId="34974" xr:uid="{4A3E5C27-6C5A-4B22-A2F9-886E8B3661E1}"/>
    <cellStyle name="Comma 3 4 4 3 3 2 3 3" xfId="25367" xr:uid="{F20EF07C-7B04-4B0A-8D4D-E6D52D321CF2}"/>
    <cellStyle name="Comma 3 4 4 3 3 2 4" xfId="10956" xr:uid="{00000000-0005-0000-0000-0000163A0000}"/>
    <cellStyle name="Comma 3 4 4 3 3 2 4 2" xfId="30170" xr:uid="{8814EA6D-FD2C-4427-A255-21D20EC11A6D}"/>
    <cellStyle name="Comma 3 4 4 3 3 2 5" xfId="20563" xr:uid="{3E2ACC8A-C469-488A-9DFD-5776B7503A22}"/>
    <cellStyle name="Comma 3 4 4 3 3 3" xfId="2146" xr:uid="{00000000-0005-0000-0000-0000173A0000}"/>
    <cellStyle name="Comma 3 4 4 3 3 3 2" xfId="4551" xr:uid="{00000000-0005-0000-0000-0000183A0000}"/>
    <cellStyle name="Comma 3 4 4 3 3 3 2 2" xfId="9354" xr:uid="{00000000-0005-0000-0000-0000193A0000}"/>
    <cellStyle name="Comma 3 4 4 3 3 3 2 2 2" xfId="18961" xr:uid="{00000000-0005-0000-0000-00001A3A0000}"/>
    <cellStyle name="Comma 3 4 4 3 3 3 2 2 2 2" xfId="38175" xr:uid="{73E9DEA7-F8DA-453B-BCA3-45E81051CEE4}"/>
    <cellStyle name="Comma 3 4 4 3 3 3 2 2 3" xfId="28568" xr:uid="{42913B22-A5CA-4F19-8BA7-C75724ECC39C}"/>
    <cellStyle name="Comma 3 4 4 3 3 3 2 3" xfId="14158" xr:uid="{00000000-0005-0000-0000-00001B3A0000}"/>
    <cellStyle name="Comma 3 4 4 3 3 3 2 3 2" xfId="33372" xr:uid="{87004764-79CF-4060-B7CA-0301698FA876}"/>
    <cellStyle name="Comma 3 4 4 3 3 3 2 4" xfId="23765" xr:uid="{9A3A0E58-807D-4479-B6C9-3C2079EDA086}"/>
    <cellStyle name="Comma 3 4 4 3 3 3 3" xfId="6953" xr:uid="{00000000-0005-0000-0000-00001C3A0000}"/>
    <cellStyle name="Comma 3 4 4 3 3 3 3 2" xfId="16560" xr:uid="{00000000-0005-0000-0000-00001D3A0000}"/>
    <cellStyle name="Comma 3 4 4 3 3 3 3 2 2" xfId="35774" xr:uid="{B64B3736-5BC3-45F4-949F-F30DFB850B23}"/>
    <cellStyle name="Comma 3 4 4 3 3 3 3 3" xfId="26167" xr:uid="{5F980E33-82E1-49FC-BF01-AE0D306C926D}"/>
    <cellStyle name="Comma 3 4 4 3 3 3 4" xfId="11756" xr:uid="{00000000-0005-0000-0000-00001E3A0000}"/>
    <cellStyle name="Comma 3 4 4 3 3 3 4 2" xfId="30970" xr:uid="{4CD4E347-B2C3-4ABC-86AE-D768D979998B}"/>
    <cellStyle name="Comma 3 4 4 3 3 3 5" xfId="21363" xr:uid="{E5CC2A5E-E032-4874-A243-4714B3993694}"/>
    <cellStyle name="Comma 3 4 4 3 3 4" xfId="2951" xr:uid="{00000000-0005-0000-0000-00001F3A0000}"/>
    <cellStyle name="Comma 3 4 4 3 3 4 2" xfId="7754" xr:uid="{00000000-0005-0000-0000-0000203A0000}"/>
    <cellStyle name="Comma 3 4 4 3 3 4 2 2" xfId="17361" xr:uid="{00000000-0005-0000-0000-0000213A0000}"/>
    <cellStyle name="Comma 3 4 4 3 3 4 2 2 2" xfId="36575" xr:uid="{F8FC3B3E-73E7-433E-A7CE-EE757E5F5183}"/>
    <cellStyle name="Comma 3 4 4 3 3 4 2 3" xfId="26968" xr:uid="{3A9CBA9A-CED1-42A8-9FE6-60502AAAB95B}"/>
    <cellStyle name="Comma 3 4 4 3 3 4 3" xfId="12558" xr:uid="{00000000-0005-0000-0000-0000223A0000}"/>
    <cellStyle name="Comma 3 4 4 3 3 4 3 2" xfId="31772" xr:uid="{6E0763C8-01BF-496B-A076-0DC5765FD03C}"/>
    <cellStyle name="Comma 3 4 4 3 3 4 4" xfId="22165" xr:uid="{670FDE79-4222-4F10-BDB9-0B0A6F0A1BA5}"/>
    <cellStyle name="Comma 3 4 4 3 3 5" xfId="5353" xr:uid="{00000000-0005-0000-0000-0000233A0000}"/>
    <cellStyle name="Comma 3 4 4 3 3 5 2" xfId="14960" xr:uid="{00000000-0005-0000-0000-0000243A0000}"/>
    <cellStyle name="Comma 3 4 4 3 3 5 2 2" xfId="34174" xr:uid="{D2C512AF-4071-4C78-ACAE-DC48B241C42F}"/>
    <cellStyle name="Comma 3 4 4 3 3 5 3" xfId="24567" xr:uid="{20B5A658-6007-4C9E-A715-79951ADE8D67}"/>
    <cellStyle name="Comma 3 4 4 3 3 6" xfId="10156" xr:uid="{00000000-0005-0000-0000-0000253A0000}"/>
    <cellStyle name="Comma 3 4 4 3 3 6 2" xfId="29370" xr:uid="{997F2A60-917C-4421-8DB3-3F3CB7A9F0F0}"/>
    <cellStyle name="Comma 3 4 4 3 3 7" xfId="19763" xr:uid="{0ED4B704-2713-4309-A5B8-FCC9C29760DE}"/>
    <cellStyle name="Comma 3 4 4 3 4" xfId="745" xr:uid="{00000000-0005-0000-0000-0000263A0000}"/>
    <cellStyle name="Comma 3 4 4 3 4 2" xfId="1546" xr:uid="{00000000-0005-0000-0000-0000273A0000}"/>
    <cellStyle name="Comma 3 4 4 3 4 2 2" xfId="3951" xr:uid="{00000000-0005-0000-0000-0000283A0000}"/>
    <cellStyle name="Comma 3 4 4 3 4 2 2 2" xfId="8754" xr:uid="{00000000-0005-0000-0000-0000293A0000}"/>
    <cellStyle name="Comma 3 4 4 3 4 2 2 2 2" xfId="18361" xr:uid="{00000000-0005-0000-0000-00002A3A0000}"/>
    <cellStyle name="Comma 3 4 4 3 4 2 2 2 2 2" xfId="37575" xr:uid="{18A6A794-7825-4B50-BD06-37708CA23FDE}"/>
    <cellStyle name="Comma 3 4 4 3 4 2 2 2 3" xfId="27968" xr:uid="{285E0135-2510-49B6-8921-6B43E08BF7E6}"/>
    <cellStyle name="Comma 3 4 4 3 4 2 2 3" xfId="13558" xr:uid="{00000000-0005-0000-0000-00002B3A0000}"/>
    <cellStyle name="Comma 3 4 4 3 4 2 2 3 2" xfId="32772" xr:uid="{721AC446-FA64-4BF0-A0BC-F555385CF149}"/>
    <cellStyle name="Comma 3 4 4 3 4 2 2 4" xfId="23165" xr:uid="{C0D1FC3B-F19F-47B5-A3EF-B1CCFD7B92EF}"/>
    <cellStyle name="Comma 3 4 4 3 4 2 3" xfId="6353" xr:uid="{00000000-0005-0000-0000-00002C3A0000}"/>
    <cellStyle name="Comma 3 4 4 3 4 2 3 2" xfId="15960" xr:uid="{00000000-0005-0000-0000-00002D3A0000}"/>
    <cellStyle name="Comma 3 4 4 3 4 2 3 2 2" xfId="35174" xr:uid="{4FB93AFA-BA32-4AB0-B0BB-F17E1F820C39}"/>
    <cellStyle name="Comma 3 4 4 3 4 2 3 3" xfId="25567" xr:uid="{22EFA920-4904-4365-99CA-4E908DD7F65D}"/>
    <cellStyle name="Comma 3 4 4 3 4 2 4" xfId="11156" xr:uid="{00000000-0005-0000-0000-00002E3A0000}"/>
    <cellStyle name="Comma 3 4 4 3 4 2 4 2" xfId="30370" xr:uid="{532BCCBE-20A1-482D-AD7C-D7DD2B778E3F}"/>
    <cellStyle name="Comma 3 4 4 3 4 2 5" xfId="20763" xr:uid="{31022F3F-2B0B-4D00-9BCB-92B7F175C752}"/>
    <cellStyle name="Comma 3 4 4 3 4 3" xfId="2346" xr:uid="{00000000-0005-0000-0000-00002F3A0000}"/>
    <cellStyle name="Comma 3 4 4 3 4 3 2" xfId="4751" xr:uid="{00000000-0005-0000-0000-0000303A0000}"/>
    <cellStyle name="Comma 3 4 4 3 4 3 2 2" xfId="9554" xr:uid="{00000000-0005-0000-0000-0000313A0000}"/>
    <cellStyle name="Comma 3 4 4 3 4 3 2 2 2" xfId="19161" xr:uid="{00000000-0005-0000-0000-0000323A0000}"/>
    <cellStyle name="Comma 3 4 4 3 4 3 2 2 2 2" xfId="38375" xr:uid="{FDC42642-D4C3-4885-9D16-AF1C7499A35A}"/>
    <cellStyle name="Comma 3 4 4 3 4 3 2 2 3" xfId="28768" xr:uid="{817CEF93-375E-47D4-8942-E0788164F49A}"/>
    <cellStyle name="Comma 3 4 4 3 4 3 2 3" xfId="14358" xr:uid="{00000000-0005-0000-0000-0000333A0000}"/>
    <cellStyle name="Comma 3 4 4 3 4 3 2 3 2" xfId="33572" xr:uid="{A4590927-DE0F-4D3D-908E-DF6C89791BDB}"/>
    <cellStyle name="Comma 3 4 4 3 4 3 2 4" xfId="23965" xr:uid="{761AF661-B5BE-42A1-A14C-762687790E35}"/>
    <cellStyle name="Comma 3 4 4 3 4 3 3" xfId="7153" xr:uid="{00000000-0005-0000-0000-0000343A0000}"/>
    <cellStyle name="Comma 3 4 4 3 4 3 3 2" xfId="16760" xr:uid="{00000000-0005-0000-0000-0000353A0000}"/>
    <cellStyle name="Comma 3 4 4 3 4 3 3 2 2" xfId="35974" xr:uid="{4F9A9363-8D30-49E7-91E7-2039C288E8BF}"/>
    <cellStyle name="Comma 3 4 4 3 4 3 3 3" xfId="26367" xr:uid="{77D1899F-51D4-4654-A56A-E45CD8F7FDCE}"/>
    <cellStyle name="Comma 3 4 4 3 4 3 4" xfId="11956" xr:uid="{00000000-0005-0000-0000-0000363A0000}"/>
    <cellStyle name="Comma 3 4 4 3 4 3 4 2" xfId="31170" xr:uid="{083B4CD9-E721-48BA-ACCB-0BA076407F91}"/>
    <cellStyle name="Comma 3 4 4 3 4 3 5" xfId="21563" xr:uid="{BA301AFD-6F11-4D57-A66D-94E5560AD92D}"/>
    <cellStyle name="Comma 3 4 4 3 4 4" xfId="3151" xr:uid="{00000000-0005-0000-0000-0000373A0000}"/>
    <cellStyle name="Comma 3 4 4 3 4 4 2" xfId="7954" xr:uid="{00000000-0005-0000-0000-0000383A0000}"/>
    <cellStyle name="Comma 3 4 4 3 4 4 2 2" xfId="17561" xr:uid="{00000000-0005-0000-0000-0000393A0000}"/>
    <cellStyle name="Comma 3 4 4 3 4 4 2 2 2" xfId="36775" xr:uid="{F1DF94C8-E1AD-4013-B24D-061054A39768}"/>
    <cellStyle name="Comma 3 4 4 3 4 4 2 3" xfId="27168" xr:uid="{855B65CE-50A7-4722-82EB-3B06E9707E75}"/>
    <cellStyle name="Comma 3 4 4 3 4 4 3" xfId="12758" xr:uid="{00000000-0005-0000-0000-00003A3A0000}"/>
    <cellStyle name="Comma 3 4 4 3 4 4 3 2" xfId="31972" xr:uid="{7258AF41-FF80-47B6-82F2-88A7C2620B17}"/>
    <cellStyle name="Comma 3 4 4 3 4 4 4" xfId="22365" xr:uid="{2E9F2279-B97A-4891-ACA3-269C94F3009B}"/>
    <cellStyle name="Comma 3 4 4 3 4 5" xfId="5553" xr:uid="{00000000-0005-0000-0000-00003B3A0000}"/>
    <cellStyle name="Comma 3 4 4 3 4 5 2" xfId="15160" xr:uid="{00000000-0005-0000-0000-00003C3A0000}"/>
    <cellStyle name="Comma 3 4 4 3 4 5 2 2" xfId="34374" xr:uid="{E9C1F77E-637B-406F-82F7-16120D866441}"/>
    <cellStyle name="Comma 3 4 4 3 4 5 3" xfId="24767" xr:uid="{067A5721-C058-41C1-B15B-4374A6F36871}"/>
    <cellStyle name="Comma 3 4 4 3 4 6" xfId="10356" xr:uid="{00000000-0005-0000-0000-00003D3A0000}"/>
    <cellStyle name="Comma 3 4 4 3 4 6 2" xfId="29570" xr:uid="{CC4DCFEF-FB40-4A96-A777-E8EAC22EBFA1}"/>
    <cellStyle name="Comma 3 4 4 3 4 7" xfId="19963" xr:uid="{2E17050D-82E5-43A7-A587-F5D9EDB7E64E}"/>
    <cellStyle name="Comma 3 4 4 3 5" xfId="946" xr:uid="{00000000-0005-0000-0000-00003E3A0000}"/>
    <cellStyle name="Comma 3 4 4 3 5 2" xfId="3351" xr:uid="{00000000-0005-0000-0000-00003F3A0000}"/>
    <cellStyle name="Comma 3 4 4 3 5 2 2" xfId="8154" xr:uid="{00000000-0005-0000-0000-0000403A0000}"/>
    <cellStyle name="Comma 3 4 4 3 5 2 2 2" xfId="17761" xr:uid="{00000000-0005-0000-0000-0000413A0000}"/>
    <cellStyle name="Comma 3 4 4 3 5 2 2 2 2" xfId="36975" xr:uid="{B8F6C49C-66F5-4E92-9C57-5B57ED17CDB2}"/>
    <cellStyle name="Comma 3 4 4 3 5 2 2 3" xfId="27368" xr:uid="{AD5F2C28-9DF0-4C21-937E-75D03DECCBAF}"/>
    <cellStyle name="Comma 3 4 4 3 5 2 3" xfId="12958" xr:uid="{00000000-0005-0000-0000-0000423A0000}"/>
    <cellStyle name="Comma 3 4 4 3 5 2 3 2" xfId="32172" xr:uid="{7D274E54-4BDA-4C9C-99B2-573DE953C33F}"/>
    <cellStyle name="Comma 3 4 4 3 5 2 4" xfId="22565" xr:uid="{E785971D-358E-4C9B-986E-EBF87A01E75C}"/>
    <cellStyle name="Comma 3 4 4 3 5 3" xfId="5753" xr:uid="{00000000-0005-0000-0000-0000433A0000}"/>
    <cellStyle name="Comma 3 4 4 3 5 3 2" xfId="15360" xr:uid="{00000000-0005-0000-0000-0000443A0000}"/>
    <cellStyle name="Comma 3 4 4 3 5 3 2 2" xfId="34574" xr:uid="{7B3F1704-C209-4564-8DF3-2F61AED21B23}"/>
    <cellStyle name="Comma 3 4 4 3 5 3 3" xfId="24967" xr:uid="{8129D419-3289-4502-B809-C413562BCA1C}"/>
    <cellStyle name="Comma 3 4 4 3 5 4" xfId="10556" xr:uid="{00000000-0005-0000-0000-0000453A0000}"/>
    <cellStyle name="Comma 3 4 4 3 5 4 2" xfId="29770" xr:uid="{7662ABD4-67B5-42E9-80CB-75F06F81842F}"/>
    <cellStyle name="Comma 3 4 4 3 5 5" xfId="20163" xr:uid="{53AC2D9F-47D3-4CD8-AA1B-FD49F790219F}"/>
    <cellStyle name="Comma 3 4 4 3 6" xfId="1746" xr:uid="{00000000-0005-0000-0000-0000463A0000}"/>
    <cellStyle name="Comma 3 4 4 3 6 2" xfId="4151" xr:uid="{00000000-0005-0000-0000-0000473A0000}"/>
    <cellStyle name="Comma 3 4 4 3 6 2 2" xfId="8954" xr:uid="{00000000-0005-0000-0000-0000483A0000}"/>
    <cellStyle name="Comma 3 4 4 3 6 2 2 2" xfId="18561" xr:uid="{00000000-0005-0000-0000-0000493A0000}"/>
    <cellStyle name="Comma 3 4 4 3 6 2 2 2 2" xfId="37775" xr:uid="{7F9CFE06-0D69-49B6-B45E-969965FA84F8}"/>
    <cellStyle name="Comma 3 4 4 3 6 2 2 3" xfId="28168" xr:uid="{FDB4F28D-02DA-4DA1-AE59-10E9F2B384DA}"/>
    <cellStyle name="Comma 3 4 4 3 6 2 3" xfId="13758" xr:uid="{00000000-0005-0000-0000-00004A3A0000}"/>
    <cellStyle name="Comma 3 4 4 3 6 2 3 2" xfId="32972" xr:uid="{D1C09774-1A56-4117-8A28-8BEB5217EC7D}"/>
    <cellStyle name="Comma 3 4 4 3 6 2 4" xfId="23365" xr:uid="{5EAD6523-DFB9-43BE-892F-F6285BB39C59}"/>
    <cellStyle name="Comma 3 4 4 3 6 3" xfId="6553" xr:uid="{00000000-0005-0000-0000-00004B3A0000}"/>
    <cellStyle name="Comma 3 4 4 3 6 3 2" xfId="16160" xr:uid="{00000000-0005-0000-0000-00004C3A0000}"/>
    <cellStyle name="Comma 3 4 4 3 6 3 2 2" xfId="35374" xr:uid="{5DC344BE-4241-4C63-B167-CBD735A9128F}"/>
    <cellStyle name="Comma 3 4 4 3 6 3 3" xfId="25767" xr:uid="{408FD991-A107-4085-BBFC-68232BB5A2C2}"/>
    <cellStyle name="Comma 3 4 4 3 6 4" xfId="11356" xr:uid="{00000000-0005-0000-0000-00004D3A0000}"/>
    <cellStyle name="Comma 3 4 4 3 6 4 2" xfId="30570" xr:uid="{B977E8E5-81FD-47EE-9BF5-0B505602C823}"/>
    <cellStyle name="Comma 3 4 4 3 6 5" xfId="20963" xr:uid="{F6EA6BBF-B811-48BD-96A7-2BA47F1D2CB4}"/>
    <cellStyle name="Comma 3 4 4 3 7" xfId="2551" xr:uid="{00000000-0005-0000-0000-00004E3A0000}"/>
    <cellStyle name="Comma 3 4 4 3 7 2" xfId="7354" xr:uid="{00000000-0005-0000-0000-00004F3A0000}"/>
    <cellStyle name="Comma 3 4 4 3 7 2 2" xfId="16961" xr:uid="{00000000-0005-0000-0000-0000503A0000}"/>
    <cellStyle name="Comma 3 4 4 3 7 2 2 2" xfId="36175" xr:uid="{50F4DF8D-37C4-4E79-A0F7-88EC168279A3}"/>
    <cellStyle name="Comma 3 4 4 3 7 2 3" xfId="26568" xr:uid="{892A676A-9CF1-4B1C-96C0-E741194976A0}"/>
    <cellStyle name="Comma 3 4 4 3 7 3" xfId="12158" xr:uid="{00000000-0005-0000-0000-0000513A0000}"/>
    <cellStyle name="Comma 3 4 4 3 7 3 2" xfId="31372" xr:uid="{A838BA00-792D-48F1-B233-F4AC68D722BB}"/>
    <cellStyle name="Comma 3 4 4 3 7 4" xfId="21765" xr:uid="{262BF5EF-80E0-437C-991D-4AA47C2E02B0}"/>
    <cellStyle name="Comma 3 4 4 3 8" xfId="4953" xr:uid="{00000000-0005-0000-0000-0000523A0000}"/>
    <cellStyle name="Comma 3 4 4 3 8 2" xfId="14560" xr:uid="{00000000-0005-0000-0000-0000533A0000}"/>
    <cellStyle name="Comma 3 4 4 3 8 2 2" xfId="33774" xr:uid="{9AA5DAC9-D1C1-4A1F-A46A-796594B5B746}"/>
    <cellStyle name="Comma 3 4 4 3 8 3" xfId="24167" xr:uid="{42F1CDB9-8A10-4504-B02D-9AE88BBF8DBB}"/>
    <cellStyle name="Comma 3 4 4 3 9" xfId="9756" xr:uid="{00000000-0005-0000-0000-0000543A0000}"/>
    <cellStyle name="Comma 3 4 4 3 9 2" xfId="28970" xr:uid="{7BD60318-0CE2-4E0F-8085-76E30C4D51DB}"/>
    <cellStyle name="Comma 3 4 4 4" xfId="245" xr:uid="{00000000-0005-0000-0000-0000553A0000}"/>
    <cellStyle name="Comma 3 4 4 4 2" xfId="1046" xr:uid="{00000000-0005-0000-0000-0000563A0000}"/>
    <cellStyle name="Comma 3 4 4 4 2 2" xfId="3451" xr:uid="{00000000-0005-0000-0000-0000573A0000}"/>
    <cellStyle name="Comma 3 4 4 4 2 2 2" xfId="8254" xr:uid="{00000000-0005-0000-0000-0000583A0000}"/>
    <cellStyle name="Comma 3 4 4 4 2 2 2 2" xfId="17861" xr:uid="{00000000-0005-0000-0000-0000593A0000}"/>
    <cellStyle name="Comma 3 4 4 4 2 2 2 2 2" xfId="37075" xr:uid="{2A328364-DE4F-464F-88CE-63E61CEC18EF}"/>
    <cellStyle name="Comma 3 4 4 4 2 2 2 3" xfId="27468" xr:uid="{29EB708E-D17D-48A2-84B8-63C79497068F}"/>
    <cellStyle name="Comma 3 4 4 4 2 2 3" xfId="13058" xr:uid="{00000000-0005-0000-0000-00005A3A0000}"/>
    <cellStyle name="Comma 3 4 4 4 2 2 3 2" xfId="32272" xr:uid="{058A8838-FA6B-4964-BB4E-163BA5BA5EFB}"/>
    <cellStyle name="Comma 3 4 4 4 2 2 4" xfId="22665" xr:uid="{5DBEAD5D-87C7-43FF-B104-AD2F259FF51F}"/>
    <cellStyle name="Comma 3 4 4 4 2 3" xfId="5853" xr:uid="{00000000-0005-0000-0000-00005B3A0000}"/>
    <cellStyle name="Comma 3 4 4 4 2 3 2" xfId="15460" xr:uid="{00000000-0005-0000-0000-00005C3A0000}"/>
    <cellStyle name="Comma 3 4 4 4 2 3 2 2" xfId="34674" xr:uid="{2558F46C-8D03-439A-A594-DCDC93CD06A0}"/>
    <cellStyle name="Comma 3 4 4 4 2 3 3" xfId="25067" xr:uid="{B5F4C29C-4D6C-4B36-ACF4-9824CBD2A0CB}"/>
    <cellStyle name="Comma 3 4 4 4 2 4" xfId="10656" xr:uid="{00000000-0005-0000-0000-00005D3A0000}"/>
    <cellStyle name="Comma 3 4 4 4 2 4 2" xfId="29870" xr:uid="{305F5419-B2F8-4D41-999C-74D76D4144CF}"/>
    <cellStyle name="Comma 3 4 4 4 2 5" xfId="20263" xr:uid="{B5FBC01C-5CEE-4429-9845-5AFBD4D5EF60}"/>
    <cellStyle name="Comma 3 4 4 4 3" xfId="1846" xr:uid="{00000000-0005-0000-0000-00005E3A0000}"/>
    <cellStyle name="Comma 3 4 4 4 3 2" xfId="4251" xr:uid="{00000000-0005-0000-0000-00005F3A0000}"/>
    <cellStyle name="Comma 3 4 4 4 3 2 2" xfId="9054" xr:uid="{00000000-0005-0000-0000-0000603A0000}"/>
    <cellStyle name="Comma 3 4 4 4 3 2 2 2" xfId="18661" xr:uid="{00000000-0005-0000-0000-0000613A0000}"/>
    <cellStyle name="Comma 3 4 4 4 3 2 2 2 2" xfId="37875" xr:uid="{FF751DDC-45F8-41B0-96FB-AEEB4F72D50D}"/>
    <cellStyle name="Comma 3 4 4 4 3 2 2 3" xfId="28268" xr:uid="{EEE693E7-85A4-461C-B9CF-DCB120636B9C}"/>
    <cellStyle name="Comma 3 4 4 4 3 2 3" xfId="13858" xr:uid="{00000000-0005-0000-0000-0000623A0000}"/>
    <cellStyle name="Comma 3 4 4 4 3 2 3 2" xfId="33072" xr:uid="{699ED1D5-3D46-44AB-BC08-60784BAAD2AC}"/>
    <cellStyle name="Comma 3 4 4 4 3 2 4" xfId="23465" xr:uid="{71947589-8F92-4054-87BF-08AD323E04F4}"/>
    <cellStyle name="Comma 3 4 4 4 3 3" xfId="6653" xr:uid="{00000000-0005-0000-0000-0000633A0000}"/>
    <cellStyle name="Comma 3 4 4 4 3 3 2" xfId="16260" xr:uid="{00000000-0005-0000-0000-0000643A0000}"/>
    <cellStyle name="Comma 3 4 4 4 3 3 2 2" xfId="35474" xr:uid="{A381B3E1-FA2A-4395-B959-FB3BA77D4E2B}"/>
    <cellStyle name="Comma 3 4 4 4 3 3 3" xfId="25867" xr:uid="{981B5F77-3C88-4D35-BDFE-E3D3A0604DD2}"/>
    <cellStyle name="Comma 3 4 4 4 3 4" xfId="11456" xr:uid="{00000000-0005-0000-0000-0000653A0000}"/>
    <cellStyle name="Comma 3 4 4 4 3 4 2" xfId="30670" xr:uid="{F1F5C487-9954-4493-A45A-2E867E7A9AF1}"/>
    <cellStyle name="Comma 3 4 4 4 3 5" xfId="21063" xr:uid="{C09EE3F0-6385-42F5-B43B-2AE90A9B7363}"/>
    <cellStyle name="Comma 3 4 4 4 4" xfId="2651" xr:uid="{00000000-0005-0000-0000-0000663A0000}"/>
    <cellStyle name="Comma 3 4 4 4 4 2" xfId="7454" xr:uid="{00000000-0005-0000-0000-0000673A0000}"/>
    <cellStyle name="Comma 3 4 4 4 4 2 2" xfId="17061" xr:uid="{00000000-0005-0000-0000-0000683A0000}"/>
    <cellStyle name="Comma 3 4 4 4 4 2 2 2" xfId="36275" xr:uid="{0A6CB198-90D4-4E16-B47C-6AE945C4EE11}"/>
    <cellStyle name="Comma 3 4 4 4 4 2 3" xfId="26668" xr:uid="{673DD968-423C-4988-B81C-E6382F5F2103}"/>
    <cellStyle name="Comma 3 4 4 4 4 3" xfId="12258" xr:uid="{00000000-0005-0000-0000-0000693A0000}"/>
    <cellStyle name="Comma 3 4 4 4 4 3 2" xfId="31472" xr:uid="{3CE72EF9-1874-4C8A-BE97-2FFBA2AAEF7E}"/>
    <cellStyle name="Comma 3 4 4 4 4 4" xfId="21865" xr:uid="{FB0E5A3F-F4E9-4513-9703-0E169BEF32F3}"/>
    <cellStyle name="Comma 3 4 4 4 5" xfId="5053" xr:uid="{00000000-0005-0000-0000-00006A3A0000}"/>
    <cellStyle name="Comma 3 4 4 4 5 2" xfId="14660" xr:uid="{00000000-0005-0000-0000-00006B3A0000}"/>
    <cellStyle name="Comma 3 4 4 4 5 2 2" xfId="33874" xr:uid="{76F8EF33-C053-4277-A235-A3A57F52BCBD}"/>
    <cellStyle name="Comma 3 4 4 4 5 3" xfId="24267" xr:uid="{E28CBB08-5DB0-42EF-96EA-96D1DF1FF682}"/>
    <cellStyle name="Comma 3 4 4 4 6" xfId="9856" xr:uid="{00000000-0005-0000-0000-00006C3A0000}"/>
    <cellStyle name="Comma 3 4 4 4 6 2" xfId="29070" xr:uid="{5B5A53C6-C453-475F-AB2C-BCA32FEA1720}"/>
    <cellStyle name="Comma 3 4 4 4 7" xfId="19463" xr:uid="{D3A082DB-4416-492E-B094-BDD9BC792BA3}"/>
    <cellStyle name="Comma 3 4 4 5" xfId="445" xr:uid="{00000000-0005-0000-0000-00006D3A0000}"/>
    <cellStyle name="Comma 3 4 4 5 2" xfId="1246" xr:uid="{00000000-0005-0000-0000-00006E3A0000}"/>
    <cellStyle name="Comma 3 4 4 5 2 2" xfId="3651" xr:uid="{00000000-0005-0000-0000-00006F3A0000}"/>
    <cellStyle name="Comma 3 4 4 5 2 2 2" xfId="8454" xr:uid="{00000000-0005-0000-0000-0000703A0000}"/>
    <cellStyle name="Comma 3 4 4 5 2 2 2 2" xfId="18061" xr:uid="{00000000-0005-0000-0000-0000713A0000}"/>
    <cellStyle name="Comma 3 4 4 5 2 2 2 2 2" xfId="37275" xr:uid="{1B0A36A7-C12D-425C-B608-EE121EE2561E}"/>
    <cellStyle name="Comma 3 4 4 5 2 2 2 3" xfId="27668" xr:uid="{8BA38A70-97D4-4407-BDBE-2DC64DE457C1}"/>
    <cellStyle name="Comma 3 4 4 5 2 2 3" xfId="13258" xr:uid="{00000000-0005-0000-0000-0000723A0000}"/>
    <cellStyle name="Comma 3 4 4 5 2 2 3 2" xfId="32472" xr:uid="{4D440864-E168-44F9-8098-1C00E0CABA9F}"/>
    <cellStyle name="Comma 3 4 4 5 2 2 4" xfId="22865" xr:uid="{042F552A-AF0D-4C5B-B8A8-9F35AF37B243}"/>
    <cellStyle name="Comma 3 4 4 5 2 3" xfId="6053" xr:uid="{00000000-0005-0000-0000-0000733A0000}"/>
    <cellStyle name="Comma 3 4 4 5 2 3 2" xfId="15660" xr:uid="{00000000-0005-0000-0000-0000743A0000}"/>
    <cellStyle name="Comma 3 4 4 5 2 3 2 2" xfId="34874" xr:uid="{17B7A810-F319-4306-99E4-A6B26C49BE0C}"/>
    <cellStyle name="Comma 3 4 4 5 2 3 3" xfId="25267" xr:uid="{E2AC1889-C2D6-462D-A9FB-BC0BB4E8519B}"/>
    <cellStyle name="Comma 3 4 4 5 2 4" xfId="10856" xr:uid="{00000000-0005-0000-0000-0000753A0000}"/>
    <cellStyle name="Comma 3 4 4 5 2 4 2" xfId="30070" xr:uid="{C7E1A44A-83F8-4685-A0EA-253736FACE4D}"/>
    <cellStyle name="Comma 3 4 4 5 2 5" xfId="20463" xr:uid="{8BF239B7-2EF3-4E9F-B09B-BC10150D9DAF}"/>
    <cellStyle name="Comma 3 4 4 5 3" xfId="2046" xr:uid="{00000000-0005-0000-0000-0000763A0000}"/>
    <cellStyle name="Comma 3 4 4 5 3 2" xfId="4451" xr:uid="{00000000-0005-0000-0000-0000773A0000}"/>
    <cellStyle name="Comma 3 4 4 5 3 2 2" xfId="9254" xr:uid="{00000000-0005-0000-0000-0000783A0000}"/>
    <cellStyle name="Comma 3 4 4 5 3 2 2 2" xfId="18861" xr:uid="{00000000-0005-0000-0000-0000793A0000}"/>
    <cellStyle name="Comma 3 4 4 5 3 2 2 2 2" xfId="38075" xr:uid="{AD0D4DB6-2426-4055-9577-E2F5F3C9153B}"/>
    <cellStyle name="Comma 3 4 4 5 3 2 2 3" xfId="28468" xr:uid="{385D5896-5BFB-448D-BA42-67255A8C4A30}"/>
    <cellStyle name="Comma 3 4 4 5 3 2 3" xfId="14058" xr:uid="{00000000-0005-0000-0000-00007A3A0000}"/>
    <cellStyle name="Comma 3 4 4 5 3 2 3 2" xfId="33272" xr:uid="{DCE27682-F2D1-4925-B72F-6D03A4529642}"/>
    <cellStyle name="Comma 3 4 4 5 3 2 4" xfId="23665" xr:uid="{E70C6C8B-EF75-46CC-A5D3-BC03B1A02278}"/>
    <cellStyle name="Comma 3 4 4 5 3 3" xfId="6853" xr:uid="{00000000-0005-0000-0000-00007B3A0000}"/>
    <cellStyle name="Comma 3 4 4 5 3 3 2" xfId="16460" xr:uid="{00000000-0005-0000-0000-00007C3A0000}"/>
    <cellStyle name="Comma 3 4 4 5 3 3 2 2" xfId="35674" xr:uid="{69FCEDBF-5FE5-48CA-8485-FE83BFD90588}"/>
    <cellStyle name="Comma 3 4 4 5 3 3 3" xfId="26067" xr:uid="{24AF28CE-FFFA-4DAC-879F-91131B6BD6AF}"/>
    <cellStyle name="Comma 3 4 4 5 3 4" xfId="11656" xr:uid="{00000000-0005-0000-0000-00007D3A0000}"/>
    <cellStyle name="Comma 3 4 4 5 3 4 2" xfId="30870" xr:uid="{FE20A056-F50F-4B05-B5BD-4B6B0F6F5377}"/>
    <cellStyle name="Comma 3 4 4 5 3 5" xfId="21263" xr:uid="{06979D45-6B25-4241-B6F0-A1E09ED98D04}"/>
    <cellStyle name="Comma 3 4 4 5 4" xfId="2851" xr:uid="{00000000-0005-0000-0000-00007E3A0000}"/>
    <cellStyle name="Comma 3 4 4 5 4 2" xfId="7654" xr:uid="{00000000-0005-0000-0000-00007F3A0000}"/>
    <cellStyle name="Comma 3 4 4 5 4 2 2" xfId="17261" xr:uid="{00000000-0005-0000-0000-0000803A0000}"/>
    <cellStyle name="Comma 3 4 4 5 4 2 2 2" xfId="36475" xr:uid="{4BB8E207-EA88-4B37-B6A3-7EA4CAD3EC75}"/>
    <cellStyle name="Comma 3 4 4 5 4 2 3" xfId="26868" xr:uid="{0683C74E-86FC-4F92-9A37-029358FD4916}"/>
    <cellStyle name="Comma 3 4 4 5 4 3" xfId="12458" xr:uid="{00000000-0005-0000-0000-0000813A0000}"/>
    <cellStyle name="Comma 3 4 4 5 4 3 2" xfId="31672" xr:uid="{FD219642-5D9D-4E56-B92F-C2A5A45D863D}"/>
    <cellStyle name="Comma 3 4 4 5 4 4" xfId="22065" xr:uid="{011909FB-AA29-4D4D-A5D3-536C6775E901}"/>
    <cellStyle name="Comma 3 4 4 5 5" xfId="5253" xr:uid="{00000000-0005-0000-0000-0000823A0000}"/>
    <cellStyle name="Comma 3 4 4 5 5 2" xfId="14860" xr:uid="{00000000-0005-0000-0000-0000833A0000}"/>
    <cellStyle name="Comma 3 4 4 5 5 2 2" xfId="34074" xr:uid="{3D77BD81-2428-4704-AD2D-C54DF6B5D81F}"/>
    <cellStyle name="Comma 3 4 4 5 5 3" xfId="24467" xr:uid="{6381DC11-6700-4796-A355-F1CF731AAE1F}"/>
    <cellStyle name="Comma 3 4 4 5 6" xfId="10056" xr:uid="{00000000-0005-0000-0000-0000843A0000}"/>
    <cellStyle name="Comma 3 4 4 5 6 2" xfId="29270" xr:uid="{323B1C64-AAD9-4EFE-9FE0-A2E396130321}"/>
    <cellStyle name="Comma 3 4 4 5 7" xfId="19663" xr:uid="{B2CAAF07-BAFB-4913-840B-57E99401FD9D}"/>
    <cellStyle name="Comma 3 4 4 6" xfId="645" xr:uid="{00000000-0005-0000-0000-0000853A0000}"/>
    <cellStyle name="Comma 3 4 4 6 2" xfId="1446" xr:uid="{00000000-0005-0000-0000-0000863A0000}"/>
    <cellStyle name="Comma 3 4 4 6 2 2" xfId="3851" xr:uid="{00000000-0005-0000-0000-0000873A0000}"/>
    <cellStyle name="Comma 3 4 4 6 2 2 2" xfId="8654" xr:uid="{00000000-0005-0000-0000-0000883A0000}"/>
    <cellStyle name="Comma 3 4 4 6 2 2 2 2" xfId="18261" xr:uid="{00000000-0005-0000-0000-0000893A0000}"/>
    <cellStyle name="Comma 3 4 4 6 2 2 2 2 2" xfId="37475" xr:uid="{824E2D04-58E4-4098-83C8-CA91E12FF39A}"/>
    <cellStyle name="Comma 3 4 4 6 2 2 2 3" xfId="27868" xr:uid="{D05B5112-5DB8-4293-AC4E-505986065480}"/>
    <cellStyle name="Comma 3 4 4 6 2 2 3" xfId="13458" xr:uid="{00000000-0005-0000-0000-00008A3A0000}"/>
    <cellStyle name="Comma 3 4 4 6 2 2 3 2" xfId="32672" xr:uid="{A4D2771C-2808-4E6E-88C6-351B14ED7257}"/>
    <cellStyle name="Comma 3 4 4 6 2 2 4" xfId="23065" xr:uid="{DB7EA9EE-50DA-4009-BBBE-844804BB5CE1}"/>
    <cellStyle name="Comma 3 4 4 6 2 3" xfId="6253" xr:uid="{00000000-0005-0000-0000-00008B3A0000}"/>
    <cellStyle name="Comma 3 4 4 6 2 3 2" xfId="15860" xr:uid="{00000000-0005-0000-0000-00008C3A0000}"/>
    <cellStyle name="Comma 3 4 4 6 2 3 2 2" xfId="35074" xr:uid="{8DFCD8BA-717E-4E71-9C48-46765B90563B}"/>
    <cellStyle name="Comma 3 4 4 6 2 3 3" xfId="25467" xr:uid="{BC863AEE-4AF4-449C-86E6-9C444FFE9BB6}"/>
    <cellStyle name="Comma 3 4 4 6 2 4" xfId="11056" xr:uid="{00000000-0005-0000-0000-00008D3A0000}"/>
    <cellStyle name="Comma 3 4 4 6 2 4 2" xfId="30270" xr:uid="{BEF1FE20-BC12-4738-B40E-1A9912E413C4}"/>
    <cellStyle name="Comma 3 4 4 6 2 5" xfId="20663" xr:uid="{958A4E9E-41AB-4D83-B984-FB88E189CB9D}"/>
    <cellStyle name="Comma 3 4 4 6 3" xfId="2246" xr:uid="{00000000-0005-0000-0000-00008E3A0000}"/>
    <cellStyle name="Comma 3 4 4 6 3 2" xfId="4651" xr:uid="{00000000-0005-0000-0000-00008F3A0000}"/>
    <cellStyle name="Comma 3 4 4 6 3 2 2" xfId="9454" xr:uid="{00000000-0005-0000-0000-0000903A0000}"/>
    <cellStyle name="Comma 3 4 4 6 3 2 2 2" xfId="19061" xr:uid="{00000000-0005-0000-0000-0000913A0000}"/>
    <cellStyle name="Comma 3 4 4 6 3 2 2 2 2" xfId="38275" xr:uid="{95025FAD-ADC1-4CC3-AA9B-5682FEA7C453}"/>
    <cellStyle name="Comma 3 4 4 6 3 2 2 3" xfId="28668" xr:uid="{E5F0C171-73B8-4C3A-BAA9-194AEE9994EE}"/>
    <cellStyle name="Comma 3 4 4 6 3 2 3" xfId="14258" xr:uid="{00000000-0005-0000-0000-0000923A0000}"/>
    <cellStyle name="Comma 3 4 4 6 3 2 3 2" xfId="33472" xr:uid="{8D790D58-89EE-43CA-B9B3-5F51796C6AC3}"/>
    <cellStyle name="Comma 3 4 4 6 3 2 4" xfId="23865" xr:uid="{F88B64DF-AE78-499A-8411-056411AC3F4F}"/>
    <cellStyle name="Comma 3 4 4 6 3 3" xfId="7053" xr:uid="{00000000-0005-0000-0000-0000933A0000}"/>
    <cellStyle name="Comma 3 4 4 6 3 3 2" xfId="16660" xr:uid="{00000000-0005-0000-0000-0000943A0000}"/>
    <cellStyle name="Comma 3 4 4 6 3 3 2 2" xfId="35874" xr:uid="{E35A253A-43A0-467B-8431-43F47B42F26A}"/>
    <cellStyle name="Comma 3 4 4 6 3 3 3" xfId="26267" xr:uid="{370C8FF1-65CA-4CBA-B167-9A8CE7A208E3}"/>
    <cellStyle name="Comma 3 4 4 6 3 4" xfId="11856" xr:uid="{00000000-0005-0000-0000-0000953A0000}"/>
    <cellStyle name="Comma 3 4 4 6 3 4 2" xfId="31070" xr:uid="{2D83029C-C22F-409D-9D0E-6B8DFB7ED79F}"/>
    <cellStyle name="Comma 3 4 4 6 3 5" xfId="21463" xr:uid="{B60277BD-E3C4-4CA3-9E1C-B45C0351DEDC}"/>
    <cellStyle name="Comma 3 4 4 6 4" xfId="3051" xr:uid="{00000000-0005-0000-0000-0000963A0000}"/>
    <cellStyle name="Comma 3 4 4 6 4 2" xfId="7854" xr:uid="{00000000-0005-0000-0000-0000973A0000}"/>
    <cellStyle name="Comma 3 4 4 6 4 2 2" xfId="17461" xr:uid="{00000000-0005-0000-0000-0000983A0000}"/>
    <cellStyle name="Comma 3 4 4 6 4 2 2 2" xfId="36675" xr:uid="{9C6604BA-7B11-4A5A-8760-DE41F2CBDD85}"/>
    <cellStyle name="Comma 3 4 4 6 4 2 3" xfId="27068" xr:uid="{FFD96C26-542F-46BD-AE3A-A9C89FEF2B2D}"/>
    <cellStyle name="Comma 3 4 4 6 4 3" xfId="12658" xr:uid="{00000000-0005-0000-0000-0000993A0000}"/>
    <cellStyle name="Comma 3 4 4 6 4 3 2" xfId="31872" xr:uid="{D79CFD6D-03E4-4931-86D4-3478F7F1EAE2}"/>
    <cellStyle name="Comma 3 4 4 6 4 4" xfId="22265" xr:uid="{73F330D2-9262-4A84-BC58-7BAFB45DE1C5}"/>
    <cellStyle name="Comma 3 4 4 6 5" xfId="5453" xr:uid="{00000000-0005-0000-0000-00009A3A0000}"/>
    <cellStyle name="Comma 3 4 4 6 5 2" xfId="15060" xr:uid="{00000000-0005-0000-0000-00009B3A0000}"/>
    <cellStyle name="Comma 3 4 4 6 5 2 2" xfId="34274" xr:uid="{D9CC3AA2-56A8-4F58-8198-522F83CFC422}"/>
    <cellStyle name="Comma 3 4 4 6 5 3" xfId="24667" xr:uid="{A4892860-E325-4A79-8F04-E166EAD49FDF}"/>
    <cellStyle name="Comma 3 4 4 6 6" xfId="10256" xr:uid="{00000000-0005-0000-0000-00009C3A0000}"/>
    <cellStyle name="Comma 3 4 4 6 6 2" xfId="29470" xr:uid="{E1D78445-445B-4248-946F-49876CE71EE7}"/>
    <cellStyle name="Comma 3 4 4 6 7" xfId="19863" xr:uid="{8A0E697B-8FF0-4C5F-BFF5-F5D72E77BD2C}"/>
    <cellStyle name="Comma 3 4 4 7" xfId="846" xr:uid="{00000000-0005-0000-0000-00009D3A0000}"/>
    <cellStyle name="Comma 3 4 4 7 2" xfId="3251" xr:uid="{00000000-0005-0000-0000-00009E3A0000}"/>
    <cellStyle name="Comma 3 4 4 7 2 2" xfId="8054" xr:uid="{00000000-0005-0000-0000-00009F3A0000}"/>
    <cellStyle name="Comma 3 4 4 7 2 2 2" xfId="17661" xr:uid="{00000000-0005-0000-0000-0000A03A0000}"/>
    <cellStyle name="Comma 3 4 4 7 2 2 2 2" xfId="36875" xr:uid="{F363B035-94D5-4B0F-85E3-4CAC056D992D}"/>
    <cellStyle name="Comma 3 4 4 7 2 2 3" xfId="27268" xr:uid="{22436A94-997B-4CE4-8016-71355F05092B}"/>
    <cellStyle name="Comma 3 4 4 7 2 3" xfId="12858" xr:uid="{00000000-0005-0000-0000-0000A13A0000}"/>
    <cellStyle name="Comma 3 4 4 7 2 3 2" xfId="32072" xr:uid="{D1C68779-0124-4648-B66E-CE3F75A83C5F}"/>
    <cellStyle name="Comma 3 4 4 7 2 4" xfId="22465" xr:uid="{842582A7-78B7-487D-B606-E8D71578A0BD}"/>
    <cellStyle name="Comma 3 4 4 7 3" xfId="5653" xr:uid="{00000000-0005-0000-0000-0000A23A0000}"/>
    <cellStyle name="Comma 3 4 4 7 3 2" xfId="15260" xr:uid="{00000000-0005-0000-0000-0000A33A0000}"/>
    <cellStyle name="Comma 3 4 4 7 3 2 2" xfId="34474" xr:uid="{EF0A9CDD-E461-4752-936E-F60A3740DFD1}"/>
    <cellStyle name="Comma 3 4 4 7 3 3" xfId="24867" xr:uid="{19E1EA81-5694-44CC-A1AC-5DA683D78A83}"/>
    <cellStyle name="Comma 3 4 4 7 4" xfId="10456" xr:uid="{00000000-0005-0000-0000-0000A43A0000}"/>
    <cellStyle name="Comma 3 4 4 7 4 2" xfId="29670" xr:uid="{FECA99D5-B18E-4DDD-8D87-00C140265CA0}"/>
    <cellStyle name="Comma 3 4 4 7 5" xfId="20063" xr:uid="{8CF9D836-5A09-4F37-8D38-0E3F2F5C83A5}"/>
    <cellStyle name="Comma 3 4 4 8" xfId="1646" xr:uid="{00000000-0005-0000-0000-0000A53A0000}"/>
    <cellStyle name="Comma 3 4 4 8 2" xfId="4051" xr:uid="{00000000-0005-0000-0000-0000A63A0000}"/>
    <cellStyle name="Comma 3 4 4 8 2 2" xfId="8854" xr:uid="{00000000-0005-0000-0000-0000A73A0000}"/>
    <cellStyle name="Comma 3 4 4 8 2 2 2" xfId="18461" xr:uid="{00000000-0005-0000-0000-0000A83A0000}"/>
    <cellStyle name="Comma 3 4 4 8 2 2 2 2" xfId="37675" xr:uid="{0F828A4D-7CB5-4D07-9240-EA968B5C4B50}"/>
    <cellStyle name="Comma 3 4 4 8 2 2 3" xfId="28068" xr:uid="{380DD58F-422C-41D2-BD23-EAA9296B0031}"/>
    <cellStyle name="Comma 3 4 4 8 2 3" xfId="13658" xr:uid="{00000000-0005-0000-0000-0000A93A0000}"/>
    <cellStyle name="Comma 3 4 4 8 2 3 2" xfId="32872" xr:uid="{8FD58989-581B-489E-95A9-F8A9FF8146E4}"/>
    <cellStyle name="Comma 3 4 4 8 2 4" xfId="23265" xr:uid="{83ECCB4E-3AF6-4F16-B7C4-6842B6BB1B4C}"/>
    <cellStyle name="Comma 3 4 4 8 3" xfId="6453" xr:uid="{00000000-0005-0000-0000-0000AA3A0000}"/>
    <cellStyle name="Comma 3 4 4 8 3 2" xfId="16060" xr:uid="{00000000-0005-0000-0000-0000AB3A0000}"/>
    <cellStyle name="Comma 3 4 4 8 3 2 2" xfId="35274" xr:uid="{16708737-D9D4-411A-934E-B65DA2184D0F}"/>
    <cellStyle name="Comma 3 4 4 8 3 3" xfId="25667" xr:uid="{5A6B5CBD-C15E-4497-B452-6538BC63488A}"/>
    <cellStyle name="Comma 3 4 4 8 4" xfId="11256" xr:uid="{00000000-0005-0000-0000-0000AC3A0000}"/>
    <cellStyle name="Comma 3 4 4 8 4 2" xfId="30470" xr:uid="{BFD74D87-4D2C-4266-BF56-F6D440FE34DC}"/>
    <cellStyle name="Comma 3 4 4 8 5" xfId="20863" xr:uid="{A2630CAB-EB0F-46CE-A8BD-8CB9CB6CA5B5}"/>
    <cellStyle name="Comma 3 4 4 9" xfId="2451" xr:uid="{00000000-0005-0000-0000-0000AD3A0000}"/>
    <cellStyle name="Comma 3 4 4 9 2" xfId="7254" xr:uid="{00000000-0005-0000-0000-0000AE3A0000}"/>
    <cellStyle name="Comma 3 4 4 9 2 2" xfId="16861" xr:uid="{00000000-0005-0000-0000-0000AF3A0000}"/>
    <cellStyle name="Comma 3 4 4 9 2 2 2" xfId="36075" xr:uid="{906C4D1D-977A-4DCA-8D22-90ADC579678F}"/>
    <cellStyle name="Comma 3 4 4 9 2 3" xfId="26468" xr:uid="{8CC7188B-422F-460C-BEE1-F2797AD11B92}"/>
    <cellStyle name="Comma 3 4 4 9 3" xfId="12058" xr:uid="{00000000-0005-0000-0000-0000B03A0000}"/>
    <cellStyle name="Comma 3 4 4 9 3 2" xfId="31272" xr:uid="{AAC880B1-7649-4A82-8127-DA2A1202331D}"/>
    <cellStyle name="Comma 3 4 4 9 4" xfId="21665" xr:uid="{289535AB-56C5-49C7-BD64-EB0F68A1BFE2}"/>
    <cellStyle name="Comma 3 4 5" xfId="54" xr:uid="{00000000-0005-0000-0000-0000B13A0000}"/>
    <cellStyle name="Comma 3 4 5 10" xfId="4863" xr:uid="{00000000-0005-0000-0000-0000B23A0000}"/>
    <cellStyle name="Comma 3 4 5 10 2" xfId="14470" xr:uid="{00000000-0005-0000-0000-0000B33A0000}"/>
    <cellStyle name="Comma 3 4 5 10 2 2" xfId="33684" xr:uid="{393C3CA7-9FD5-4424-9181-9D97829C01A6}"/>
    <cellStyle name="Comma 3 4 5 10 3" xfId="24077" xr:uid="{D1388FC0-87C0-4812-904F-8CB36F43627D}"/>
    <cellStyle name="Comma 3 4 5 11" xfId="9666" xr:uid="{00000000-0005-0000-0000-0000B43A0000}"/>
    <cellStyle name="Comma 3 4 5 11 2" xfId="28880" xr:uid="{CBDACFA2-6EBE-4DE2-9367-62A7149E4E88}"/>
    <cellStyle name="Comma 3 4 5 12" xfId="19273" xr:uid="{0C6F6659-7F28-4B63-BF70-E936878A9CE4}"/>
    <cellStyle name="Comma 3 4 5 2" xfId="105" xr:uid="{00000000-0005-0000-0000-0000B53A0000}"/>
    <cellStyle name="Comma 3 4 5 2 10" xfId="9716" xr:uid="{00000000-0005-0000-0000-0000B63A0000}"/>
    <cellStyle name="Comma 3 4 5 2 10 2" xfId="28930" xr:uid="{66A00CFF-62BD-4A64-9013-CFD1DB130BA2}"/>
    <cellStyle name="Comma 3 4 5 2 11" xfId="19323" xr:uid="{F8975B2F-750E-4EAB-9DE0-2C854A6B08B6}"/>
    <cellStyle name="Comma 3 4 5 2 2" xfId="205" xr:uid="{00000000-0005-0000-0000-0000B73A0000}"/>
    <cellStyle name="Comma 3 4 5 2 2 10" xfId="19423" xr:uid="{E6319541-A84B-4E22-A2B5-BD9266BA0EA8}"/>
    <cellStyle name="Comma 3 4 5 2 2 2" xfId="405" xr:uid="{00000000-0005-0000-0000-0000B83A0000}"/>
    <cellStyle name="Comma 3 4 5 2 2 2 2" xfId="1206" xr:uid="{00000000-0005-0000-0000-0000B93A0000}"/>
    <cellStyle name="Comma 3 4 5 2 2 2 2 2" xfId="3611" xr:uid="{00000000-0005-0000-0000-0000BA3A0000}"/>
    <cellStyle name="Comma 3 4 5 2 2 2 2 2 2" xfId="8414" xr:uid="{00000000-0005-0000-0000-0000BB3A0000}"/>
    <cellStyle name="Comma 3 4 5 2 2 2 2 2 2 2" xfId="18021" xr:uid="{00000000-0005-0000-0000-0000BC3A0000}"/>
    <cellStyle name="Comma 3 4 5 2 2 2 2 2 2 2 2" xfId="37235" xr:uid="{E0AB08D2-B33A-4209-9975-9CFFE5C9C8C8}"/>
    <cellStyle name="Comma 3 4 5 2 2 2 2 2 2 3" xfId="27628" xr:uid="{A9C9B4A0-40DC-46C0-B95E-6DC7EFD2E00F}"/>
    <cellStyle name="Comma 3 4 5 2 2 2 2 2 3" xfId="13218" xr:uid="{00000000-0005-0000-0000-0000BD3A0000}"/>
    <cellStyle name="Comma 3 4 5 2 2 2 2 2 3 2" xfId="32432" xr:uid="{D87BD68E-A451-4AEF-823A-0C4B876C5861}"/>
    <cellStyle name="Comma 3 4 5 2 2 2 2 2 4" xfId="22825" xr:uid="{5B23271C-5B5D-4C83-865F-CD7C898EC076}"/>
    <cellStyle name="Comma 3 4 5 2 2 2 2 3" xfId="6013" xr:uid="{00000000-0005-0000-0000-0000BE3A0000}"/>
    <cellStyle name="Comma 3 4 5 2 2 2 2 3 2" xfId="15620" xr:uid="{00000000-0005-0000-0000-0000BF3A0000}"/>
    <cellStyle name="Comma 3 4 5 2 2 2 2 3 2 2" xfId="34834" xr:uid="{A74A4B20-3A8E-4AF6-B2AC-A68D5FE724D3}"/>
    <cellStyle name="Comma 3 4 5 2 2 2 2 3 3" xfId="25227" xr:uid="{4BFDE91F-CA39-4F96-879C-BD10D71DF6A5}"/>
    <cellStyle name="Comma 3 4 5 2 2 2 2 4" xfId="10816" xr:uid="{00000000-0005-0000-0000-0000C03A0000}"/>
    <cellStyle name="Comma 3 4 5 2 2 2 2 4 2" xfId="30030" xr:uid="{73B8A59E-3B5C-4AA6-821C-03F3ADF11824}"/>
    <cellStyle name="Comma 3 4 5 2 2 2 2 5" xfId="20423" xr:uid="{CEA1F636-E71D-48FB-AA3E-08E47EDFA128}"/>
    <cellStyle name="Comma 3 4 5 2 2 2 3" xfId="2006" xr:uid="{00000000-0005-0000-0000-0000C13A0000}"/>
    <cellStyle name="Comma 3 4 5 2 2 2 3 2" xfId="4411" xr:uid="{00000000-0005-0000-0000-0000C23A0000}"/>
    <cellStyle name="Comma 3 4 5 2 2 2 3 2 2" xfId="9214" xr:uid="{00000000-0005-0000-0000-0000C33A0000}"/>
    <cellStyle name="Comma 3 4 5 2 2 2 3 2 2 2" xfId="18821" xr:uid="{00000000-0005-0000-0000-0000C43A0000}"/>
    <cellStyle name="Comma 3 4 5 2 2 2 3 2 2 2 2" xfId="38035" xr:uid="{86CC1F80-F3B5-4AC9-833D-982654169F40}"/>
    <cellStyle name="Comma 3 4 5 2 2 2 3 2 2 3" xfId="28428" xr:uid="{B0E920A3-612B-4E82-A3D0-709E7039F7D3}"/>
    <cellStyle name="Comma 3 4 5 2 2 2 3 2 3" xfId="14018" xr:uid="{00000000-0005-0000-0000-0000C53A0000}"/>
    <cellStyle name="Comma 3 4 5 2 2 2 3 2 3 2" xfId="33232" xr:uid="{8ACBEF82-6195-4011-A64F-C0C6097A4ECD}"/>
    <cellStyle name="Comma 3 4 5 2 2 2 3 2 4" xfId="23625" xr:uid="{EB465778-314C-49E7-A9AD-1257E65B9825}"/>
    <cellStyle name="Comma 3 4 5 2 2 2 3 3" xfId="6813" xr:uid="{00000000-0005-0000-0000-0000C63A0000}"/>
    <cellStyle name="Comma 3 4 5 2 2 2 3 3 2" xfId="16420" xr:uid="{00000000-0005-0000-0000-0000C73A0000}"/>
    <cellStyle name="Comma 3 4 5 2 2 2 3 3 2 2" xfId="35634" xr:uid="{A0D36AE4-2964-426E-B571-F84FA74FCB2A}"/>
    <cellStyle name="Comma 3 4 5 2 2 2 3 3 3" xfId="26027" xr:uid="{DD18AC4C-7DC6-468A-8BFA-9F1423267D69}"/>
    <cellStyle name="Comma 3 4 5 2 2 2 3 4" xfId="11616" xr:uid="{00000000-0005-0000-0000-0000C83A0000}"/>
    <cellStyle name="Comma 3 4 5 2 2 2 3 4 2" xfId="30830" xr:uid="{71029C12-47BB-4B84-ADFB-F21294301A35}"/>
    <cellStyle name="Comma 3 4 5 2 2 2 3 5" xfId="21223" xr:uid="{DB178340-9BAE-4385-AB23-49F6E92524BB}"/>
    <cellStyle name="Comma 3 4 5 2 2 2 4" xfId="2811" xr:uid="{00000000-0005-0000-0000-0000C93A0000}"/>
    <cellStyle name="Comma 3 4 5 2 2 2 4 2" xfId="7614" xr:uid="{00000000-0005-0000-0000-0000CA3A0000}"/>
    <cellStyle name="Comma 3 4 5 2 2 2 4 2 2" xfId="17221" xr:uid="{00000000-0005-0000-0000-0000CB3A0000}"/>
    <cellStyle name="Comma 3 4 5 2 2 2 4 2 2 2" xfId="36435" xr:uid="{6E5D74A7-49FB-46FA-81CD-2FA92BF4DB2D}"/>
    <cellStyle name="Comma 3 4 5 2 2 2 4 2 3" xfId="26828" xr:uid="{73E57345-8E2F-4F34-B61D-E8280450C38C}"/>
    <cellStyle name="Comma 3 4 5 2 2 2 4 3" xfId="12418" xr:uid="{00000000-0005-0000-0000-0000CC3A0000}"/>
    <cellStyle name="Comma 3 4 5 2 2 2 4 3 2" xfId="31632" xr:uid="{EFB16089-8FEA-4071-AA57-C15ED38F9095}"/>
    <cellStyle name="Comma 3 4 5 2 2 2 4 4" xfId="22025" xr:uid="{F3AD5FBA-263B-4A98-B5E1-C0A7FB3DDF24}"/>
    <cellStyle name="Comma 3 4 5 2 2 2 5" xfId="5213" xr:uid="{00000000-0005-0000-0000-0000CD3A0000}"/>
    <cellStyle name="Comma 3 4 5 2 2 2 5 2" xfId="14820" xr:uid="{00000000-0005-0000-0000-0000CE3A0000}"/>
    <cellStyle name="Comma 3 4 5 2 2 2 5 2 2" xfId="34034" xr:uid="{D77E1DBB-C7F4-43E3-B49E-11F08E3FC613}"/>
    <cellStyle name="Comma 3 4 5 2 2 2 5 3" xfId="24427" xr:uid="{E37AC314-5724-421C-81FD-882B8A6EB3AD}"/>
    <cellStyle name="Comma 3 4 5 2 2 2 6" xfId="10016" xr:uid="{00000000-0005-0000-0000-0000CF3A0000}"/>
    <cellStyle name="Comma 3 4 5 2 2 2 6 2" xfId="29230" xr:uid="{58448A92-B02D-4590-B2A0-BADB60C2BD65}"/>
    <cellStyle name="Comma 3 4 5 2 2 2 7" xfId="19623" xr:uid="{E70E4F19-8FC4-4684-87F1-AFBA4FD07254}"/>
    <cellStyle name="Comma 3 4 5 2 2 3" xfId="605" xr:uid="{00000000-0005-0000-0000-0000D03A0000}"/>
    <cellStyle name="Comma 3 4 5 2 2 3 2" xfId="1406" xr:uid="{00000000-0005-0000-0000-0000D13A0000}"/>
    <cellStyle name="Comma 3 4 5 2 2 3 2 2" xfId="3811" xr:uid="{00000000-0005-0000-0000-0000D23A0000}"/>
    <cellStyle name="Comma 3 4 5 2 2 3 2 2 2" xfId="8614" xr:uid="{00000000-0005-0000-0000-0000D33A0000}"/>
    <cellStyle name="Comma 3 4 5 2 2 3 2 2 2 2" xfId="18221" xr:uid="{00000000-0005-0000-0000-0000D43A0000}"/>
    <cellStyle name="Comma 3 4 5 2 2 3 2 2 2 2 2" xfId="37435" xr:uid="{761EED98-97DE-4E21-B5E4-F16949E1F3EA}"/>
    <cellStyle name="Comma 3 4 5 2 2 3 2 2 2 3" xfId="27828" xr:uid="{D27BF865-DDF6-42B1-AF51-9C3C3351D214}"/>
    <cellStyle name="Comma 3 4 5 2 2 3 2 2 3" xfId="13418" xr:uid="{00000000-0005-0000-0000-0000D53A0000}"/>
    <cellStyle name="Comma 3 4 5 2 2 3 2 2 3 2" xfId="32632" xr:uid="{01211E4A-B5F1-4674-9BCF-2E3AF4AF21E5}"/>
    <cellStyle name="Comma 3 4 5 2 2 3 2 2 4" xfId="23025" xr:uid="{05D48894-6059-462D-9766-C48090F25855}"/>
    <cellStyle name="Comma 3 4 5 2 2 3 2 3" xfId="6213" xr:uid="{00000000-0005-0000-0000-0000D63A0000}"/>
    <cellStyle name="Comma 3 4 5 2 2 3 2 3 2" xfId="15820" xr:uid="{00000000-0005-0000-0000-0000D73A0000}"/>
    <cellStyle name="Comma 3 4 5 2 2 3 2 3 2 2" xfId="35034" xr:uid="{F0CD02DE-D0BB-4587-BC8E-F6F0EC2A9C84}"/>
    <cellStyle name="Comma 3 4 5 2 2 3 2 3 3" xfId="25427" xr:uid="{B4C9C8EE-80EA-4976-9616-11E19EEED492}"/>
    <cellStyle name="Comma 3 4 5 2 2 3 2 4" xfId="11016" xr:uid="{00000000-0005-0000-0000-0000D83A0000}"/>
    <cellStyle name="Comma 3 4 5 2 2 3 2 4 2" xfId="30230" xr:uid="{A64DF6C8-282F-4519-91B5-AB64A13B6AC0}"/>
    <cellStyle name="Comma 3 4 5 2 2 3 2 5" xfId="20623" xr:uid="{A8162F45-9E6E-4F60-A67C-3CFA6C098271}"/>
    <cellStyle name="Comma 3 4 5 2 2 3 3" xfId="2206" xr:uid="{00000000-0005-0000-0000-0000D93A0000}"/>
    <cellStyle name="Comma 3 4 5 2 2 3 3 2" xfId="4611" xr:uid="{00000000-0005-0000-0000-0000DA3A0000}"/>
    <cellStyle name="Comma 3 4 5 2 2 3 3 2 2" xfId="9414" xr:uid="{00000000-0005-0000-0000-0000DB3A0000}"/>
    <cellStyle name="Comma 3 4 5 2 2 3 3 2 2 2" xfId="19021" xr:uid="{00000000-0005-0000-0000-0000DC3A0000}"/>
    <cellStyle name="Comma 3 4 5 2 2 3 3 2 2 2 2" xfId="38235" xr:uid="{9918306A-57ED-4040-AE85-7FF204BC79D2}"/>
    <cellStyle name="Comma 3 4 5 2 2 3 3 2 2 3" xfId="28628" xr:uid="{40376270-A238-4809-8067-FC07391C8230}"/>
    <cellStyle name="Comma 3 4 5 2 2 3 3 2 3" xfId="14218" xr:uid="{00000000-0005-0000-0000-0000DD3A0000}"/>
    <cellStyle name="Comma 3 4 5 2 2 3 3 2 3 2" xfId="33432" xr:uid="{39FFD7B4-5F54-4312-BE49-09D9115791C1}"/>
    <cellStyle name="Comma 3 4 5 2 2 3 3 2 4" xfId="23825" xr:uid="{CF0A0A01-F47F-485C-8A41-4DDAC6BC600F}"/>
    <cellStyle name="Comma 3 4 5 2 2 3 3 3" xfId="7013" xr:uid="{00000000-0005-0000-0000-0000DE3A0000}"/>
    <cellStyle name="Comma 3 4 5 2 2 3 3 3 2" xfId="16620" xr:uid="{00000000-0005-0000-0000-0000DF3A0000}"/>
    <cellStyle name="Comma 3 4 5 2 2 3 3 3 2 2" xfId="35834" xr:uid="{DD9E3322-9167-4168-BFF1-6BC4DA57946C}"/>
    <cellStyle name="Comma 3 4 5 2 2 3 3 3 3" xfId="26227" xr:uid="{F212FF5A-7066-439A-B860-CCA840ABE1E8}"/>
    <cellStyle name="Comma 3 4 5 2 2 3 3 4" xfId="11816" xr:uid="{00000000-0005-0000-0000-0000E03A0000}"/>
    <cellStyle name="Comma 3 4 5 2 2 3 3 4 2" xfId="31030" xr:uid="{0ED6631B-3FD5-45C6-B9A9-519E40CF489A}"/>
    <cellStyle name="Comma 3 4 5 2 2 3 3 5" xfId="21423" xr:uid="{446D3805-8AC3-4790-979D-E3D65C0E7A14}"/>
    <cellStyle name="Comma 3 4 5 2 2 3 4" xfId="3011" xr:uid="{00000000-0005-0000-0000-0000E13A0000}"/>
    <cellStyle name="Comma 3 4 5 2 2 3 4 2" xfId="7814" xr:uid="{00000000-0005-0000-0000-0000E23A0000}"/>
    <cellStyle name="Comma 3 4 5 2 2 3 4 2 2" xfId="17421" xr:uid="{00000000-0005-0000-0000-0000E33A0000}"/>
    <cellStyle name="Comma 3 4 5 2 2 3 4 2 2 2" xfId="36635" xr:uid="{7C7273A0-C862-42D0-A8C1-5D1569A1CD7D}"/>
    <cellStyle name="Comma 3 4 5 2 2 3 4 2 3" xfId="27028" xr:uid="{A66A70BB-ACAD-4074-9B9A-D01B3B26DD39}"/>
    <cellStyle name="Comma 3 4 5 2 2 3 4 3" xfId="12618" xr:uid="{00000000-0005-0000-0000-0000E43A0000}"/>
    <cellStyle name="Comma 3 4 5 2 2 3 4 3 2" xfId="31832" xr:uid="{7142F849-B635-499C-837C-BBF50A7F3D54}"/>
    <cellStyle name="Comma 3 4 5 2 2 3 4 4" xfId="22225" xr:uid="{F47A2436-6D09-413F-8039-04976BF7E6FA}"/>
    <cellStyle name="Comma 3 4 5 2 2 3 5" xfId="5413" xr:uid="{00000000-0005-0000-0000-0000E53A0000}"/>
    <cellStyle name="Comma 3 4 5 2 2 3 5 2" xfId="15020" xr:uid="{00000000-0005-0000-0000-0000E63A0000}"/>
    <cellStyle name="Comma 3 4 5 2 2 3 5 2 2" xfId="34234" xr:uid="{0A8B733D-54BA-4AC4-8BF4-10A0E6EF482C}"/>
    <cellStyle name="Comma 3 4 5 2 2 3 5 3" xfId="24627" xr:uid="{4C513C8B-4B47-421E-8285-851E8DB108EE}"/>
    <cellStyle name="Comma 3 4 5 2 2 3 6" xfId="10216" xr:uid="{00000000-0005-0000-0000-0000E73A0000}"/>
    <cellStyle name="Comma 3 4 5 2 2 3 6 2" xfId="29430" xr:uid="{6D7B4A2C-632D-4423-8AD8-5553BCBBC5B8}"/>
    <cellStyle name="Comma 3 4 5 2 2 3 7" xfId="19823" xr:uid="{8570E527-255D-44EF-B8D6-099A68B74CB8}"/>
    <cellStyle name="Comma 3 4 5 2 2 4" xfId="805" xr:uid="{00000000-0005-0000-0000-0000E83A0000}"/>
    <cellStyle name="Comma 3 4 5 2 2 4 2" xfId="1606" xr:uid="{00000000-0005-0000-0000-0000E93A0000}"/>
    <cellStyle name="Comma 3 4 5 2 2 4 2 2" xfId="4011" xr:uid="{00000000-0005-0000-0000-0000EA3A0000}"/>
    <cellStyle name="Comma 3 4 5 2 2 4 2 2 2" xfId="8814" xr:uid="{00000000-0005-0000-0000-0000EB3A0000}"/>
    <cellStyle name="Comma 3 4 5 2 2 4 2 2 2 2" xfId="18421" xr:uid="{00000000-0005-0000-0000-0000EC3A0000}"/>
    <cellStyle name="Comma 3 4 5 2 2 4 2 2 2 2 2" xfId="37635" xr:uid="{C5BB6B32-2FFC-4C3A-B44D-C56A85813589}"/>
    <cellStyle name="Comma 3 4 5 2 2 4 2 2 2 3" xfId="28028" xr:uid="{78A1CB6E-F730-4745-BE55-E3E5C450AE27}"/>
    <cellStyle name="Comma 3 4 5 2 2 4 2 2 3" xfId="13618" xr:uid="{00000000-0005-0000-0000-0000ED3A0000}"/>
    <cellStyle name="Comma 3 4 5 2 2 4 2 2 3 2" xfId="32832" xr:uid="{B5C06020-37FB-4D29-B95A-5AE721A7E9AE}"/>
    <cellStyle name="Comma 3 4 5 2 2 4 2 2 4" xfId="23225" xr:uid="{AAA8A36D-265C-4CFA-AA91-1BD53C8B53E4}"/>
    <cellStyle name="Comma 3 4 5 2 2 4 2 3" xfId="6413" xr:uid="{00000000-0005-0000-0000-0000EE3A0000}"/>
    <cellStyle name="Comma 3 4 5 2 2 4 2 3 2" xfId="16020" xr:uid="{00000000-0005-0000-0000-0000EF3A0000}"/>
    <cellStyle name="Comma 3 4 5 2 2 4 2 3 2 2" xfId="35234" xr:uid="{C29FAA43-E47B-4358-881A-A4E6302E123B}"/>
    <cellStyle name="Comma 3 4 5 2 2 4 2 3 3" xfId="25627" xr:uid="{BE237BD4-9ABE-4CD6-A52C-1D62C6993E2D}"/>
    <cellStyle name="Comma 3 4 5 2 2 4 2 4" xfId="11216" xr:uid="{00000000-0005-0000-0000-0000F03A0000}"/>
    <cellStyle name="Comma 3 4 5 2 2 4 2 4 2" xfId="30430" xr:uid="{BA67203D-9BA8-4E84-8D3D-1B40D337BAA2}"/>
    <cellStyle name="Comma 3 4 5 2 2 4 2 5" xfId="20823" xr:uid="{F1DF3301-B6E2-4C7B-8719-32CACB9CBB97}"/>
    <cellStyle name="Comma 3 4 5 2 2 4 3" xfId="2406" xr:uid="{00000000-0005-0000-0000-0000F13A0000}"/>
    <cellStyle name="Comma 3 4 5 2 2 4 3 2" xfId="4811" xr:uid="{00000000-0005-0000-0000-0000F23A0000}"/>
    <cellStyle name="Comma 3 4 5 2 2 4 3 2 2" xfId="9614" xr:uid="{00000000-0005-0000-0000-0000F33A0000}"/>
    <cellStyle name="Comma 3 4 5 2 2 4 3 2 2 2" xfId="19221" xr:uid="{00000000-0005-0000-0000-0000F43A0000}"/>
    <cellStyle name="Comma 3 4 5 2 2 4 3 2 2 2 2" xfId="38435" xr:uid="{C68CD0F6-FF29-4239-ADDF-2B35A94C00AA}"/>
    <cellStyle name="Comma 3 4 5 2 2 4 3 2 2 3" xfId="28828" xr:uid="{C2ECD6A9-23DD-480B-A19B-464AC98511D0}"/>
    <cellStyle name="Comma 3 4 5 2 2 4 3 2 3" xfId="14418" xr:uid="{00000000-0005-0000-0000-0000F53A0000}"/>
    <cellStyle name="Comma 3 4 5 2 2 4 3 2 3 2" xfId="33632" xr:uid="{3AC59C81-746B-43B2-BA24-75CF7C2ACAF6}"/>
    <cellStyle name="Comma 3 4 5 2 2 4 3 2 4" xfId="24025" xr:uid="{3CB96B75-EBD4-46F3-B71B-ADAC40873FEF}"/>
    <cellStyle name="Comma 3 4 5 2 2 4 3 3" xfId="7213" xr:uid="{00000000-0005-0000-0000-0000F63A0000}"/>
    <cellStyle name="Comma 3 4 5 2 2 4 3 3 2" xfId="16820" xr:uid="{00000000-0005-0000-0000-0000F73A0000}"/>
    <cellStyle name="Comma 3 4 5 2 2 4 3 3 2 2" xfId="36034" xr:uid="{D76811AA-4068-45C1-9639-0ED8B4D08F20}"/>
    <cellStyle name="Comma 3 4 5 2 2 4 3 3 3" xfId="26427" xr:uid="{5D616D29-333B-429C-96D2-85EC5AD45693}"/>
    <cellStyle name="Comma 3 4 5 2 2 4 3 4" xfId="12016" xr:uid="{00000000-0005-0000-0000-0000F83A0000}"/>
    <cellStyle name="Comma 3 4 5 2 2 4 3 4 2" xfId="31230" xr:uid="{E84D5F99-A84F-4F96-B9FC-47A01E6954A2}"/>
    <cellStyle name="Comma 3 4 5 2 2 4 3 5" xfId="21623" xr:uid="{4E4C6D73-9782-441D-B746-F3172F3A95CB}"/>
    <cellStyle name="Comma 3 4 5 2 2 4 4" xfId="3211" xr:uid="{00000000-0005-0000-0000-0000F93A0000}"/>
    <cellStyle name="Comma 3 4 5 2 2 4 4 2" xfId="8014" xr:uid="{00000000-0005-0000-0000-0000FA3A0000}"/>
    <cellStyle name="Comma 3 4 5 2 2 4 4 2 2" xfId="17621" xr:uid="{00000000-0005-0000-0000-0000FB3A0000}"/>
    <cellStyle name="Comma 3 4 5 2 2 4 4 2 2 2" xfId="36835" xr:uid="{5D4AE7C1-39F2-48B2-B0E5-0FB82C802F10}"/>
    <cellStyle name="Comma 3 4 5 2 2 4 4 2 3" xfId="27228" xr:uid="{05D10CA3-7D7A-4181-BF81-74E23A5E9BFB}"/>
    <cellStyle name="Comma 3 4 5 2 2 4 4 3" xfId="12818" xr:uid="{00000000-0005-0000-0000-0000FC3A0000}"/>
    <cellStyle name="Comma 3 4 5 2 2 4 4 3 2" xfId="32032" xr:uid="{53F35D7E-58E4-4A76-950B-11290FC207E9}"/>
    <cellStyle name="Comma 3 4 5 2 2 4 4 4" xfId="22425" xr:uid="{712111F0-2875-48EC-ACF9-D220A56B4B13}"/>
    <cellStyle name="Comma 3 4 5 2 2 4 5" xfId="5613" xr:uid="{00000000-0005-0000-0000-0000FD3A0000}"/>
    <cellStyle name="Comma 3 4 5 2 2 4 5 2" xfId="15220" xr:uid="{00000000-0005-0000-0000-0000FE3A0000}"/>
    <cellStyle name="Comma 3 4 5 2 2 4 5 2 2" xfId="34434" xr:uid="{359BA0CD-AFD7-44A5-B5B0-D06CFFD2372F}"/>
    <cellStyle name="Comma 3 4 5 2 2 4 5 3" xfId="24827" xr:uid="{3ECDF2F8-29EB-4584-BC75-975ADCF0DE24}"/>
    <cellStyle name="Comma 3 4 5 2 2 4 6" xfId="10416" xr:uid="{00000000-0005-0000-0000-0000FF3A0000}"/>
    <cellStyle name="Comma 3 4 5 2 2 4 6 2" xfId="29630" xr:uid="{17E1ABB1-76AA-4F5A-AABC-032123C58410}"/>
    <cellStyle name="Comma 3 4 5 2 2 4 7" xfId="20023" xr:uid="{3E011236-245E-4551-89EC-ABA81A7C2F7A}"/>
    <cellStyle name="Comma 3 4 5 2 2 5" xfId="1006" xr:uid="{00000000-0005-0000-0000-0000003B0000}"/>
    <cellStyle name="Comma 3 4 5 2 2 5 2" xfId="3411" xr:uid="{00000000-0005-0000-0000-0000013B0000}"/>
    <cellStyle name="Comma 3 4 5 2 2 5 2 2" xfId="8214" xr:uid="{00000000-0005-0000-0000-0000023B0000}"/>
    <cellStyle name="Comma 3 4 5 2 2 5 2 2 2" xfId="17821" xr:uid="{00000000-0005-0000-0000-0000033B0000}"/>
    <cellStyle name="Comma 3 4 5 2 2 5 2 2 2 2" xfId="37035" xr:uid="{CAA67C01-E817-4E07-BC91-3B48E36E90A7}"/>
    <cellStyle name="Comma 3 4 5 2 2 5 2 2 3" xfId="27428" xr:uid="{3DBE40CB-B407-4894-9D36-6DB5695F44C4}"/>
    <cellStyle name="Comma 3 4 5 2 2 5 2 3" xfId="13018" xr:uid="{00000000-0005-0000-0000-0000043B0000}"/>
    <cellStyle name="Comma 3 4 5 2 2 5 2 3 2" xfId="32232" xr:uid="{7980EA09-168E-4FED-AC76-B20491692205}"/>
    <cellStyle name="Comma 3 4 5 2 2 5 2 4" xfId="22625" xr:uid="{D8167203-FF1D-4D58-95B3-2AD782A3DED7}"/>
    <cellStyle name="Comma 3 4 5 2 2 5 3" xfId="5813" xr:uid="{00000000-0005-0000-0000-0000053B0000}"/>
    <cellStyle name="Comma 3 4 5 2 2 5 3 2" xfId="15420" xr:uid="{00000000-0005-0000-0000-0000063B0000}"/>
    <cellStyle name="Comma 3 4 5 2 2 5 3 2 2" xfId="34634" xr:uid="{AD01C98F-14E8-4285-8A99-7E419CAF6510}"/>
    <cellStyle name="Comma 3 4 5 2 2 5 3 3" xfId="25027" xr:uid="{CCE7BFAA-3E12-4F9C-924D-E378CF76503A}"/>
    <cellStyle name="Comma 3 4 5 2 2 5 4" xfId="10616" xr:uid="{00000000-0005-0000-0000-0000073B0000}"/>
    <cellStyle name="Comma 3 4 5 2 2 5 4 2" xfId="29830" xr:uid="{3E9ABC40-BA6F-4BFF-929B-0E266A34B562}"/>
    <cellStyle name="Comma 3 4 5 2 2 5 5" xfId="20223" xr:uid="{BADF272E-A085-4076-8F99-3B32FDFED9DE}"/>
    <cellStyle name="Comma 3 4 5 2 2 6" xfId="1806" xr:uid="{00000000-0005-0000-0000-0000083B0000}"/>
    <cellStyle name="Comma 3 4 5 2 2 6 2" xfId="4211" xr:uid="{00000000-0005-0000-0000-0000093B0000}"/>
    <cellStyle name="Comma 3 4 5 2 2 6 2 2" xfId="9014" xr:uid="{00000000-0005-0000-0000-00000A3B0000}"/>
    <cellStyle name="Comma 3 4 5 2 2 6 2 2 2" xfId="18621" xr:uid="{00000000-0005-0000-0000-00000B3B0000}"/>
    <cellStyle name="Comma 3 4 5 2 2 6 2 2 2 2" xfId="37835" xr:uid="{14BADB47-558F-4142-9BEA-760D407712E3}"/>
    <cellStyle name="Comma 3 4 5 2 2 6 2 2 3" xfId="28228" xr:uid="{DD74D7EA-6B12-4CE4-B67A-8E790BAC731A}"/>
    <cellStyle name="Comma 3 4 5 2 2 6 2 3" xfId="13818" xr:uid="{00000000-0005-0000-0000-00000C3B0000}"/>
    <cellStyle name="Comma 3 4 5 2 2 6 2 3 2" xfId="33032" xr:uid="{C018F938-E300-42EE-8C97-8A6BD3B1D53C}"/>
    <cellStyle name="Comma 3 4 5 2 2 6 2 4" xfId="23425" xr:uid="{AE016198-9E5B-4FD7-ACA3-5664C3183844}"/>
    <cellStyle name="Comma 3 4 5 2 2 6 3" xfId="6613" xr:uid="{00000000-0005-0000-0000-00000D3B0000}"/>
    <cellStyle name="Comma 3 4 5 2 2 6 3 2" xfId="16220" xr:uid="{00000000-0005-0000-0000-00000E3B0000}"/>
    <cellStyle name="Comma 3 4 5 2 2 6 3 2 2" xfId="35434" xr:uid="{CC528612-47E9-47C7-9A70-DFC279922483}"/>
    <cellStyle name="Comma 3 4 5 2 2 6 3 3" xfId="25827" xr:uid="{0C87A092-12E7-43C9-A1FA-26B0049ECBD3}"/>
    <cellStyle name="Comma 3 4 5 2 2 6 4" xfId="11416" xr:uid="{00000000-0005-0000-0000-00000F3B0000}"/>
    <cellStyle name="Comma 3 4 5 2 2 6 4 2" xfId="30630" xr:uid="{BEAA9C19-5170-4164-9CF9-8CE6E329B3FA}"/>
    <cellStyle name="Comma 3 4 5 2 2 6 5" xfId="21023" xr:uid="{7E18BBB2-90DA-413B-8EE4-05FC2FA7BF4F}"/>
    <cellStyle name="Comma 3 4 5 2 2 7" xfId="2611" xr:uid="{00000000-0005-0000-0000-0000103B0000}"/>
    <cellStyle name="Comma 3 4 5 2 2 7 2" xfId="7414" xr:uid="{00000000-0005-0000-0000-0000113B0000}"/>
    <cellStyle name="Comma 3 4 5 2 2 7 2 2" xfId="17021" xr:uid="{00000000-0005-0000-0000-0000123B0000}"/>
    <cellStyle name="Comma 3 4 5 2 2 7 2 2 2" xfId="36235" xr:uid="{B333E1E4-7258-49CD-A07C-F8E87C5375B9}"/>
    <cellStyle name="Comma 3 4 5 2 2 7 2 3" xfId="26628" xr:uid="{9D205FBE-7EFA-4F82-9434-CFC80B9647DD}"/>
    <cellStyle name="Comma 3 4 5 2 2 7 3" xfId="12218" xr:uid="{00000000-0005-0000-0000-0000133B0000}"/>
    <cellStyle name="Comma 3 4 5 2 2 7 3 2" xfId="31432" xr:uid="{E960B084-C0CF-4D8C-BDD2-D6095CC083B3}"/>
    <cellStyle name="Comma 3 4 5 2 2 7 4" xfId="21825" xr:uid="{EABBC49C-BC10-441E-BAFD-54B629E8C041}"/>
    <cellStyle name="Comma 3 4 5 2 2 8" xfId="5013" xr:uid="{00000000-0005-0000-0000-0000143B0000}"/>
    <cellStyle name="Comma 3 4 5 2 2 8 2" xfId="14620" xr:uid="{00000000-0005-0000-0000-0000153B0000}"/>
    <cellStyle name="Comma 3 4 5 2 2 8 2 2" xfId="33834" xr:uid="{34EAFF5A-F5AD-42FA-A75F-068FD32D7738}"/>
    <cellStyle name="Comma 3 4 5 2 2 8 3" xfId="24227" xr:uid="{DF8846D0-2B8B-4880-A750-EC13F230E011}"/>
    <cellStyle name="Comma 3 4 5 2 2 9" xfId="9816" xr:uid="{00000000-0005-0000-0000-0000163B0000}"/>
    <cellStyle name="Comma 3 4 5 2 2 9 2" xfId="29030" xr:uid="{E4E1B2DC-699C-499E-9B54-E33BF615C1C8}"/>
    <cellStyle name="Comma 3 4 5 2 3" xfId="305" xr:uid="{00000000-0005-0000-0000-0000173B0000}"/>
    <cellStyle name="Comma 3 4 5 2 3 2" xfId="1106" xr:uid="{00000000-0005-0000-0000-0000183B0000}"/>
    <cellStyle name="Comma 3 4 5 2 3 2 2" xfId="3511" xr:uid="{00000000-0005-0000-0000-0000193B0000}"/>
    <cellStyle name="Comma 3 4 5 2 3 2 2 2" xfId="8314" xr:uid="{00000000-0005-0000-0000-00001A3B0000}"/>
    <cellStyle name="Comma 3 4 5 2 3 2 2 2 2" xfId="17921" xr:uid="{00000000-0005-0000-0000-00001B3B0000}"/>
    <cellStyle name="Comma 3 4 5 2 3 2 2 2 2 2" xfId="37135" xr:uid="{EF27B03C-9D6C-4ACC-BB11-E89B9E807DC1}"/>
    <cellStyle name="Comma 3 4 5 2 3 2 2 2 3" xfId="27528" xr:uid="{2DFEF7F9-6D13-4279-84B3-4BA41561FEC9}"/>
    <cellStyle name="Comma 3 4 5 2 3 2 2 3" xfId="13118" xr:uid="{00000000-0005-0000-0000-00001C3B0000}"/>
    <cellStyle name="Comma 3 4 5 2 3 2 2 3 2" xfId="32332" xr:uid="{99CDE300-EA2E-4968-9D0A-13893D5A6D8A}"/>
    <cellStyle name="Comma 3 4 5 2 3 2 2 4" xfId="22725" xr:uid="{05C1C537-B87A-4B1A-BA24-14B68A020B08}"/>
    <cellStyle name="Comma 3 4 5 2 3 2 3" xfId="5913" xr:uid="{00000000-0005-0000-0000-00001D3B0000}"/>
    <cellStyle name="Comma 3 4 5 2 3 2 3 2" xfId="15520" xr:uid="{00000000-0005-0000-0000-00001E3B0000}"/>
    <cellStyle name="Comma 3 4 5 2 3 2 3 2 2" xfId="34734" xr:uid="{10EFB163-80FF-4E8A-BDD0-7616744662DD}"/>
    <cellStyle name="Comma 3 4 5 2 3 2 3 3" xfId="25127" xr:uid="{F0D1E589-F56A-410C-A7E7-224E57DAA1B6}"/>
    <cellStyle name="Comma 3 4 5 2 3 2 4" xfId="10716" xr:uid="{00000000-0005-0000-0000-00001F3B0000}"/>
    <cellStyle name="Comma 3 4 5 2 3 2 4 2" xfId="29930" xr:uid="{FD8F3546-486C-41E2-B945-9195DC9A17B8}"/>
    <cellStyle name="Comma 3 4 5 2 3 2 5" xfId="20323" xr:uid="{3A3067F9-623F-42F8-A4B1-A78526DA8946}"/>
    <cellStyle name="Comma 3 4 5 2 3 3" xfId="1906" xr:uid="{00000000-0005-0000-0000-0000203B0000}"/>
    <cellStyle name="Comma 3 4 5 2 3 3 2" xfId="4311" xr:uid="{00000000-0005-0000-0000-0000213B0000}"/>
    <cellStyle name="Comma 3 4 5 2 3 3 2 2" xfId="9114" xr:uid="{00000000-0005-0000-0000-0000223B0000}"/>
    <cellStyle name="Comma 3 4 5 2 3 3 2 2 2" xfId="18721" xr:uid="{00000000-0005-0000-0000-0000233B0000}"/>
    <cellStyle name="Comma 3 4 5 2 3 3 2 2 2 2" xfId="37935" xr:uid="{507147D9-0EDB-4021-9305-C0669421D342}"/>
    <cellStyle name="Comma 3 4 5 2 3 3 2 2 3" xfId="28328" xr:uid="{67DA84E6-70FA-4213-B50B-93A9EC457604}"/>
    <cellStyle name="Comma 3 4 5 2 3 3 2 3" xfId="13918" xr:uid="{00000000-0005-0000-0000-0000243B0000}"/>
    <cellStyle name="Comma 3 4 5 2 3 3 2 3 2" xfId="33132" xr:uid="{145CD902-E14B-4C3A-9DB4-8F8B579C2D0F}"/>
    <cellStyle name="Comma 3 4 5 2 3 3 2 4" xfId="23525" xr:uid="{70A766A7-80C8-4E43-A0EF-0C348F44352F}"/>
    <cellStyle name="Comma 3 4 5 2 3 3 3" xfId="6713" xr:uid="{00000000-0005-0000-0000-0000253B0000}"/>
    <cellStyle name="Comma 3 4 5 2 3 3 3 2" xfId="16320" xr:uid="{00000000-0005-0000-0000-0000263B0000}"/>
    <cellStyle name="Comma 3 4 5 2 3 3 3 2 2" xfId="35534" xr:uid="{F8807BBE-0921-49B4-9F45-EB388DACEAA1}"/>
    <cellStyle name="Comma 3 4 5 2 3 3 3 3" xfId="25927" xr:uid="{EC08576F-FBBB-447A-982B-069213CAA3F1}"/>
    <cellStyle name="Comma 3 4 5 2 3 3 4" xfId="11516" xr:uid="{00000000-0005-0000-0000-0000273B0000}"/>
    <cellStyle name="Comma 3 4 5 2 3 3 4 2" xfId="30730" xr:uid="{9FDF4E72-B178-4926-B33D-546BBAC5B914}"/>
    <cellStyle name="Comma 3 4 5 2 3 3 5" xfId="21123" xr:uid="{C100BBD0-96EC-445A-A31B-425405E4FD66}"/>
    <cellStyle name="Comma 3 4 5 2 3 4" xfId="2711" xr:uid="{00000000-0005-0000-0000-0000283B0000}"/>
    <cellStyle name="Comma 3 4 5 2 3 4 2" xfId="7514" xr:uid="{00000000-0005-0000-0000-0000293B0000}"/>
    <cellStyle name="Comma 3 4 5 2 3 4 2 2" xfId="17121" xr:uid="{00000000-0005-0000-0000-00002A3B0000}"/>
    <cellStyle name="Comma 3 4 5 2 3 4 2 2 2" xfId="36335" xr:uid="{1100BA05-F6A5-4A40-8F18-93B2D7C21ABE}"/>
    <cellStyle name="Comma 3 4 5 2 3 4 2 3" xfId="26728" xr:uid="{24403BF7-0500-4A1B-B4E7-237EBA8A4617}"/>
    <cellStyle name="Comma 3 4 5 2 3 4 3" xfId="12318" xr:uid="{00000000-0005-0000-0000-00002B3B0000}"/>
    <cellStyle name="Comma 3 4 5 2 3 4 3 2" xfId="31532" xr:uid="{EFE3462F-9A3D-4D20-964F-67490FDDBED8}"/>
    <cellStyle name="Comma 3 4 5 2 3 4 4" xfId="21925" xr:uid="{8A8DA0C1-AE71-4360-ACAA-C8926F317C92}"/>
    <cellStyle name="Comma 3 4 5 2 3 5" xfId="5113" xr:uid="{00000000-0005-0000-0000-00002C3B0000}"/>
    <cellStyle name="Comma 3 4 5 2 3 5 2" xfId="14720" xr:uid="{00000000-0005-0000-0000-00002D3B0000}"/>
    <cellStyle name="Comma 3 4 5 2 3 5 2 2" xfId="33934" xr:uid="{47E50DB1-3A42-496C-9208-6C233E8443D4}"/>
    <cellStyle name="Comma 3 4 5 2 3 5 3" xfId="24327" xr:uid="{9763BADA-369D-4D07-A2E4-AB551D6E6B21}"/>
    <cellStyle name="Comma 3 4 5 2 3 6" xfId="9916" xr:uid="{00000000-0005-0000-0000-00002E3B0000}"/>
    <cellStyle name="Comma 3 4 5 2 3 6 2" xfId="29130" xr:uid="{AB75BF40-CCF9-45D9-AC9D-C295C1DBB0F6}"/>
    <cellStyle name="Comma 3 4 5 2 3 7" xfId="19523" xr:uid="{805166C3-AE26-4545-8E5C-B2AA68C2923D}"/>
    <cellStyle name="Comma 3 4 5 2 4" xfId="505" xr:uid="{00000000-0005-0000-0000-00002F3B0000}"/>
    <cellStyle name="Comma 3 4 5 2 4 2" xfId="1306" xr:uid="{00000000-0005-0000-0000-0000303B0000}"/>
    <cellStyle name="Comma 3 4 5 2 4 2 2" xfId="3711" xr:uid="{00000000-0005-0000-0000-0000313B0000}"/>
    <cellStyle name="Comma 3 4 5 2 4 2 2 2" xfId="8514" xr:uid="{00000000-0005-0000-0000-0000323B0000}"/>
    <cellStyle name="Comma 3 4 5 2 4 2 2 2 2" xfId="18121" xr:uid="{00000000-0005-0000-0000-0000333B0000}"/>
    <cellStyle name="Comma 3 4 5 2 4 2 2 2 2 2" xfId="37335" xr:uid="{E4426B59-A341-463E-B248-2DCD1308183D}"/>
    <cellStyle name="Comma 3 4 5 2 4 2 2 2 3" xfId="27728" xr:uid="{BCB3890C-53D9-4064-BCEF-9ABC29CD935A}"/>
    <cellStyle name="Comma 3 4 5 2 4 2 2 3" xfId="13318" xr:uid="{00000000-0005-0000-0000-0000343B0000}"/>
    <cellStyle name="Comma 3 4 5 2 4 2 2 3 2" xfId="32532" xr:uid="{0810031C-796A-44D2-9193-32992CE320BC}"/>
    <cellStyle name="Comma 3 4 5 2 4 2 2 4" xfId="22925" xr:uid="{3045DA8A-E765-4034-AFD0-9E9F230A2D6F}"/>
    <cellStyle name="Comma 3 4 5 2 4 2 3" xfId="6113" xr:uid="{00000000-0005-0000-0000-0000353B0000}"/>
    <cellStyle name="Comma 3 4 5 2 4 2 3 2" xfId="15720" xr:uid="{00000000-0005-0000-0000-0000363B0000}"/>
    <cellStyle name="Comma 3 4 5 2 4 2 3 2 2" xfId="34934" xr:uid="{65D58E34-2AB6-49C7-A958-8A4CC10BDC16}"/>
    <cellStyle name="Comma 3 4 5 2 4 2 3 3" xfId="25327" xr:uid="{E95C494B-4781-4006-ADA6-45287A9D9C65}"/>
    <cellStyle name="Comma 3 4 5 2 4 2 4" xfId="10916" xr:uid="{00000000-0005-0000-0000-0000373B0000}"/>
    <cellStyle name="Comma 3 4 5 2 4 2 4 2" xfId="30130" xr:uid="{8EE7D241-AC2E-458F-B0B3-95D8602FD84C}"/>
    <cellStyle name="Comma 3 4 5 2 4 2 5" xfId="20523" xr:uid="{35FB8E7B-E276-4A8E-9ADD-64979A1109F1}"/>
    <cellStyle name="Comma 3 4 5 2 4 3" xfId="2106" xr:uid="{00000000-0005-0000-0000-0000383B0000}"/>
    <cellStyle name="Comma 3 4 5 2 4 3 2" xfId="4511" xr:uid="{00000000-0005-0000-0000-0000393B0000}"/>
    <cellStyle name="Comma 3 4 5 2 4 3 2 2" xfId="9314" xr:uid="{00000000-0005-0000-0000-00003A3B0000}"/>
    <cellStyle name="Comma 3 4 5 2 4 3 2 2 2" xfId="18921" xr:uid="{00000000-0005-0000-0000-00003B3B0000}"/>
    <cellStyle name="Comma 3 4 5 2 4 3 2 2 2 2" xfId="38135" xr:uid="{09C21B24-2124-4E5B-A1A8-E57B11AB87DF}"/>
    <cellStyle name="Comma 3 4 5 2 4 3 2 2 3" xfId="28528" xr:uid="{01C3E802-0646-4364-B8CC-153187E54CFD}"/>
    <cellStyle name="Comma 3 4 5 2 4 3 2 3" xfId="14118" xr:uid="{00000000-0005-0000-0000-00003C3B0000}"/>
    <cellStyle name="Comma 3 4 5 2 4 3 2 3 2" xfId="33332" xr:uid="{A7350926-B80C-4AB1-BADA-3EC9024D37FE}"/>
    <cellStyle name="Comma 3 4 5 2 4 3 2 4" xfId="23725" xr:uid="{19D8B3E8-A534-4804-B9D0-7EF3AFED6257}"/>
    <cellStyle name="Comma 3 4 5 2 4 3 3" xfId="6913" xr:uid="{00000000-0005-0000-0000-00003D3B0000}"/>
    <cellStyle name="Comma 3 4 5 2 4 3 3 2" xfId="16520" xr:uid="{00000000-0005-0000-0000-00003E3B0000}"/>
    <cellStyle name="Comma 3 4 5 2 4 3 3 2 2" xfId="35734" xr:uid="{9E53F807-6817-4A36-8D09-E4F84634C2EA}"/>
    <cellStyle name="Comma 3 4 5 2 4 3 3 3" xfId="26127" xr:uid="{2EC5ACA1-7FAB-4E32-B37E-C7EBDBE8FE12}"/>
    <cellStyle name="Comma 3 4 5 2 4 3 4" xfId="11716" xr:uid="{00000000-0005-0000-0000-00003F3B0000}"/>
    <cellStyle name="Comma 3 4 5 2 4 3 4 2" xfId="30930" xr:uid="{8FB84383-C7BE-4C31-98A5-380C70CE2AC6}"/>
    <cellStyle name="Comma 3 4 5 2 4 3 5" xfId="21323" xr:uid="{DA7FAAF2-0CA1-45AE-B0BB-8DFD6DADECF9}"/>
    <cellStyle name="Comma 3 4 5 2 4 4" xfId="2911" xr:uid="{00000000-0005-0000-0000-0000403B0000}"/>
    <cellStyle name="Comma 3 4 5 2 4 4 2" xfId="7714" xr:uid="{00000000-0005-0000-0000-0000413B0000}"/>
    <cellStyle name="Comma 3 4 5 2 4 4 2 2" xfId="17321" xr:uid="{00000000-0005-0000-0000-0000423B0000}"/>
    <cellStyle name="Comma 3 4 5 2 4 4 2 2 2" xfId="36535" xr:uid="{63B717FB-98DC-4572-BECA-388CDC3AD5A5}"/>
    <cellStyle name="Comma 3 4 5 2 4 4 2 3" xfId="26928" xr:uid="{4763D47E-5856-499C-BCAE-C1F32898C687}"/>
    <cellStyle name="Comma 3 4 5 2 4 4 3" xfId="12518" xr:uid="{00000000-0005-0000-0000-0000433B0000}"/>
    <cellStyle name="Comma 3 4 5 2 4 4 3 2" xfId="31732" xr:uid="{DF63732D-9A79-426C-A7E9-3B8A5C1411B6}"/>
    <cellStyle name="Comma 3 4 5 2 4 4 4" xfId="22125" xr:uid="{24A6049F-F443-46FC-8064-734705F844A7}"/>
    <cellStyle name="Comma 3 4 5 2 4 5" xfId="5313" xr:uid="{00000000-0005-0000-0000-0000443B0000}"/>
    <cellStyle name="Comma 3 4 5 2 4 5 2" xfId="14920" xr:uid="{00000000-0005-0000-0000-0000453B0000}"/>
    <cellStyle name="Comma 3 4 5 2 4 5 2 2" xfId="34134" xr:uid="{C9777302-D8CE-489C-AE86-4F9176019B47}"/>
    <cellStyle name="Comma 3 4 5 2 4 5 3" xfId="24527" xr:uid="{4F1E8C7B-5995-48F7-A5C2-9BEC8DAAE89A}"/>
    <cellStyle name="Comma 3 4 5 2 4 6" xfId="10116" xr:uid="{00000000-0005-0000-0000-0000463B0000}"/>
    <cellStyle name="Comma 3 4 5 2 4 6 2" xfId="29330" xr:uid="{77F9E28C-E536-40B9-85D0-A13048698E22}"/>
    <cellStyle name="Comma 3 4 5 2 4 7" xfId="19723" xr:uid="{E1399100-0A4E-49B1-A1AE-C56E6AA9F8F8}"/>
    <cellStyle name="Comma 3 4 5 2 5" xfId="705" xr:uid="{00000000-0005-0000-0000-0000473B0000}"/>
    <cellStyle name="Comma 3 4 5 2 5 2" xfId="1506" xr:uid="{00000000-0005-0000-0000-0000483B0000}"/>
    <cellStyle name="Comma 3 4 5 2 5 2 2" xfId="3911" xr:uid="{00000000-0005-0000-0000-0000493B0000}"/>
    <cellStyle name="Comma 3 4 5 2 5 2 2 2" xfId="8714" xr:uid="{00000000-0005-0000-0000-00004A3B0000}"/>
    <cellStyle name="Comma 3 4 5 2 5 2 2 2 2" xfId="18321" xr:uid="{00000000-0005-0000-0000-00004B3B0000}"/>
    <cellStyle name="Comma 3 4 5 2 5 2 2 2 2 2" xfId="37535" xr:uid="{F47DA3EB-FFAE-40DF-B81C-1B89B5302D27}"/>
    <cellStyle name="Comma 3 4 5 2 5 2 2 2 3" xfId="27928" xr:uid="{A633FA00-CDDA-4037-96D3-65A55747A601}"/>
    <cellStyle name="Comma 3 4 5 2 5 2 2 3" xfId="13518" xr:uid="{00000000-0005-0000-0000-00004C3B0000}"/>
    <cellStyle name="Comma 3 4 5 2 5 2 2 3 2" xfId="32732" xr:uid="{CD26ADC5-B214-4959-8C47-C8D2D1A841F1}"/>
    <cellStyle name="Comma 3 4 5 2 5 2 2 4" xfId="23125" xr:uid="{962480F1-4A29-4EB6-BC08-45ABA92A1FA2}"/>
    <cellStyle name="Comma 3 4 5 2 5 2 3" xfId="6313" xr:uid="{00000000-0005-0000-0000-00004D3B0000}"/>
    <cellStyle name="Comma 3 4 5 2 5 2 3 2" xfId="15920" xr:uid="{00000000-0005-0000-0000-00004E3B0000}"/>
    <cellStyle name="Comma 3 4 5 2 5 2 3 2 2" xfId="35134" xr:uid="{B4957288-3CAA-4744-BA21-932E34637B42}"/>
    <cellStyle name="Comma 3 4 5 2 5 2 3 3" xfId="25527" xr:uid="{B07059C2-B8EF-43A8-A612-B6F2B30FA99B}"/>
    <cellStyle name="Comma 3 4 5 2 5 2 4" xfId="11116" xr:uid="{00000000-0005-0000-0000-00004F3B0000}"/>
    <cellStyle name="Comma 3 4 5 2 5 2 4 2" xfId="30330" xr:uid="{7EDCF5F5-C28B-469E-AD25-E7EF2AD8D871}"/>
    <cellStyle name="Comma 3 4 5 2 5 2 5" xfId="20723" xr:uid="{943BD632-D509-4F2F-BD0C-0BF54CA48992}"/>
    <cellStyle name="Comma 3 4 5 2 5 3" xfId="2306" xr:uid="{00000000-0005-0000-0000-0000503B0000}"/>
    <cellStyle name="Comma 3 4 5 2 5 3 2" xfId="4711" xr:uid="{00000000-0005-0000-0000-0000513B0000}"/>
    <cellStyle name="Comma 3 4 5 2 5 3 2 2" xfId="9514" xr:uid="{00000000-0005-0000-0000-0000523B0000}"/>
    <cellStyle name="Comma 3 4 5 2 5 3 2 2 2" xfId="19121" xr:uid="{00000000-0005-0000-0000-0000533B0000}"/>
    <cellStyle name="Comma 3 4 5 2 5 3 2 2 2 2" xfId="38335" xr:uid="{BE9AF3EF-0CF5-433A-9DA4-94C2E4BFFC3A}"/>
    <cellStyle name="Comma 3 4 5 2 5 3 2 2 3" xfId="28728" xr:uid="{BB6F6662-37A7-4FB7-9347-D69C6D1D5E47}"/>
    <cellStyle name="Comma 3 4 5 2 5 3 2 3" xfId="14318" xr:uid="{00000000-0005-0000-0000-0000543B0000}"/>
    <cellStyle name="Comma 3 4 5 2 5 3 2 3 2" xfId="33532" xr:uid="{2800EC6A-29B1-4C9C-B3DC-28104D6CAB2C}"/>
    <cellStyle name="Comma 3 4 5 2 5 3 2 4" xfId="23925" xr:uid="{6449FED4-64CB-4EDC-9A4A-1B3DD1F353A2}"/>
    <cellStyle name="Comma 3 4 5 2 5 3 3" xfId="7113" xr:uid="{00000000-0005-0000-0000-0000553B0000}"/>
    <cellStyle name="Comma 3 4 5 2 5 3 3 2" xfId="16720" xr:uid="{00000000-0005-0000-0000-0000563B0000}"/>
    <cellStyle name="Comma 3 4 5 2 5 3 3 2 2" xfId="35934" xr:uid="{256BFFCF-6108-4A6A-9835-193E9D2B6FFB}"/>
    <cellStyle name="Comma 3 4 5 2 5 3 3 3" xfId="26327" xr:uid="{30E626F9-C471-4EA8-B81D-6B758138F528}"/>
    <cellStyle name="Comma 3 4 5 2 5 3 4" xfId="11916" xr:uid="{00000000-0005-0000-0000-0000573B0000}"/>
    <cellStyle name="Comma 3 4 5 2 5 3 4 2" xfId="31130" xr:uid="{F995F390-D9EE-4FE8-9617-16094F039BDA}"/>
    <cellStyle name="Comma 3 4 5 2 5 3 5" xfId="21523" xr:uid="{88BEEC39-FC3B-4881-B3C7-5B48C27AB9E0}"/>
    <cellStyle name="Comma 3 4 5 2 5 4" xfId="3111" xr:uid="{00000000-0005-0000-0000-0000583B0000}"/>
    <cellStyle name="Comma 3 4 5 2 5 4 2" xfId="7914" xr:uid="{00000000-0005-0000-0000-0000593B0000}"/>
    <cellStyle name="Comma 3 4 5 2 5 4 2 2" xfId="17521" xr:uid="{00000000-0005-0000-0000-00005A3B0000}"/>
    <cellStyle name="Comma 3 4 5 2 5 4 2 2 2" xfId="36735" xr:uid="{E5891374-C361-4B62-985F-6B67D3E87817}"/>
    <cellStyle name="Comma 3 4 5 2 5 4 2 3" xfId="27128" xr:uid="{5B3DB0ED-BE28-4F7C-BB92-BDDDD9051246}"/>
    <cellStyle name="Comma 3 4 5 2 5 4 3" xfId="12718" xr:uid="{00000000-0005-0000-0000-00005B3B0000}"/>
    <cellStyle name="Comma 3 4 5 2 5 4 3 2" xfId="31932" xr:uid="{95EC6BCF-0951-4D09-A63D-BD7026956A83}"/>
    <cellStyle name="Comma 3 4 5 2 5 4 4" xfId="22325" xr:uid="{23FB1490-32AE-4591-96C7-4B1A5AD16E37}"/>
    <cellStyle name="Comma 3 4 5 2 5 5" xfId="5513" xr:uid="{00000000-0005-0000-0000-00005C3B0000}"/>
    <cellStyle name="Comma 3 4 5 2 5 5 2" xfId="15120" xr:uid="{00000000-0005-0000-0000-00005D3B0000}"/>
    <cellStyle name="Comma 3 4 5 2 5 5 2 2" xfId="34334" xr:uid="{F8D76B66-9DA3-463D-8362-3B9C1F37E73E}"/>
    <cellStyle name="Comma 3 4 5 2 5 5 3" xfId="24727" xr:uid="{342FDDC8-C12A-4FAB-8ABF-6E84BE46387A}"/>
    <cellStyle name="Comma 3 4 5 2 5 6" xfId="10316" xr:uid="{00000000-0005-0000-0000-00005E3B0000}"/>
    <cellStyle name="Comma 3 4 5 2 5 6 2" xfId="29530" xr:uid="{FFEE6DDF-8CF9-4FC7-A4FB-B616D7AF3E3A}"/>
    <cellStyle name="Comma 3 4 5 2 5 7" xfId="19923" xr:uid="{289655B0-AA8B-4975-A403-45FF442E6486}"/>
    <cellStyle name="Comma 3 4 5 2 6" xfId="906" xr:uid="{00000000-0005-0000-0000-00005F3B0000}"/>
    <cellStyle name="Comma 3 4 5 2 6 2" xfId="3311" xr:uid="{00000000-0005-0000-0000-0000603B0000}"/>
    <cellStyle name="Comma 3 4 5 2 6 2 2" xfId="8114" xr:uid="{00000000-0005-0000-0000-0000613B0000}"/>
    <cellStyle name="Comma 3 4 5 2 6 2 2 2" xfId="17721" xr:uid="{00000000-0005-0000-0000-0000623B0000}"/>
    <cellStyle name="Comma 3 4 5 2 6 2 2 2 2" xfId="36935" xr:uid="{E7A8AB4F-1364-4319-99EA-AB5B2047D0C9}"/>
    <cellStyle name="Comma 3 4 5 2 6 2 2 3" xfId="27328" xr:uid="{ABFC7B2F-BEBA-4EB2-BDAA-CAE31D558EBD}"/>
    <cellStyle name="Comma 3 4 5 2 6 2 3" xfId="12918" xr:uid="{00000000-0005-0000-0000-0000633B0000}"/>
    <cellStyle name="Comma 3 4 5 2 6 2 3 2" xfId="32132" xr:uid="{0D3E7BD3-7344-45BE-B404-71BD8DC44F56}"/>
    <cellStyle name="Comma 3 4 5 2 6 2 4" xfId="22525" xr:uid="{8144BDBF-155D-4B42-898C-A03A64256538}"/>
    <cellStyle name="Comma 3 4 5 2 6 3" xfId="5713" xr:uid="{00000000-0005-0000-0000-0000643B0000}"/>
    <cellStyle name="Comma 3 4 5 2 6 3 2" xfId="15320" xr:uid="{00000000-0005-0000-0000-0000653B0000}"/>
    <cellStyle name="Comma 3 4 5 2 6 3 2 2" xfId="34534" xr:uid="{2A47B988-805C-4234-AD45-4647811BBCCC}"/>
    <cellStyle name="Comma 3 4 5 2 6 3 3" xfId="24927" xr:uid="{A4FDD585-2275-4543-9CE7-64D95E3CA9BE}"/>
    <cellStyle name="Comma 3 4 5 2 6 4" xfId="10516" xr:uid="{00000000-0005-0000-0000-0000663B0000}"/>
    <cellStyle name="Comma 3 4 5 2 6 4 2" xfId="29730" xr:uid="{DA7776A0-FD30-4345-86C3-808FD3280218}"/>
    <cellStyle name="Comma 3 4 5 2 6 5" xfId="20123" xr:uid="{7BEEC184-57E8-4F6D-8E8D-93B091C36B05}"/>
    <cellStyle name="Comma 3 4 5 2 7" xfId="1706" xr:uid="{00000000-0005-0000-0000-0000673B0000}"/>
    <cellStyle name="Comma 3 4 5 2 7 2" xfId="4111" xr:uid="{00000000-0005-0000-0000-0000683B0000}"/>
    <cellStyle name="Comma 3 4 5 2 7 2 2" xfId="8914" xr:uid="{00000000-0005-0000-0000-0000693B0000}"/>
    <cellStyle name="Comma 3 4 5 2 7 2 2 2" xfId="18521" xr:uid="{00000000-0005-0000-0000-00006A3B0000}"/>
    <cellStyle name="Comma 3 4 5 2 7 2 2 2 2" xfId="37735" xr:uid="{F4A8FEDE-E031-4381-A481-17DB5E0EE102}"/>
    <cellStyle name="Comma 3 4 5 2 7 2 2 3" xfId="28128" xr:uid="{B6C9CCAE-FE8E-4496-95BB-E1E933761051}"/>
    <cellStyle name="Comma 3 4 5 2 7 2 3" xfId="13718" xr:uid="{00000000-0005-0000-0000-00006B3B0000}"/>
    <cellStyle name="Comma 3 4 5 2 7 2 3 2" xfId="32932" xr:uid="{026CCBB1-99B6-42C8-8836-6D7F3AD2364C}"/>
    <cellStyle name="Comma 3 4 5 2 7 2 4" xfId="23325" xr:uid="{1BF78597-139B-4611-9FE3-D0BE4E00AE65}"/>
    <cellStyle name="Comma 3 4 5 2 7 3" xfId="6513" xr:uid="{00000000-0005-0000-0000-00006C3B0000}"/>
    <cellStyle name="Comma 3 4 5 2 7 3 2" xfId="16120" xr:uid="{00000000-0005-0000-0000-00006D3B0000}"/>
    <cellStyle name="Comma 3 4 5 2 7 3 2 2" xfId="35334" xr:uid="{54A22449-0EBF-48F4-875C-70F1949B5005}"/>
    <cellStyle name="Comma 3 4 5 2 7 3 3" xfId="25727" xr:uid="{4295E610-DE3F-4AC7-9C3A-AC4D5353CA60}"/>
    <cellStyle name="Comma 3 4 5 2 7 4" xfId="11316" xr:uid="{00000000-0005-0000-0000-00006E3B0000}"/>
    <cellStyle name="Comma 3 4 5 2 7 4 2" xfId="30530" xr:uid="{9F4F0D57-C738-4D8B-AABC-6ECCFD5FDC91}"/>
    <cellStyle name="Comma 3 4 5 2 7 5" xfId="20923" xr:uid="{23DE6021-6FDF-47B5-B987-68ADA2E98B0A}"/>
    <cellStyle name="Comma 3 4 5 2 8" xfId="2511" xr:uid="{00000000-0005-0000-0000-00006F3B0000}"/>
    <cellStyle name="Comma 3 4 5 2 8 2" xfId="7314" xr:uid="{00000000-0005-0000-0000-0000703B0000}"/>
    <cellStyle name="Comma 3 4 5 2 8 2 2" xfId="16921" xr:uid="{00000000-0005-0000-0000-0000713B0000}"/>
    <cellStyle name="Comma 3 4 5 2 8 2 2 2" xfId="36135" xr:uid="{70057EBD-C143-4555-97F4-CAAA5F3FB1B7}"/>
    <cellStyle name="Comma 3 4 5 2 8 2 3" xfId="26528" xr:uid="{F7791D0B-6038-4551-8BDB-8E083DB653E9}"/>
    <cellStyle name="Comma 3 4 5 2 8 3" xfId="12118" xr:uid="{00000000-0005-0000-0000-0000723B0000}"/>
    <cellStyle name="Comma 3 4 5 2 8 3 2" xfId="31332" xr:uid="{17A884BB-4615-468C-8066-C3CD39CB7C13}"/>
    <cellStyle name="Comma 3 4 5 2 8 4" xfId="21725" xr:uid="{08F0531C-5BA3-4AB8-8484-F3E849C6D058}"/>
    <cellStyle name="Comma 3 4 5 2 9" xfId="4913" xr:uid="{00000000-0005-0000-0000-0000733B0000}"/>
    <cellStyle name="Comma 3 4 5 2 9 2" xfId="14520" xr:uid="{00000000-0005-0000-0000-0000743B0000}"/>
    <cellStyle name="Comma 3 4 5 2 9 2 2" xfId="33734" xr:uid="{68DE04B0-407B-4DED-A413-70CED6D427A5}"/>
    <cellStyle name="Comma 3 4 5 2 9 3" xfId="24127" xr:uid="{B2FF0C94-6E07-4B28-9EBD-D39D67F0D640}"/>
    <cellStyle name="Comma 3 4 5 3" xfId="155" xr:uid="{00000000-0005-0000-0000-0000753B0000}"/>
    <cellStyle name="Comma 3 4 5 3 10" xfId="19373" xr:uid="{EB9AA967-BEE8-4A81-B37C-E1841328E238}"/>
    <cellStyle name="Comma 3 4 5 3 2" xfId="355" xr:uid="{00000000-0005-0000-0000-0000763B0000}"/>
    <cellStyle name="Comma 3 4 5 3 2 2" xfId="1156" xr:uid="{00000000-0005-0000-0000-0000773B0000}"/>
    <cellStyle name="Comma 3 4 5 3 2 2 2" xfId="3561" xr:uid="{00000000-0005-0000-0000-0000783B0000}"/>
    <cellStyle name="Comma 3 4 5 3 2 2 2 2" xfId="8364" xr:uid="{00000000-0005-0000-0000-0000793B0000}"/>
    <cellStyle name="Comma 3 4 5 3 2 2 2 2 2" xfId="17971" xr:uid="{00000000-0005-0000-0000-00007A3B0000}"/>
    <cellStyle name="Comma 3 4 5 3 2 2 2 2 2 2" xfId="37185" xr:uid="{DC55F12A-0615-4F14-8E15-8E1A2374A829}"/>
    <cellStyle name="Comma 3 4 5 3 2 2 2 2 3" xfId="27578" xr:uid="{07839745-8F2F-441A-81E6-9DCCED361BEE}"/>
    <cellStyle name="Comma 3 4 5 3 2 2 2 3" xfId="13168" xr:uid="{00000000-0005-0000-0000-00007B3B0000}"/>
    <cellStyle name="Comma 3 4 5 3 2 2 2 3 2" xfId="32382" xr:uid="{559A43E1-B844-4791-B0C3-E1422BC3C0AF}"/>
    <cellStyle name="Comma 3 4 5 3 2 2 2 4" xfId="22775" xr:uid="{FB10E9A8-D8DF-4919-81CC-30E53D8AC0A3}"/>
    <cellStyle name="Comma 3 4 5 3 2 2 3" xfId="5963" xr:uid="{00000000-0005-0000-0000-00007C3B0000}"/>
    <cellStyle name="Comma 3 4 5 3 2 2 3 2" xfId="15570" xr:uid="{00000000-0005-0000-0000-00007D3B0000}"/>
    <cellStyle name="Comma 3 4 5 3 2 2 3 2 2" xfId="34784" xr:uid="{16999A73-73C7-417A-AF6B-0D8D76AC06E0}"/>
    <cellStyle name="Comma 3 4 5 3 2 2 3 3" xfId="25177" xr:uid="{393C6F08-8C3B-4C4D-8A52-08F06EED4DAD}"/>
    <cellStyle name="Comma 3 4 5 3 2 2 4" xfId="10766" xr:uid="{00000000-0005-0000-0000-00007E3B0000}"/>
    <cellStyle name="Comma 3 4 5 3 2 2 4 2" xfId="29980" xr:uid="{4A0E1179-E94E-4D60-85DD-EB3464D56A07}"/>
    <cellStyle name="Comma 3 4 5 3 2 2 5" xfId="20373" xr:uid="{DD0E1D60-8623-4BFD-B807-FA44C663D911}"/>
    <cellStyle name="Comma 3 4 5 3 2 3" xfId="1956" xr:uid="{00000000-0005-0000-0000-00007F3B0000}"/>
    <cellStyle name="Comma 3 4 5 3 2 3 2" xfId="4361" xr:uid="{00000000-0005-0000-0000-0000803B0000}"/>
    <cellStyle name="Comma 3 4 5 3 2 3 2 2" xfId="9164" xr:uid="{00000000-0005-0000-0000-0000813B0000}"/>
    <cellStyle name="Comma 3 4 5 3 2 3 2 2 2" xfId="18771" xr:uid="{00000000-0005-0000-0000-0000823B0000}"/>
    <cellStyle name="Comma 3 4 5 3 2 3 2 2 2 2" xfId="37985" xr:uid="{A6EAEC68-F369-4A2F-8B17-20040290D3A7}"/>
    <cellStyle name="Comma 3 4 5 3 2 3 2 2 3" xfId="28378" xr:uid="{5F9D53B7-C2C9-4CFB-844A-56FC575BF7E1}"/>
    <cellStyle name="Comma 3 4 5 3 2 3 2 3" xfId="13968" xr:uid="{00000000-0005-0000-0000-0000833B0000}"/>
    <cellStyle name="Comma 3 4 5 3 2 3 2 3 2" xfId="33182" xr:uid="{4F787B9C-9260-4745-A43B-153E3C70F58D}"/>
    <cellStyle name="Comma 3 4 5 3 2 3 2 4" xfId="23575" xr:uid="{9D9D965B-5420-4541-BA88-64EC29025DA3}"/>
    <cellStyle name="Comma 3 4 5 3 2 3 3" xfId="6763" xr:uid="{00000000-0005-0000-0000-0000843B0000}"/>
    <cellStyle name="Comma 3 4 5 3 2 3 3 2" xfId="16370" xr:uid="{00000000-0005-0000-0000-0000853B0000}"/>
    <cellStyle name="Comma 3 4 5 3 2 3 3 2 2" xfId="35584" xr:uid="{87DB8B1D-062F-452A-8F9D-18772A861593}"/>
    <cellStyle name="Comma 3 4 5 3 2 3 3 3" xfId="25977" xr:uid="{A0786FD7-50B4-4661-B76B-B44A56E637A1}"/>
    <cellStyle name="Comma 3 4 5 3 2 3 4" xfId="11566" xr:uid="{00000000-0005-0000-0000-0000863B0000}"/>
    <cellStyle name="Comma 3 4 5 3 2 3 4 2" xfId="30780" xr:uid="{689DBE49-73B0-41E3-A6A9-9E1875F8E23B}"/>
    <cellStyle name="Comma 3 4 5 3 2 3 5" xfId="21173" xr:uid="{C6151A5C-A416-4134-8B74-38D9F2BFE3BC}"/>
    <cellStyle name="Comma 3 4 5 3 2 4" xfId="2761" xr:uid="{00000000-0005-0000-0000-0000873B0000}"/>
    <cellStyle name="Comma 3 4 5 3 2 4 2" xfId="7564" xr:uid="{00000000-0005-0000-0000-0000883B0000}"/>
    <cellStyle name="Comma 3 4 5 3 2 4 2 2" xfId="17171" xr:uid="{00000000-0005-0000-0000-0000893B0000}"/>
    <cellStyle name="Comma 3 4 5 3 2 4 2 2 2" xfId="36385" xr:uid="{696ADBC3-D6AA-4D34-85EA-C4352F39B766}"/>
    <cellStyle name="Comma 3 4 5 3 2 4 2 3" xfId="26778" xr:uid="{00343BDD-014E-4E77-B806-981553F1778F}"/>
    <cellStyle name="Comma 3 4 5 3 2 4 3" xfId="12368" xr:uid="{00000000-0005-0000-0000-00008A3B0000}"/>
    <cellStyle name="Comma 3 4 5 3 2 4 3 2" xfId="31582" xr:uid="{825F80BD-FFA2-4E43-A785-AB1EE5C25390}"/>
    <cellStyle name="Comma 3 4 5 3 2 4 4" xfId="21975" xr:uid="{FD4A0ABC-902B-4FB0-8783-318C027F8D9F}"/>
    <cellStyle name="Comma 3 4 5 3 2 5" xfId="5163" xr:uid="{00000000-0005-0000-0000-00008B3B0000}"/>
    <cellStyle name="Comma 3 4 5 3 2 5 2" xfId="14770" xr:uid="{00000000-0005-0000-0000-00008C3B0000}"/>
    <cellStyle name="Comma 3 4 5 3 2 5 2 2" xfId="33984" xr:uid="{D8647CCD-6F81-4DDC-9EA5-9AC25D859EA1}"/>
    <cellStyle name="Comma 3 4 5 3 2 5 3" xfId="24377" xr:uid="{0F13A23A-CCA2-4285-AE61-2F0E8B972303}"/>
    <cellStyle name="Comma 3 4 5 3 2 6" xfId="9966" xr:uid="{00000000-0005-0000-0000-00008D3B0000}"/>
    <cellStyle name="Comma 3 4 5 3 2 6 2" xfId="29180" xr:uid="{84FD1584-1981-44F0-AB28-14989CFF63D1}"/>
    <cellStyle name="Comma 3 4 5 3 2 7" xfId="19573" xr:uid="{7AD6C332-864C-4B12-836A-6113B0550447}"/>
    <cellStyle name="Comma 3 4 5 3 3" xfId="555" xr:uid="{00000000-0005-0000-0000-00008E3B0000}"/>
    <cellStyle name="Comma 3 4 5 3 3 2" xfId="1356" xr:uid="{00000000-0005-0000-0000-00008F3B0000}"/>
    <cellStyle name="Comma 3 4 5 3 3 2 2" xfId="3761" xr:uid="{00000000-0005-0000-0000-0000903B0000}"/>
    <cellStyle name="Comma 3 4 5 3 3 2 2 2" xfId="8564" xr:uid="{00000000-0005-0000-0000-0000913B0000}"/>
    <cellStyle name="Comma 3 4 5 3 3 2 2 2 2" xfId="18171" xr:uid="{00000000-0005-0000-0000-0000923B0000}"/>
    <cellStyle name="Comma 3 4 5 3 3 2 2 2 2 2" xfId="37385" xr:uid="{31EDE704-D997-44DF-93ED-68C93AC00125}"/>
    <cellStyle name="Comma 3 4 5 3 3 2 2 2 3" xfId="27778" xr:uid="{7CBDA2BB-718B-40A2-B898-18487981493F}"/>
    <cellStyle name="Comma 3 4 5 3 3 2 2 3" xfId="13368" xr:uid="{00000000-0005-0000-0000-0000933B0000}"/>
    <cellStyle name="Comma 3 4 5 3 3 2 2 3 2" xfId="32582" xr:uid="{1B57B791-E232-4AFD-BDB8-DD08A29B1B2A}"/>
    <cellStyle name="Comma 3 4 5 3 3 2 2 4" xfId="22975" xr:uid="{533D9277-D598-4275-BBAD-B56BAC86FFBE}"/>
    <cellStyle name="Comma 3 4 5 3 3 2 3" xfId="6163" xr:uid="{00000000-0005-0000-0000-0000943B0000}"/>
    <cellStyle name="Comma 3 4 5 3 3 2 3 2" xfId="15770" xr:uid="{00000000-0005-0000-0000-0000953B0000}"/>
    <cellStyle name="Comma 3 4 5 3 3 2 3 2 2" xfId="34984" xr:uid="{5AB3E9B6-A02B-450D-8EEA-92D3CD3F30F0}"/>
    <cellStyle name="Comma 3 4 5 3 3 2 3 3" xfId="25377" xr:uid="{6744BAFD-4575-4A75-8507-62D3D310BE33}"/>
    <cellStyle name="Comma 3 4 5 3 3 2 4" xfId="10966" xr:uid="{00000000-0005-0000-0000-0000963B0000}"/>
    <cellStyle name="Comma 3 4 5 3 3 2 4 2" xfId="30180" xr:uid="{AA813949-9B2A-491B-AE93-1938CFFB1A68}"/>
    <cellStyle name="Comma 3 4 5 3 3 2 5" xfId="20573" xr:uid="{90056C3F-8505-47DF-96FA-5A066AA655C1}"/>
    <cellStyle name="Comma 3 4 5 3 3 3" xfId="2156" xr:uid="{00000000-0005-0000-0000-0000973B0000}"/>
    <cellStyle name="Comma 3 4 5 3 3 3 2" xfId="4561" xr:uid="{00000000-0005-0000-0000-0000983B0000}"/>
    <cellStyle name="Comma 3 4 5 3 3 3 2 2" xfId="9364" xr:uid="{00000000-0005-0000-0000-0000993B0000}"/>
    <cellStyle name="Comma 3 4 5 3 3 3 2 2 2" xfId="18971" xr:uid="{00000000-0005-0000-0000-00009A3B0000}"/>
    <cellStyle name="Comma 3 4 5 3 3 3 2 2 2 2" xfId="38185" xr:uid="{68BA5C2B-F1A9-4D99-98BA-11E6774E2021}"/>
    <cellStyle name="Comma 3 4 5 3 3 3 2 2 3" xfId="28578" xr:uid="{84C45E4F-926D-430B-9D2B-778FF703C500}"/>
    <cellStyle name="Comma 3 4 5 3 3 3 2 3" xfId="14168" xr:uid="{00000000-0005-0000-0000-00009B3B0000}"/>
    <cellStyle name="Comma 3 4 5 3 3 3 2 3 2" xfId="33382" xr:uid="{E68C13C7-6640-4395-AAC2-BBAA097C4D3D}"/>
    <cellStyle name="Comma 3 4 5 3 3 3 2 4" xfId="23775" xr:uid="{44B35A7F-3771-4E25-9D8B-A1EBA3EC241E}"/>
    <cellStyle name="Comma 3 4 5 3 3 3 3" xfId="6963" xr:uid="{00000000-0005-0000-0000-00009C3B0000}"/>
    <cellStyle name="Comma 3 4 5 3 3 3 3 2" xfId="16570" xr:uid="{00000000-0005-0000-0000-00009D3B0000}"/>
    <cellStyle name="Comma 3 4 5 3 3 3 3 2 2" xfId="35784" xr:uid="{BE2B55BC-5116-48A9-883A-B4EC676DA616}"/>
    <cellStyle name="Comma 3 4 5 3 3 3 3 3" xfId="26177" xr:uid="{2DC5B832-509E-4175-A7F6-83FF6430C6DC}"/>
    <cellStyle name="Comma 3 4 5 3 3 3 4" xfId="11766" xr:uid="{00000000-0005-0000-0000-00009E3B0000}"/>
    <cellStyle name="Comma 3 4 5 3 3 3 4 2" xfId="30980" xr:uid="{834EEB07-142E-47B4-9C63-B331884F85CB}"/>
    <cellStyle name="Comma 3 4 5 3 3 3 5" xfId="21373" xr:uid="{4A9AFC60-78C5-45D9-8CC1-32CD9A74A019}"/>
    <cellStyle name="Comma 3 4 5 3 3 4" xfId="2961" xr:uid="{00000000-0005-0000-0000-00009F3B0000}"/>
    <cellStyle name="Comma 3 4 5 3 3 4 2" xfId="7764" xr:uid="{00000000-0005-0000-0000-0000A03B0000}"/>
    <cellStyle name="Comma 3 4 5 3 3 4 2 2" xfId="17371" xr:uid="{00000000-0005-0000-0000-0000A13B0000}"/>
    <cellStyle name="Comma 3 4 5 3 3 4 2 2 2" xfId="36585" xr:uid="{E0B35774-A92A-4B4E-80A6-95326FF54628}"/>
    <cellStyle name="Comma 3 4 5 3 3 4 2 3" xfId="26978" xr:uid="{87D01B66-C26D-41BE-8D59-F080E7D6E9E1}"/>
    <cellStyle name="Comma 3 4 5 3 3 4 3" xfId="12568" xr:uid="{00000000-0005-0000-0000-0000A23B0000}"/>
    <cellStyle name="Comma 3 4 5 3 3 4 3 2" xfId="31782" xr:uid="{55AB8D10-93FF-4CA0-AAFF-E9BFACACD68F}"/>
    <cellStyle name="Comma 3 4 5 3 3 4 4" xfId="22175" xr:uid="{C7306EF7-7F9C-4709-8BCD-7ACBE1715965}"/>
    <cellStyle name="Comma 3 4 5 3 3 5" xfId="5363" xr:uid="{00000000-0005-0000-0000-0000A33B0000}"/>
    <cellStyle name="Comma 3 4 5 3 3 5 2" xfId="14970" xr:uid="{00000000-0005-0000-0000-0000A43B0000}"/>
    <cellStyle name="Comma 3 4 5 3 3 5 2 2" xfId="34184" xr:uid="{1F39A02A-2A0A-4FC9-AF8A-11E6683CA201}"/>
    <cellStyle name="Comma 3 4 5 3 3 5 3" xfId="24577" xr:uid="{5C813A9D-9F23-4FCF-B38D-FEAD56DAE5ED}"/>
    <cellStyle name="Comma 3 4 5 3 3 6" xfId="10166" xr:uid="{00000000-0005-0000-0000-0000A53B0000}"/>
    <cellStyle name="Comma 3 4 5 3 3 6 2" xfId="29380" xr:uid="{BCA011D8-CFCA-4449-AF0A-B8CD2912F443}"/>
    <cellStyle name="Comma 3 4 5 3 3 7" xfId="19773" xr:uid="{DBEC2081-1E52-4796-AD5A-3B19EEB6E84D}"/>
    <cellStyle name="Comma 3 4 5 3 4" xfId="755" xr:uid="{00000000-0005-0000-0000-0000A63B0000}"/>
    <cellStyle name="Comma 3 4 5 3 4 2" xfId="1556" xr:uid="{00000000-0005-0000-0000-0000A73B0000}"/>
    <cellStyle name="Comma 3 4 5 3 4 2 2" xfId="3961" xr:uid="{00000000-0005-0000-0000-0000A83B0000}"/>
    <cellStyle name="Comma 3 4 5 3 4 2 2 2" xfId="8764" xr:uid="{00000000-0005-0000-0000-0000A93B0000}"/>
    <cellStyle name="Comma 3 4 5 3 4 2 2 2 2" xfId="18371" xr:uid="{00000000-0005-0000-0000-0000AA3B0000}"/>
    <cellStyle name="Comma 3 4 5 3 4 2 2 2 2 2" xfId="37585" xr:uid="{06B49A75-E637-4A11-AD38-A17A3BF62FF3}"/>
    <cellStyle name="Comma 3 4 5 3 4 2 2 2 3" xfId="27978" xr:uid="{0053B48D-01C5-45DD-86D1-AED5548E9CCE}"/>
    <cellStyle name="Comma 3 4 5 3 4 2 2 3" xfId="13568" xr:uid="{00000000-0005-0000-0000-0000AB3B0000}"/>
    <cellStyle name="Comma 3 4 5 3 4 2 2 3 2" xfId="32782" xr:uid="{BDF57305-AB3B-4D1F-A23D-E224C40E2A20}"/>
    <cellStyle name="Comma 3 4 5 3 4 2 2 4" xfId="23175" xr:uid="{A8832D13-2C59-480F-8F14-57B96AA3F769}"/>
    <cellStyle name="Comma 3 4 5 3 4 2 3" xfId="6363" xr:uid="{00000000-0005-0000-0000-0000AC3B0000}"/>
    <cellStyle name="Comma 3 4 5 3 4 2 3 2" xfId="15970" xr:uid="{00000000-0005-0000-0000-0000AD3B0000}"/>
    <cellStyle name="Comma 3 4 5 3 4 2 3 2 2" xfId="35184" xr:uid="{EFFFB29B-6275-44EC-821B-A2C7163E6B0E}"/>
    <cellStyle name="Comma 3 4 5 3 4 2 3 3" xfId="25577" xr:uid="{25DA0F51-7705-480B-95E1-68D5551D625C}"/>
    <cellStyle name="Comma 3 4 5 3 4 2 4" xfId="11166" xr:uid="{00000000-0005-0000-0000-0000AE3B0000}"/>
    <cellStyle name="Comma 3 4 5 3 4 2 4 2" xfId="30380" xr:uid="{1768A039-D87F-4C53-B1B9-71A3B0534AB3}"/>
    <cellStyle name="Comma 3 4 5 3 4 2 5" xfId="20773" xr:uid="{2B32E9B0-AB53-44A5-A8B3-349E806619EE}"/>
    <cellStyle name="Comma 3 4 5 3 4 3" xfId="2356" xr:uid="{00000000-0005-0000-0000-0000AF3B0000}"/>
    <cellStyle name="Comma 3 4 5 3 4 3 2" xfId="4761" xr:uid="{00000000-0005-0000-0000-0000B03B0000}"/>
    <cellStyle name="Comma 3 4 5 3 4 3 2 2" xfId="9564" xr:uid="{00000000-0005-0000-0000-0000B13B0000}"/>
    <cellStyle name="Comma 3 4 5 3 4 3 2 2 2" xfId="19171" xr:uid="{00000000-0005-0000-0000-0000B23B0000}"/>
    <cellStyle name="Comma 3 4 5 3 4 3 2 2 2 2" xfId="38385" xr:uid="{834B559A-A036-4267-9362-4A5E8B2AAE37}"/>
    <cellStyle name="Comma 3 4 5 3 4 3 2 2 3" xfId="28778" xr:uid="{7202F4F0-2F49-4C8D-9CB5-F39C700E1517}"/>
    <cellStyle name="Comma 3 4 5 3 4 3 2 3" xfId="14368" xr:uid="{00000000-0005-0000-0000-0000B33B0000}"/>
    <cellStyle name="Comma 3 4 5 3 4 3 2 3 2" xfId="33582" xr:uid="{3235A12C-990B-4B70-810C-37BC275A18A9}"/>
    <cellStyle name="Comma 3 4 5 3 4 3 2 4" xfId="23975" xr:uid="{9292506B-6E9A-4340-9AE3-2EF5D4A3CBB8}"/>
    <cellStyle name="Comma 3 4 5 3 4 3 3" xfId="7163" xr:uid="{00000000-0005-0000-0000-0000B43B0000}"/>
    <cellStyle name="Comma 3 4 5 3 4 3 3 2" xfId="16770" xr:uid="{00000000-0005-0000-0000-0000B53B0000}"/>
    <cellStyle name="Comma 3 4 5 3 4 3 3 2 2" xfId="35984" xr:uid="{67F2E9F8-7A0F-4667-BF63-0924C4935F2D}"/>
    <cellStyle name="Comma 3 4 5 3 4 3 3 3" xfId="26377" xr:uid="{B226EE7A-3C73-4E2D-BC7C-3A79F753886F}"/>
    <cellStyle name="Comma 3 4 5 3 4 3 4" xfId="11966" xr:uid="{00000000-0005-0000-0000-0000B63B0000}"/>
    <cellStyle name="Comma 3 4 5 3 4 3 4 2" xfId="31180" xr:uid="{780F79AC-3338-4B0C-8EB7-4059C3FA0F6E}"/>
    <cellStyle name="Comma 3 4 5 3 4 3 5" xfId="21573" xr:uid="{7AA706D4-DA73-4416-B607-3A03D4FB00E7}"/>
    <cellStyle name="Comma 3 4 5 3 4 4" xfId="3161" xr:uid="{00000000-0005-0000-0000-0000B73B0000}"/>
    <cellStyle name="Comma 3 4 5 3 4 4 2" xfId="7964" xr:uid="{00000000-0005-0000-0000-0000B83B0000}"/>
    <cellStyle name="Comma 3 4 5 3 4 4 2 2" xfId="17571" xr:uid="{00000000-0005-0000-0000-0000B93B0000}"/>
    <cellStyle name="Comma 3 4 5 3 4 4 2 2 2" xfId="36785" xr:uid="{830ACA77-BE80-4D25-AAE3-4E6A95B55711}"/>
    <cellStyle name="Comma 3 4 5 3 4 4 2 3" xfId="27178" xr:uid="{09CBDC3C-1B91-4118-BBC4-B7169CAC0990}"/>
    <cellStyle name="Comma 3 4 5 3 4 4 3" xfId="12768" xr:uid="{00000000-0005-0000-0000-0000BA3B0000}"/>
    <cellStyle name="Comma 3 4 5 3 4 4 3 2" xfId="31982" xr:uid="{2B68849E-7CB5-4DE1-B2A5-AA027ECEE39F}"/>
    <cellStyle name="Comma 3 4 5 3 4 4 4" xfId="22375" xr:uid="{700082E1-EA43-4AB0-89A0-93172A6DE6B6}"/>
    <cellStyle name="Comma 3 4 5 3 4 5" xfId="5563" xr:uid="{00000000-0005-0000-0000-0000BB3B0000}"/>
    <cellStyle name="Comma 3 4 5 3 4 5 2" xfId="15170" xr:uid="{00000000-0005-0000-0000-0000BC3B0000}"/>
    <cellStyle name="Comma 3 4 5 3 4 5 2 2" xfId="34384" xr:uid="{843399ED-3311-4EE9-B039-445FDF4E3694}"/>
    <cellStyle name="Comma 3 4 5 3 4 5 3" xfId="24777" xr:uid="{17DDF954-A6AA-4E53-BCEF-E7993645DC4A}"/>
    <cellStyle name="Comma 3 4 5 3 4 6" xfId="10366" xr:uid="{00000000-0005-0000-0000-0000BD3B0000}"/>
    <cellStyle name="Comma 3 4 5 3 4 6 2" xfId="29580" xr:uid="{CDCAEDB2-0684-407C-94B7-ED814360AF3C}"/>
    <cellStyle name="Comma 3 4 5 3 4 7" xfId="19973" xr:uid="{4AAE5FD4-48FA-4A70-AF87-C5C065188B14}"/>
    <cellStyle name="Comma 3 4 5 3 5" xfId="956" xr:uid="{00000000-0005-0000-0000-0000BE3B0000}"/>
    <cellStyle name="Comma 3 4 5 3 5 2" xfId="3361" xr:uid="{00000000-0005-0000-0000-0000BF3B0000}"/>
    <cellStyle name="Comma 3 4 5 3 5 2 2" xfId="8164" xr:uid="{00000000-0005-0000-0000-0000C03B0000}"/>
    <cellStyle name="Comma 3 4 5 3 5 2 2 2" xfId="17771" xr:uid="{00000000-0005-0000-0000-0000C13B0000}"/>
    <cellStyle name="Comma 3 4 5 3 5 2 2 2 2" xfId="36985" xr:uid="{BE7835B4-BB48-4D21-B553-36EE3BD80DAD}"/>
    <cellStyle name="Comma 3 4 5 3 5 2 2 3" xfId="27378" xr:uid="{CE04E3EE-F15F-4C35-9BBC-709AB778BC37}"/>
    <cellStyle name="Comma 3 4 5 3 5 2 3" xfId="12968" xr:uid="{00000000-0005-0000-0000-0000C23B0000}"/>
    <cellStyle name="Comma 3 4 5 3 5 2 3 2" xfId="32182" xr:uid="{4C9DDEB2-C339-431E-A1C0-995C1AD199C4}"/>
    <cellStyle name="Comma 3 4 5 3 5 2 4" xfId="22575" xr:uid="{086AB152-F59C-4AD5-87A9-ADD3FC6B0B5D}"/>
    <cellStyle name="Comma 3 4 5 3 5 3" xfId="5763" xr:uid="{00000000-0005-0000-0000-0000C33B0000}"/>
    <cellStyle name="Comma 3 4 5 3 5 3 2" xfId="15370" xr:uid="{00000000-0005-0000-0000-0000C43B0000}"/>
    <cellStyle name="Comma 3 4 5 3 5 3 2 2" xfId="34584" xr:uid="{67534BE3-9A28-451E-AADC-D2552EB99B7A}"/>
    <cellStyle name="Comma 3 4 5 3 5 3 3" xfId="24977" xr:uid="{B0859BB7-0802-4205-AA30-B06D9F2ED770}"/>
    <cellStyle name="Comma 3 4 5 3 5 4" xfId="10566" xr:uid="{00000000-0005-0000-0000-0000C53B0000}"/>
    <cellStyle name="Comma 3 4 5 3 5 4 2" xfId="29780" xr:uid="{4337A2A1-B058-48D6-8F25-F20EEEFBA256}"/>
    <cellStyle name="Comma 3 4 5 3 5 5" xfId="20173" xr:uid="{0C4100E7-1026-447D-A127-A336BC623709}"/>
    <cellStyle name="Comma 3 4 5 3 6" xfId="1756" xr:uid="{00000000-0005-0000-0000-0000C63B0000}"/>
    <cellStyle name="Comma 3 4 5 3 6 2" xfId="4161" xr:uid="{00000000-0005-0000-0000-0000C73B0000}"/>
    <cellStyle name="Comma 3 4 5 3 6 2 2" xfId="8964" xr:uid="{00000000-0005-0000-0000-0000C83B0000}"/>
    <cellStyle name="Comma 3 4 5 3 6 2 2 2" xfId="18571" xr:uid="{00000000-0005-0000-0000-0000C93B0000}"/>
    <cellStyle name="Comma 3 4 5 3 6 2 2 2 2" xfId="37785" xr:uid="{A2CE861A-8C1D-43AC-9B9D-BB25420D982D}"/>
    <cellStyle name="Comma 3 4 5 3 6 2 2 3" xfId="28178" xr:uid="{1B2ABB43-8887-481B-8AB6-4B224484C944}"/>
    <cellStyle name="Comma 3 4 5 3 6 2 3" xfId="13768" xr:uid="{00000000-0005-0000-0000-0000CA3B0000}"/>
    <cellStyle name="Comma 3 4 5 3 6 2 3 2" xfId="32982" xr:uid="{8AE99AF7-F4BD-43F0-A081-AF2E709AC49F}"/>
    <cellStyle name="Comma 3 4 5 3 6 2 4" xfId="23375" xr:uid="{4C8879D0-ABBF-4942-B48C-9626C439CC53}"/>
    <cellStyle name="Comma 3 4 5 3 6 3" xfId="6563" xr:uid="{00000000-0005-0000-0000-0000CB3B0000}"/>
    <cellStyle name="Comma 3 4 5 3 6 3 2" xfId="16170" xr:uid="{00000000-0005-0000-0000-0000CC3B0000}"/>
    <cellStyle name="Comma 3 4 5 3 6 3 2 2" xfId="35384" xr:uid="{81BC4BBF-10A3-4806-BF51-A75C8E8598E9}"/>
    <cellStyle name="Comma 3 4 5 3 6 3 3" xfId="25777" xr:uid="{A57F3123-3FA7-4A33-B8A1-FF4516A2AF4D}"/>
    <cellStyle name="Comma 3 4 5 3 6 4" xfId="11366" xr:uid="{00000000-0005-0000-0000-0000CD3B0000}"/>
    <cellStyle name="Comma 3 4 5 3 6 4 2" xfId="30580" xr:uid="{C2195B5E-1442-4F98-A3C8-A2F1C7A41EE9}"/>
    <cellStyle name="Comma 3 4 5 3 6 5" xfId="20973" xr:uid="{CF0633AE-0E0F-42B7-9093-9B674421CA39}"/>
    <cellStyle name="Comma 3 4 5 3 7" xfId="2561" xr:uid="{00000000-0005-0000-0000-0000CE3B0000}"/>
    <cellStyle name="Comma 3 4 5 3 7 2" xfId="7364" xr:uid="{00000000-0005-0000-0000-0000CF3B0000}"/>
    <cellStyle name="Comma 3 4 5 3 7 2 2" xfId="16971" xr:uid="{00000000-0005-0000-0000-0000D03B0000}"/>
    <cellStyle name="Comma 3 4 5 3 7 2 2 2" xfId="36185" xr:uid="{25BF0825-26E8-49E5-945E-4A6754C7017D}"/>
    <cellStyle name="Comma 3 4 5 3 7 2 3" xfId="26578" xr:uid="{951C766C-0458-44DF-9D81-1DF0DF2AEB01}"/>
    <cellStyle name="Comma 3 4 5 3 7 3" xfId="12168" xr:uid="{00000000-0005-0000-0000-0000D13B0000}"/>
    <cellStyle name="Comma 3 4 5 3 7 3 2" xfId="31382" xr:uid="{518F1949-A84A-4105-BBBC-8CDD56021EF9}"/>
    <cellStyle name="Comma 3 4 5 3 7 4" xfId="21775" xr:uid="{900EAD76-CFE5-40B1-A731-97988CE16533}"/>
    <cellStyle name="Comma 3 4 5 3 8" xfId="4963" xr:uid="{00000000-0005-0000-0000-0000D23B0000}"/>
    <cellStyle name="Comma 3 4 5 3 8 2" xfId="14570" xr:uid="{00000000-0005-0000-0000-0000D33B0000}"/>
    <cellStyle name="Comma 3 4 5 3 8 2 2" xfId="33784" xr:uid="{5501C9B6-B730-40A6-875D-0EF451454500}"/>
    <cellStyle name="Comma 3 4 5 3 8 3" xfId="24177" xr:uid="{EED49828-B4FF-4E59-AFD8-9585A5A750FC}"/>
    <cellStyle name="Comma 3 4 5 3 9" xfId="9766" xr:uid="{00000000-0005-0000-0000-0000D43B0000}"/>
    <cellStyle name="Comma 3 4 5 3 9 2" xfId="28980" xr:uid="{516E67EC-70D3-41A0-8E5A-641519DC3A7E}"/>
    <cellStyle name="Comma 3 4 5 4" xfId="255" xr:uid="{00000000-0005-0000-0000-0000D53B0000}"/>
    <cellStyle name="Comma 3 4 5 4 2" xfId="1056" xr:uid="{00000000-0005-0000-0000-0000D63B0000}"/>
    <cellStyle name="Comma 3 4 5 4 2 2" xfId="3461" xr:uid="{00000000-0005-0000-0000-0000D73B0000}"/>
    <cellStyle name="Comma 3 4 5 4 2 2 2" xfId="8264" xr:uid="{00000000-0005-0000-0000-0000D83B0000}"/>
    <cellStyle name="Comma 3 4 5 4 2 2 2 2" xfId="17871" xr:uid="{00000000-0005-0000-0000-0000D93B0000}"/>
    <cellStyle name="Comma 3 4 5 4 2 2 2 2 2" xfId="37085" xr:uid="{B9BDE34E-29B4-43F7-9518-69B98934ABDC}"/>
    <cellStyle name="Comma 3 4 5 4 2 2 2 3" xfId="27478" xr:uid="{FF3C4AA3-7C28-4079-9E12-3F5EBF0E03AD}"/>
    <cellStyle name="Comma 3 4 5 4 2 2 3" xfId="13068" xr:uid="{00000000-0005-0000-0000-0000DA3B0000}"/>
    <cellStyle name="Comma 3 4 5 4 2 2 3 2" xfId="32282" xr:uid="{D1C7E897-8178-42C7-A678-263934ECBBAC}"/>
    <cellStyle name="Comma 3 4 5 4 2 2 4" xfId="22675" xr:uid="{30BC7910-FDB6-4EB3-899A-B9A8EC46B73C}"/>
    <cellStyle name="Comma 3 4 5 4 2 3" xfId="5863" xr:uid="{00000000-0005-0000-0000-0000DB3B0000}"/>
    <cellStyle name="Comma 3 4 5 4 2 3 2" xfId="15470" xr:uid="{00000000-0005-0000-0000-0000DC3B0000}"/>
    <cellStyle name="Comma 3 4 5 4 2 3 2 2" xfId="34684" xr:uid="{6105BBEF-83DC-4713-B909-8196F600B37C}"/>
    <cellStyle name="Comma 3 4 5 4 2 3 3" xfId="25077" xr:uid="{CF00317A-1B9E-4C74-B03C-078F8CB06EBF}"/>
    <cellStyle name="Comma 3 4 5 4 2 4" xfId="10666" xr:uid="{00000000-0005-0000-0000-0000DD3B0000}"/>
    <cellStyle name="Comma 3 4 5 4 2 4 2" xfId="29880" xr:uid="{C12192A2-74C6-4337-88DC-A7B94DDA2210}"/>
    <cellStyle name="Comma 3 4 5 4 2 5" xfId="20273" xr:uid="{C39EFC0C-098B-4F4F-B0AE-2A9F379DDFF8}"/>
    <cellStyle name="Comma 3 4 5 4 3" xfId="1856" xr:uid="{00000000-0005-0000-0000-0000DE3B0000}"/>
    <cellStyle name="Comma 3 4 5 4 3 2" xfId="4261" xr:uid="{00000000-0005-0000-0000-0000DF3B0000}"/>
    <cellStyle name="Comma 3 4 5 4 3 2 2" xfId="9064" xr:uid="{00000000-0005-0000-0000-0000E03B0000}"/>
    <cellStyle name="Comma 3 4 5 4 3 2 2 2" xfId="18671" xr:uid="{00000000-0005-0000-0000-0000E13B0000}"/>
    <cellStyle name="Comma 3 4 5 4 3 2 2 2 2" xfId="37885" xr:uid="{108B53BF-DC46-4B35-BAED-A10E645653BD}"/>
    <cellStyle name="Comma 3 4 5 4 3 2 2 3" xfId="28278" xr:uid="{AED15655-C544-4883-9B06-736C00E74A16}"/>
    <cellStyle name="Comma 3 4 5 4 3 2 3" xfId="13868" xr:uid="{00000000-0005-0000-0000-0000E23B0000}"/>
    <cellStyle name="Comma 3 4 5 4 3 2 3 2" xfId="33082" xr:uid="{66794310-BD67-488B-AD68-EBCCA9836EA1}"/>
    <cellStyle name="Comma 3 4 5 4 3 2 4" xfId="23475" xr:uid="{657F08E7-21FA-4A2F-8204-C294CFA05DF8}"/>
    <cellStyle name="Comma 3 4 5 4 3 3" xfId="6663" xr:uid="{00000000-0005-0000-0000-0000E33B0000}"/>
    <cellStyle name="Comma 3 4 5 4 3 3 2" xfId="16270" xr:uid="{00000000-0005-0000-0000-0000E43B0000}"/>
    <cellStyle name="Comma 3 4 5 4 3 3 2 2" xfId="35484" xr:uid="{36C39ECC-BDFA-480D-AF6B-770D28434E67}"/>
    <cellStyle name="Comma 3 4 5 4 3 3 3" xfId="25877" xr:uid="{71B56C7A-5F7C-464E-9623-1A9F091623B5}"/>
    <cellStyle name="Comma 3 4 5 4 3 4" xfId="11466" xr:uid="{00000000-0005-0000-0000-0000E53B0000}"/>
    <cellStyle name="Comma 3 4 5 4 3 4 2" xfId="30680" xr:uid="{FD5431DF-BAA9-49D6-A0E2-57E57626CA2E}"/>
    <cellStyle name="Comma 3 4 5 4 3 5" xfId="21073" xr:uid="{AF8B9F87-39EB-4FD1-8349-049277FA84D1}"/>
    <cellStyle name="Comma 3 4 5 4 4" xfId="2661" xr:uid="{00000000-0005-0000-0000-0000E63B0000}"/>
    <cellStyle name="Comma 3 4 5 4 4 2" xfId="7464" xr:uid="{00000000-0005-0000-0000-0000E73B0000}"/>
    <cellStyle name="Comma 3 4 5 4 4 2 2" xfId="17071" xr:uid="{00000000-0005-0000-0000-0000E83B0000}"/>
    <cellStyle name="Comma 3 4 5 4 4 2 2 2" xfId="36285" xr:uid="{3A102EB3-A835-41D9-8430-0512A811474E}"/>
    <cellStyle name="Comma 3 4 5 4 4 2 3" xfId="26678" xr:uid="{B43985EA-E337-4F5C-A307-C27D80D4BDFC}"/>
    <cellStyle name="Comma 3 4 5 4 4 3" xfId="12268" xr:uid="{00000000-0005-0000-0000-0000E93B0000}"/>
    <cellStyle name="Comma 3 4 5 4 4 3 2" xfId="31482" xr:uid="{A5EF4A78-6FB2-4A5C-A027-AAA6B9757DA7}"/>
    <cellStyle name="Comma 3 4 5 4 4 4" xfId="21875" xr:uid="{D3186B98-D8C8-4F68-AC6B-FBD8E81FFD5B}"/>
    <cellStyle name="Comma 3 4 5 4 5" xfId="5063" xr:uid="{00000000-0005-0000-0000-0000EA3B0000}"/>
    <cellStyle name="Comma 3 4 5 4 5 2" xfId="14670" xr:uid="{00000000-0005-0000-0000-0000EB3B0000}"/>
    <cellStyle name="Comma 3 4 5 4 5 2 2" xfId="33884" xr:uid="{27E41BC1-D495-40E4-8C1A-AFC8AAA8BFDF}"/>
    <cellStyle name="Comma 3 4 5 4 5 3" xfId="24277" xr:uid="{5C992DA4-56F6-46DF-8ADE-2E1062E10749}"/>
    <cellStyle name="Comma 3 4 5 4 6" xfId="9866" xr:uid="{00000000-0005-0000-0000-0000EC3B0000}"/>
    <cellStyle name="Comma 3 4 5 4 6 2" xfId="29080" xr:uid="{B47F7C6A-7B31-471C-8D83-9046633AE36C}"/>
    <cellStyle name="Comma 3 4 5 4 7" xfId="19473" xr:uid="{71D27A3D-8F79-454E-8A92-B7F1C243088B}"/>
    <cellStyle name="Comma 3 4 5 5" xfId="455" xr:uid="{00000000-0005-0000-0000-0000ED3B0000}"/>
    <cellStyle name="Comma 3 4 5 5 2" xfId="1256" xr:uid="{00000000-0005-0000-0000-0000EE3B0000}"/>
    <cellStyle name="Comma 3 4 5 5 2 2" xfId="3661" xr:uid="{00000000-0005-0000-0000-0000EF3B0000}"/>
    <cellStyle name="Comma 3 4 5 5 2 2 2" xfId="8464" xr:uid="{00000000-0005-0000-0000-0000F03B0000}"/>
    <cellStyle name="Comma 3 4 5 5 2 2 2 2" xfId="18071" xr:uid="{00000000-0005-0000-0000-0000F13B0000}"/>
    <cellStyle name="Comma 3 4 5 5 2 2 2 2 2" xfId="37285" xr:uid="{62FFE6E7-1A9C-4A2B-9888-06AA715845D2}"/>
    <cellStyle name="Comma 3 4 5 5 2 2 2 3" xfId="27678" xr:uid="{864F8A33-3E5C-472B-96BC-D086BFAD056A}"/>
    <cellStyle name="Comma 3 4 5 5 2 2 3" xfId="13268" xr:uid="{00000000-0005-0000-0000-0000F23B0000}"/>
    <cellStyle name="Comma 3 4 5 5 2 2 3 2" xfId="32482" xr:uid="{FD65A247-1034-4133-A1B5-5CE499082414}"/>
    <cellStyle name="Comma 3 4 5 5 2 2 4" xfId="22875" xr:uid="{6C79EF22-8930-4562-8AE0-38543C0D9C89}"/>
    <cellStyle name="Comma 3 4 5 5 2 3" xfId="6063" xr:uid="{00000000-0005-0000-0000-0000F33B0000}"/>
    <cellStyle name="Comma 3 4 5 5 2 3 2" xfId="15670" xr:uid="{00000000-0005-0000-0000-0000F43B0000}"/>
    <cellStyle name="Comma 3 4 5 5 2 3 2 2" xfId="34884" xr:uid="{BA638837-D064-4D4D-8D14-DF03832FC52D}"/>
    <cellStyle name="Comma 3 4 5 5 2 3 3" xfId="25277" xr:uid="{BA303D62-AFE9-46F8-9822-335F07C53FB0}"/>
    <cellStyle name="Comma 3 4 5 5 2 4" xfId="10866" xr:uid="{00000000-0005-0000-0000-0000F53B0000}"/>
    <cellStyle name="Comma 3 4 5 5 2 4 2" xfId="30080" xr:uid="{B696B5DB-5FF6-47FA-B440-D1EB83B0342F}"/>
    <cellStyle name="Comma 3 4 5 5 2 5" xfId="20473" xr:uid="{9F9DE0B3-7F1A-4E4B-A625-3C74C4AF7CD0}"/>
    <cellStyle name="Comma 3 4 5 5 3" xfId="2056" xr:uid="{00000000-0005-0000-0000-0000F63B0000}"/>
    <cellStyle name="Comma 3 4 5 5 3 2" xfId="4461" xr:uid="{00000000-0005-0000-0000-0000F73B0000}"/>
    <cellStyle name="Comma 3 4 5 5 3 2 2" xfId="9264" xr:uid="{00000000-0005-0000-0000-0000F83B0000}"/>
    <cellStyle name="Comma 3 4 5 5 3 2 2 2" xfId="18871" xr:uid="{00000000-0005-0000-0000-0000F93B0000}"/>
    <cellStyle name="Comma 3 4 5 5 3 2 2 2 2" xfId="38085" xr:uid="{ECFA3522-FE6C-43F2-8407-B3EA6B2A22A6}"/>
    <cellStyle name="Comma 3 4 5 5 3 2 2 3" xfId="28478" xr:uid="{D8C0F6BD-017B-4493-9EBF-6762B8573C6B}"/>
    <cellStyle name="Comma 3 4 5 5 3 2 3" xfId="14068" xr:uid="{00000000-0005-0000-0000-0000FA3B0000}"/>
    <cellStyle name="Comma 3 4 5 5 3 2 3 2" xfId="33282" xr:uid="{DCAD1DC8-AAE1-48D5-97BC-C4B255435015}"/>
    <cellStyle name="Comma 3 4 5 5 3 2 4" xfId="23675" xr:uid="{5BA4166A-72DA-4590-B42B-0D002E6F0950}"/>
    <cellStyle name="Comma 3 4 5 5 3 3" xfId="6863" xr:uid="{00000000-0005-0000-0000-0000FB3B0000}"/>
    <cellStyle name="Comma 3 4 5 5 3 3 2" xfId="16470" xr:uid="{00000000-0005-0000-0000-0000FC3B0000}"/>
    <cellStyle name="Comma 3 4 5 5 3 3 2 2" xfId="35684" xr:uid="{08D50E71-07D6-43CC-8591-0599992F61B3}"/>
    <cellStyle name="Comma 3 4 5 5 3 3 3" xfId="26077" xr:uid="{3A18F7B3-B407-4615-B8B0-B9701DEC37EC}"/>
    <cellStyle name="Comma 3 4 5 5 3 4" xfId="11666" xr:uid="{00000000-0005-0000-0000-0000FD3B0000}"/>
    <cellStyle name="Comma 3 4 5 5 3 4 2" xfId="30880" xr:uid="{7A90874D-31C3-45E9-B1C8-E73D4478EF43}"/>
    <cellStyle name="Comma 3 4 5 5 3 5" xfId="21273" xr:uid="{4273A88D-2A82-4CE8-8BEA-053105502BEF}"/>
    <cellStyle name="Comma 3 4 5 5 4" xfId="2861" xr:uid="{00000000-0005-0000-0000-0000FE3B0000}"/>
    <cellStyle name="Comma 3 4 5 5 4 2" xfId="7664" xr:uid="{00000000-0005-0000-0000-0000FF3B0000}"/>
    <cellStyle name="Comma 3 4 5 5 4 2 2" xfId="17271" xr:uid="{00000000-0005-0000-0000-0000003C0000}"/>
    <cellStyle name="Comma 3 4 5 5 4 2 2 2" xfId="36485" xr:uid="{7442FEA1-EFA4-4A1B-A44D-2AF4A032A19B}"/>
    <cellStyle name="Comma 3 4 5 5 4 2 3" xfId="26878" xr:uid="{8F241100-967F-4E23-8120-78D1B7FF67DF}"/>
    <cellStyle name="Comma 3 4 5 5 4 3" xfId="12468" xr:uid="{00000000-0005-0000-0000-0000013C0000}"/>
    <cellStyle name="Comma 3 4 5 5 4 3 2" xfId="31682" xr:uid="{A4FBDEF9-5CB3-4078-A01F-DB7DFB32CB56}"/>
    <cellStyle name="Comma 3 4 5 5 4 4" xfId="22075" xr:uid="{E741F56E-C17E-40F7-BE82-F435A1D42701}"/>
    <cellStyle name="Comma 3 4 5 5 5" xfId="5263" xr:uid="{00000000-0005-0000-0000-0000023C0000}"/>
    <cellStyle name="Comma 3 4 5 5 5 2" xfId="14870" xr:uid="{00000000-0005-0000-0000-0000033C0000}"/>
    <cellStyle name="Comma 3 4 5 5 5 2 2" xfId="34084" xr:uid="{36985565-68EC-4513-B8B3-0235E2360124}"/>
    <cellStyle name="Comma 3 4 5 5 5 3" xfId="24477" xr:uid="{FB7BD5BD-FCC4-4D07-BC0C-2BD34424138A}"/>
    <cellStyle name="Comma 3 4 5 5 6" xfId="10066" xr:uid="{00000000-0005-0000-0000-0000043C0000}"/>
    <cellStyle name="Comma 3 4 5 5 6 2" xfId="29280" xr:uid="{DE1DC3AA-301E-4683-88E6-FA8A1E7CBB0F}"/>
    <cellStyle name="Comma 3 4 5 5 7" xfId="19673" xr:uid="{6B70E6DF-A6F2-4EB9-B3B5-6DF5463472A7}"/>
    <cellStyle name="Comma 3 4 5 6" xfId="655" xr:uid="{00000000-0005-0000-0000-0000053C0000}"/>
    <cellStyle name="Comma 3 4 5 6 2" xfId="1456" xr:uid="{00000000-0005-0000-0000-0000063C0000}"/>
    <cellStyle name="Comma 3 4 5 6 2 2" xfId="3861" xr:uid="{00000000-0005-0000-0000-0000073C0000}"/>
    <cellStyle name="Comma 3 4 5 6 2 2 2" xfId="8664" xr:uid="{00000000-0005-0000-0000-0000083C0000}"/>
    <cellStyle name="Comma 3 4 5 6 2 2 2 2" xfId="18271" xr:uid="{00000000-0005-0000-0000-0000093C0000}"/>
    <cellStyle name="Comma 3 4 5 6 2 2 2 2 2" xfId="37485" xr:uid="{771C3EA2-E7C6-45B2-AC4D-7F986E6FA2D5}"/>
    <cellStyle name="Comma 3 4 5 6 2 2 2 3" xfId="27878" xr:uid="{2DEC00B4-1479-4A52-9AC4-58DB79AA7FF0}"/>
    <cellStyle name="Comma 3 4 5 6 2 2 3" xfId="13468" xr:uid="{00000000-0005-0000-0000-00000A3C0000}"/>
    <cellStyle name="Comma 3 4 5 6 2 2 3 2" xfId="32682" xr:uid="{923A4EB8-1830-4403-9441-5757DEEC1644}"/>
    <cellStyle name="Comma 3 4 5 6 2 2 4" xfId="23075" xr:uid="{1DFC8E52-5A01-43BE-A830-ADA7B08086EA}"/>
    <cellStyle name="Comma 3 4 5 6 2 3" xfId="6263" xr:uid="{00000000-0005-0000-0000-00000B3C0000}"/>
    <cellStyle name="Comma 3 4 5 6 2 3 2" xfId="15870" xr:uid="{00000000-0005-0000-0000-00000C3C0000}"/>
    <cellStyle name="Comma 3 4 5 6 2 3 2 2" xfId="35084" xr:uid="{5C6AC0F0-2235-4D12-888B-619FC3970226}"/>
    <cellStyle name="Comma 3 4 5 6 2 3 3" xfId="25477" xr:uid="{5AABA0DB-3978-4401-8F16-C2A75470A537}"/>
    <cellStyle name="Comma 3 4 5 6 2 4" xfId="11066" xr:uid="{00000000-0005-0000-0000-00000D3C0000}"/>
    <cellStyle name="Comma 3 4 5 6 2 4 2" xfId="30280" xr:uid="{FBBA2747-BE32-402E-8F8C-FA3AB56CC027}"/>
    <cellStyle name="Comma 3 4 5 6 2 5" xfId="20673" xr:uid="{EA4345BA-32CF-4B03-8CE8-C84FDC21E57D}"/>
    <cellStyle name="Comma 3 4 5 6 3" xfId="2256" xr:uid="{00000000-0005-0000-0000-00000E3C0000}"/>
    <cellStyle name="Comma 3 4 5 6 3 2" xfId="4661" xr:uid="{00000000-0005-0000-0000-00000F3C0000}"/>
    <cellStyle name="Comma 3 4 5 6 3 2 2" xfId="9464" xr:uid="{00000000-0005-0000-0000-0000103C0000}"/>
    <cellStyle name="Comma 3 4 5 6 3 2 2 2" xfId="19071" xr:uid="{00000000-0005-0000-0000-0000113C0000}"/>
    <cellStyle name="Comma 3 4 5 6 3 2 2 2 2" xfId="38285" xr:uid="{7194FA29-1416-4E6E-936E-DBDFD6953D1D}"/>
    <cellStyle name="Comma 3 4 5 6 3 2 2 3" xfId="28678" xr:uid="{F9CF8169-390F-4D6C-9C0F-0EC3A428DB13}"/>
    <cellStyle name="Comma 3 4 5 6 3 2 3" xfId="14268" xr:uid="{00000000-0005-0000-0000-0000123C0000}"/>
    <cellStyle name="Comma 3 4 5 6 3 2 3 2" xfId="33482" xr:uid="{19824F19-69D1-4637-B8A7-B55E6FB1C5E2}"/>
    <cellStyle name="Comma 3 4 5 6 3 2 4" xfId="23875" xr:uid="{F151B8FE-B2F7-4D95-9CCB-19ADE8C8D17D}"/>
    <cellStyle name="Comma 3 4 5 6 3 3" xfId="7063" xr:uid="{00000000-0005-0000-0000-0000133C0000}"/>
    <cellStyle name="Comma 3 4 5 6 3 3 2" xfId="16670" xr:uid="{00000000-0005-0000-0000-0000143C0000}"/>
    <cellStyle name="Comma 3 4 5 6 3 3 2 2" xfId="35884" xr:uid="{D5ED5E12-BB0E-4664-9D0A-7D49EAF7F005}"/>
    <cellStyle name="Comma 3 4 5 6 3 3 3" xfId="26277" xr:uid="{2AC55CC8-BAF7-4D22-849F-B1E5622EB1A7}"/>
    <cellStyle name="Comma 3 4 5 6 3 4" xfId="11866" xr:uid="{00000000-0005-0000-0000-0000153C0000}"/>
    <cellStyle name="Comma 3 4 5 6 3 4 2" xfId="31080" xr:uid="{D783A46A-F19F-425A-A8CC-48BEF33E2508}"/>
    <cellStyle name="Comma 3 4 5 6 3 5" xfId="21473" xr:uid="{91126342-D9DC-4287-8BFD-B12217AF5046}"/>
    <cellStyle name="Comma 3 4 5 6 4" xfId="3061" xr:uid="{00000000-0005-0000-0000-0000163C0000}"/>
    <cellStyle name="Comma 3 4 5 6 4 2" xfId="7864" xr:uid="{00000000-0005-0000-0000-0000173C0000}"/>
    <cellStyle name="Comma 3 4 5 6 4 2 2" xfId="17471" xr:uid="{00000000-0005-0000-0000-0000183C0000}"/>
    <cellStyle name="Comma 3 4 5 6 4 2 2 2" xfId="36685" xr:uid="{7408F9B2-DFC5-4DCA-8D02-516EF835A3A4}"/>
    <cellStyle name="Comma 3 4 5 6 4 2 3" xfId="27078" xr:uid="{6617CE48-4857-4025-8FF3-8CCBD9E3285E}"/>
    <cellStyle name="Comma 3 4 5 6 4 3" xfId="12668" xr:uid="{00000000-0005-0000-0000-0000193C0000}"/>
    <cellStyle name="Comma 3 4 5 6 4 3 2" xfId="31882" xr:uid="{5E321CD5-8FBA-4094-B350-0ED25251C4C4}"/>
    <cellStyle name="Comma 3 4 5 6 4 4" xfId="22275" xr:uid="{DEA92CC7-0F08-4419-84F6-442DBDB6B785}"/>
    <cellStyle name="Comma 3 4 5 6 5" xfId="5463" xr:uid="{00000000-0005-0000-0000-00001A3C0000}"/>
    <cellStyle name="Comma 3 4 5 6 5 2" xfId="15070" xr:uid="{00000000-0005-0000-0000-00001B3C0000}"/>
    <cellStyle name="Comma 3 4 5 6 5 2 2" xfId="34284" xr:uid="{4AB66466-84AE-46D3-AA84-D543D4E7DC06}"/>
    <cellStyle name="Comma 3 4 5 6 5 3" xfId="24677" xr:uid="{B5689AD5-934B-4C95-AF79-0EA446C0BB0C}"/>
    <cellStyle name="Comma 3 4 5 6 6" xfId="10266" xr:uid="{00000000-0005-0000-0000-00001C3C0000}"/>
    <cellStyle name="Comma 3 4 5 6 6 2" xfId="29480" xr:uid="{0CC9531C-D4EC-4050-93CD-992C1D52988B}"/>
    <cellStyle name="Comma 3 4 5 6 7" xfId="19873" xr:uid="{62689C32-5954-4AE8-8FBE-7228AC571BC6}"/>
    <cellStyle name="Comma 3 4 5 7" xfId="856" xr:uid="{00000000-0005-0000-0000-00001D3C0000}"/>
    <cellStyle name="Comma 3 4 5 7 2" xfId="3261" xr:uid="{00000000-0005-0000-0000-00001E3C0000}"/>
    <cellStyle name="Comma 3 4 5 7 2 2" xfId="8064" xr:uid="{00000000-0005-0000-0000-00001F3C0000}"/>
    <cellStyle name="Comma 3 4 5 7 2 2 2" xfId="17671" xr:uid="{00000000-0005-0000-0000-0000203C0000}"/>
    <cellStyle name="Comma 3 4 5 7 2 2 2 2" xfId="36885" xr:uid="{D36A09C5-DBD2-46D4-AB2E-9E99792C4135}"/>
    <cellStyle name="Comma 3 4 5 7 2 2 3" xfId="27278" xr:uid="{4047A5F5-6E62-44C1-8871-9B11EC6AB77D}"/>
    <cellStyle name="Comma 3 4 5 7 2 3" xfId="12868" xr:uid="{00000000-0005-0000-0000-0000213C0000}"/>
    <cellStyle name="Comma 3 4 5 7 2 3 2" xfId="32082" xr:uid="{F1CCFC08-AE19-4D76-8374-FE851918F3E7}"/>
    <cellStyle name="Comma 3 4 5 7 2 4" xfId="22475" xr:uid="{99E718A2-A653-48F0-9803-1EA3F4120B1C}"/>
    <cellStyle name="Comma 3 4 5 7 3" xfId="5663" xr:uid="{00000000-0005-0000-0000-0000223C0000}"/>
    <cellStyle name="Comma 3 4 5 7 3 2" xfId="15270" xr:uid="{00000000-0005-0000-0000-0000233C0000}"/>
    <cellStyle name="Comma 3 4 5 7 3 2 2" xfId="34484" xr:uid="{B36D280D-9B93-489F-9CB5-49B854CAAE7B}"/>
    <cellStyle name="Comma 3 4 5 7 3 3" xfId="24877" xr:uid="{B7CCBFD9-F284-492E-BD58-CD0F1C0A67D0}"/>
    <cellStyle name="Comma 3 4 5 7 4" xfId="10466" xr:uid="{00000000-0005-0000-0000-0000243C0000}"/>
    <cellStyle name="Comma 3 4 5 7 4 2" xfId="29680" xr:uid="{D6DFF1E0-CB0B-41B1-84E9-3B5F67402955}"/>
    <cellStyle name="Comma 3 4 5 7 5" xfId="20073" xr:uid="{AD491A69-A2DF-4412-BACD-349DC10E7A7F}"/>
    <cellStyle name="Comma 3 4 5 8" xfId="1656" xr:uid="{00000000-0005-0000-0000-0000253C0000}"/>
    <cellStyle name="Comma 3 4 5 8 2" xfId="4061" xr:uid="{00000000-0005-0000-0000-0000263C0000}"/>
    <cellStyle name="Comma 3 4 5 8 2 2" xfId="8864" xr:uid="{00000000-0005-0000-0000-0000273C0000}"/>
    <cellStyle name="Comma 3 4 5 8 2 2 2" xfId="18471" xr:uid="{00000000-0005-0000-0000-0000283C0000}"/>
    <cellStyle name="Comma 3 4 5 8 2 2 2 2" xfId="37685" xr:uid="{71FF9942-356C-472A-A296-0EAAD0B834CE}"/>
    <cellStyle name="Comma 3 4 5 8 2 2 3" xfId="28078" xr:uid="{06459D66-15D2-49E0-B71E-366719AA9CFA}"/>
    <cellStyle name="Comma 3 4 5 8 2 3" xfId="13668" xr:uid="{00000000-0005-0000-0000-0000293C0000}"/>
    <cellStyle name="Comma 3 4 5 8 2 3 2" xfId="32882" xr:uid="{270A514D-CD69-4CA4-962B-77263CD130FF}"/>
    <cellStyle name="Comma 3 4 5 8 2 4" xfId="23275" xr:uid="{2EDEBB7F-0145-4B3A-AC1F-0AE00010E386}"/>
    <cellStyle name="Comma 3 4 5 8 3" xfId="6463" xr:uid="{00000000-0005-0000-0000-00002A3C0000}"/>
    <cellStyle name="Comma 3 4 5 8 3 2" xfId="16070" xr:uid="{00000000-0005-0000-0000-00002B3C0000}"/>
    <cellStyle name="Comma 3 4 5 8 3 2 2" xfId="35284" xr:uid="{26675E5F-65D5-4DDE-8343-209D56ACEA60}"/>
    <cellStyle name="Comma 3 4 5 8 3 3" xfId="25677" xr:uid="{DCD4D602-523E-4B15-B524-8ECAEC94263C}"/>
    <cellStyle name="Comma 3 4 5 8 4" xfId="11266" xr:uid="{00000000-0005-0000-0000-00002C3C0000}"/>
    <cellStyle name="Comma 3 4 5 8 4 2" xfId="30480" xr:uid="{6E7B73AE-3D6E-46B6-A0EC-5306C3A14BFF}"/>
    <cellStyle name="Comma 3 4 5 8 5" xfId="20873" xr:uid="{3A62FF77-752E-4697-A871-C957C5699F52}"/>
    <cellStyle name="Comma 3 4 5 9" xfId="2461" xr:uid="{00000000-0005-0000-0000-00002D3C0000}"/>
    <cellStyle name="Comma 3 4 5 9 2" xfId="7264" xr:uid="{00000000-0005-0000-0000-00002E3C0000}"/>
    <cellStyle name="Comma 3 4 5 9 2 2" xfId="16871" xr:uid="{00000000-0005-0000-0000-00002F3C0000}"/>
    <cellStyle name="Comma 3 4 5 9 2 2 2" xfId="36085" xr:uid="{2311FCAC-C9EC-4013-918E-A63119C7D195}"/>
    <cellStyle name="Comma 3 4 5 9 2 3" xfId="26478" xr:uid="{09624D60-2772-4B2D-9860-1459DA7FA6AA}"/>
    <cellStyle name="Comma 3 4 5 9 3" xfId="12068" xr:uid="{00000000-0005-0000-0000-0000303C0000}"/>
    <cellStyle name="Comma 3 4 5 9 3 2" xfId="31282" xr:uid="{C5BCE2BD-0E22-47E7-950C-310F0433A4F7}"/>
    <cellStyle name="Comma 3 4 5 9 4" xfId="21675" xr:uid="{F2E714C2-C658-4247-A44B-B2C52ADC5BF4}"/>
    <cellStyle name="Comma 3 4 6" xfId="65" xr:uid="{00000000-0005-0000-0000-0000313C0000}"/>
    <cellStyle name="Comma 3 4 6 10" xfId="9676" xr:uid="{00000000-0005-0000-0000-0000323C0000}"/>
    <cellStyle name="Comma 3 4 6 10 2" xfId="28890" xr:uid="{E2F7A652-EB37-4635-A18F-9761E1C13A7D}"/>
    <cellStyle name="Comma 3 4 6 11" xfId="19283" xr:uid="{3CFBD00A-C856-46A0-B1DB-28A0393F3036}"/>
    <cellStyle name="Comma 3 4 6 2" xfId="165" xr:uid="{00000000-0005-0000-0000-0000333C0000}"/>
    <cellStyle name="Comma 3 4 6 2 10" xfId="19383" xr:uid="{EE291DD9-3373-495A-8D8E-30DB11307652}"/>
    <cellStyle name="Comma 3 4 6 2 2" xfId="365" xr:uid="{00000000-0005-0000-0000-0000343C0000}"/>
    <cellStyle name="Comma 3 4 6 2 2 2" xfId="1166" xr:uid="{00000000-0005-0000-0000-0000353C0000}"/>
    <cellStyle name="Comma 3 4 6 2 2 2 2" xfId="3571" xr:uid="{00000000-0005-0000-0000-0000363C0000}"/>
    <cellStyle name="Comma 3 4 6 2 2 2 2 2" xfId="8374" xr:uid="{00000000-0005-0000-0000-0000373C0000}"/>
    <cellStyle name="Comma 3 4 6 2 2 2 2 2 2" xfId="17981" xr:uid="{00000000-0005-0000-0000-0000383C0000}"/>
    <cellStyle name="Comma 3 4 6 2 2 2 2 2 2 2" xfId="37195" xr:uid="{5AFCA00E-B030-4977-A4F7-29E596450617}"/>
    <cellStyle name="Comma 3 4 6 2 2 2 2 2 3" xfId="27588" xr:uid="{41A4D26A-A135-4352-98EE-6098F99BCE30}"/>
    <cellStyle name="Comma 3 4 6 2 2 2 2 3" xfId="13178" xr:uid="{00000000-0005-0000-0000-0000393C0000}"/>
    <cellStyle name="Comma 3 4 6 2 2 2 2 3 2" xfId="32392" xr:uid="{D8FA8AA1-E1CB-42B9-9FD0-DE851E719FD7}"/>
    <cellStyle name="Comma 3 4 6 2 2 2 2 4" xfId="22785" xr:uid="{DF820082-8910-4AA5-8FF2-4D7BEAEFD441}"/>
    <cellStyle name="Comma 3 4 6 2 2 2 3" xfId="5973" xr:uid="{00000000-0005-0000-0000-00003A3C0000}"/>
    <cellStyle name="Comma 3 4 6 2 2 2 3 2" xfId="15580" xr:uid="{00000000-0005-0000-0000-00003B3C0000}"/>
    <cellStyle name="Comma 3 4 6 2 2 2 3 2 2" xfId="34794" xr:uid="{3DBC9523-EAAF-4A5E-B2ED-A5FEA58D905D}"/>
    <cellStyle name="Comma 3 4 6 2 2 2 3 3" xfId="25187" xr:uid="{B2F11095-5554-4332-84E7-91D073940528}"/>
    <cellStyle name="Comma 3 4 6 2 2 2 4" xfId="10776" xr:uid="{00000000-0005-0000-0000-00003C3C0000}"/>
    <cellStyle name="Comma 3 4 6 2 2 2 4 2" xfId="29990" xr:uid="{843E016F-21F7-4B78-819D-A6D29E24F1A6}"/>
    <cellStyle name="Comma 3 4 6 2 2 2 5" xfId="20383" xr:uid="{823A30C6-E1CC-40F6-BF61-9B194ECB7242}"/>
    <cellStyle name="Comma 3 4 6 2 2 3" xfId="1966" xr:uid="{00000000-0005-0000-0000-00003D3C0000}"/>
    <cellStyle name="Comma 3 4 6 2 2 3 2" xfId="4371" xr:uid="{00000000-0005-0000-0000-00003E3C0000}"/>
    <cellStyle name="Comma 3 4 6 2 2 3 2 2" xfId="9174" xr:uid="{00000000-0005-0000-0000-00003F3C0000}"/>
    <cellStyle name="Comma 3 4 6 2 2 3 2 2 2" xfId="18781" xr:uid="{00000000-0005-0000-0000-0000403C0000}"/>
    <cellStyle name="Comma 3 4 6 2 2 3 2 2 2 2" xfId="37995" xr:uid="{79ADA0F1-436E-4E3A-8D9C-8BDD3F64EC50}"/>
    <cellStyle name="Comma 3 4 6 2 2 3 2 2 3" xfId="28388" xr:uid="{4E960667-2B79-417E-B825-A8E656253BBB}"/>
    <cellStyle name="Comma 3 4 6 2 2 3 2 3" xfId="13978" xr:uid="{00000000-0005-0000-0000-0000413C0000}"/>
    <cellStyle name="Comma 3 4 6 2 2 3 2 3 2" xfId="33192" xr:uid="{8285A752-40E8-4847-A2D5-874E2C1E8EFE}"/>
    <cellStyle name="Comma 3 4 6 2 2 3 2 4" xfId="23585" xr:uid="{B18CE411-172A-4ABE-A3B0-D522038F0356}"/>
    <cellStyle name="Comma 3 4 6 2 2 3 3" xfId="6773" xr:uid="{00000000-0005-0000-0000-0000423C0000}"/>
    <cellStyle name="Comma 3 4 6 2 2 3 3 2" xfId="16380" xr:uid="{00000000-0005-0000-0000-0000433C0000}"/>
    <cellStyle name="Comma 3 4 6 2 2 3 3 2 2" xfId="35594" xr:uid="{540C19AC-B0BE-4AAE-A667-74AC2F6A6D33}"/>
    <cellStyle name="Comma 3 4 6 2 2 3 3 3" xfId="25987" xr:uid="{456BB2E4-8B77-41CB-A5EB-67C8FD33CE99}"/>
    <cellStyle name="Comma 3 4 6 2 2 3 4" xfId="11576" xr:uid="{00000000-0005-0000-0000-0000443C0000}"/>
    <cellStyle name="Comma 3 4 6 2 2 3 4 2" xfId="30790" xr:uid="{68945EB6-2913-4A77-9DA8-BAC1DDA56744}"/>
    <cellStyle name="Comma 3 4 6 2 2 3 5" xfId="21183" xr:uid="{5BDD0780-521B-4738-A379-0FDE693B7297}"/>
    <cellStyle name="Comma 3 4 6 2 2 4" xfId="2771" xr:uid="{00000000-0005-0000-0000-0000453C0000}"/>
    <cellStyle name="Comma 3 4 6 2 2 4 2" xfId="7574" xr:uid="{00000000-0005-0000-0000-0000463C0000}"/>
    <cellStyle name="Comma 3 4 6 2 2 4 2 2" xfId="17181" xr:uid="{00000000-0005-0000-0000-0000473C0000}"/>
    <cellStyle name="Comma 3 4 6 2 2 4 2 2 2" xfId="36395" xr:uid="{54E9D16D-EDCE-44D4-BE80-4C8AE61FF8EF}"/>
    <cellStyle name="Comma 3 4 6 2 2 4 2 3" xfId="26788" xr:uid="{0E5FFDE7-3E48-4C5A-82F0-EBF798FCB4DC}"/>
    <cellStyle name="Comma 3 4 6 2 2 4 3" xfId="12378" xr:uid="{00000000-0005-0000-0000-0000483C0000}"/>
    <cellStyle name="Comma 3 4 6 2 2 4 3 2" xfId="31592" xr:uid="{16F83192-2054-483A-8BE0-0DD6D5409391}"/>
    <cellStyle name="Comma 3 4 6 2 2 4 4" xfId="21985" xr:uid="{70D8C066-0C01-4014-845B-D67280F157DC}"/>
    <cellStyle name="Comma 3 4 6 2 2 5" xfId="5173" xr:uid="{00000000-0005-0000-0000-0000493C0000}"/>
    <cellStyle name="Comma 3 4 6 2 2 5 2" xfId="14780" xr:uid="{00000000-0005-0000-0000-00004A3C0000}"/>
    <cellStyle name="Comma 3 4 6 2 2 5 2 2" xfId="33994" xr:uid="{F6F4FFD5-9270-45D0-8E89-D9425A84D17D}"/>
    <cellStyle name="Comma 3 4 6 2 2 5 3" xfId="24387" xr:uid="{E65376ED-A548-4A5B-867F-1EE03FB0C57B}"/>
    <cellStyle name="Comma 3 4 6 2 2 6" xfId="9976" xr:uid="{00000000-0005-0000-0000-00004B3C0000}"/>
    <cellStyle name="Comma 3 4 6 2 2 6 2" xfId="29190" xr:uid="{3163E5CE-116D-4832-B342-1ADB3D0541C1}"/>
    <cellStyle name="Comma 3 4 6 2 2 7" xfId="19583" xr:uid="{9CECDBD8-4652-4F2F-BEF9-A9F926C31177}"/>
    <cellStyle name="Comma 3 4 6 2 3" xfId="565" xr:uid="{00000000-0005-0000-0000-00004C3C0000}"/>
    <cellStyle name="Comma 3 4 6 2 3 2" xfId="1366" xr:uid="{00000000-0005-0000-0000-00004D3C0000}"/>
    <cellStyle name="Comma 3 4 6 2 3 2 2" xfId="3771" xr:uid="{00000000-0005-0000-0000-00004E3C0000}"/>
    <cellStyle name="Comma 3 4 6 2 3 2 2 2" xfId="8574" xr:uid="{00000000-0005-0000-0000-00004F3C0000}"/>
    <cellStyle name="Comma 3 4 6 2 3 2 2 2 2" xfId="18181" xr:uid="{00000000-0005-0000-0000-0000503C0000}"/>
    <cellStyle name="Comma 3 4 6 2 3 2 2 2 2 2" xfId="37395" xr:uid="{A3D4DF69-81CC-4207-8A44-1E16D19D9043}"/>
    <cellStyle name="Comma 3 4 6 2 3 2 2 2 3" xfId="27788" xr:uid="{19032570-1DAF-4374-97D5-928833A77CD5}"/>
    <cellStyle name="Comma 3 4 6 2 3 2 2 3" xfId="13378" xr:uid="{00000000-0005-0000-0000-0000513C0000}"/>
    <cellStyle name="Comma 3 4 6 2 3 2 2 3 2" xfId="32592" xr:uid="{C1506514-5BDD-450F-966B-23623661C22B}"/>
    <cellStyle name="Comma 3 4 6 2 3 2 2 4" xfId="22985" xr:uid="{26D99B67-1DFF-4C1C-86A4-DC7F9B033026}"/>
    <cellStyle name="Comma 3 4 6 2 3 2 3" xfId="6173" xr:uid="{00000000-0005-0000-0000-0000523C0000}"/>
    <cellStyle name="Comma 3 4 6 2 3 2 3 2" xfId="15780" xr:uid="{00000000-0005-0000-0000-0000533C0000}"/>
    <cellStyle name="Comma 3 4 6 2 3 2 3 2 2" xfId="34994" xr:uid="{9840FD16-4BC8-402F-9D94-20D23ED8C162}"/>
    <cellStyle name="Comma 3 4 6 2 3 2 3 3" xfId="25387" xr:uid="{4EE30464-E5AE-4276-932E-FDF0C003200C}"/>
    <cellStyle name="Comma 3 4 6 2 3 2 4" xfId="10976" xr:uid="{00000000-0005-0000-0000-0000543C0000}"/>
    <cellStyle name="Comma 3 4 6 2 3 2 4 2" xfId="30190" xr:uid="{A5064C7E-77BA-4D6B-AF69-3DFE31FA2A99}"/>
    <cellStyle name="Comma 3 4 6 2 3 2 5" xfId="20583" xr:uid="{477C458F-3C2A-46B2-9F44-65672D151A53}"/>
    <cellStyle name="Comma 3 4 6 2 3 3" xfId="2166" xr:uid="{00000000-0005-0000-0000-0000553C0000}"/>
    <cellStyle name="Comma 3 4 6 2 3 3 2" xfId="4571" xr:uid="{00000000-0005-0000-0000-0000563C0000}"/>
    <cellStyle name="Comma 3 4 6 2 3 3 2 2" xfId="9374" xr:uid="{00000000-0005-0000-0000-0000573C0000}"/>
    <cellStyle name="Comma 3 4 6 2 3 3 2 2 2" xfId="18981" xr:uid="{00000000-0005-0000-0000-0000583C0000}"/>
    <cellStyle name="Comma 3 4 6 2 3 3 2 2 2 2" xfId="38195" xr:uid="{E3415033-74FD-4121-9905-7C25EC36AEDC}"/>
    <cellStyle name="Comma 3 4 6 2 3 3 2 2 3" xfId="28588" xr:uid="{02101B49-3EEE-4512-91F0-139A622F0850}"/>
    <cellStyle name="Comma 3 4 6 2 3 3 2 3" xfId="14178" xr:uid="{00000000-0005-0000-0000-0000593C0000}"/>
    <cellStyle name="Comma 3 4 6 2 3 3 2 3 2" xfId="33392" xr:uid="{C556859F-1E35-4EAA-9505-FD68B998A624}"/>
    <cellStyle name="Comma 3 4 6 2 3 3 2 4" xfId="23785" xr:uid="{DE92A4C3-6D5A-4BAE-A683-E6BB38F8DBED}"/>
    <cellStyle name="Comma 3 4 6 2 3 3 3" xfId="6973" xr:uid="{00000000-0005-0000-0000-00005A3C0000}"/>
    <cellStyle name="Comma 3 4 6 2 3 3 3 2" xfId="16580" xr:uid="{00000000-0005-0000-0000-00005B3C0000}"/>
    <cellStyle name="Comma 3 4 6 2 3 3 3 2 2" xfId="35794" xr:uid="{C2F7B40C-7623-4594-A4CF-F02D8D3F626A}"/>
    <cellStyle name="Comma 3 4 6 2 3 3 3 3" xfId="26187" xr:uid="{57608CBE-2F0E-4B02-8D32-1C1D0D4A8EC5}"/>
    <cellStyle name="Comma 3 4 6 2 3 3 4" xfId="11776" xr:uid="{00000000-0005-0000-0000-00005C3C0000}"/>
    <cellStyle name="Comma 3 4 6 2 3 3 4 2" xfId="30990" xr:uid="{47D166AD-B464-49A5-BC2B-C6D661A0DE2F}"/>
    <cellStyle name="Comma 3 4 6 2 3 3 5" xfId="21383" xr:uid="{063DEF72-38D1-47E3-B1D1-0B23371ABFA5}"/>
    <cellStyle name="Comma 3 4 6 2 3 4" xfId="2971" xr:uid="{00000000-0005-0000-0000-00005D3C0000}"/>
    <cellStyle name="Comma 3 4 6 2 3 4 2" xfId="7774" xr:uid="{00000000-0005-0000-0000-00005E3C0000}"/>
    <cellStyle name="Comma 3 4 6 2 3 4 2 2" xfId="17381" xr:uid="{00000000-0005-0000-0000-00005F3C0000}"/>
    <cellStyle name="Comma 3 4 6 2 3 4 2 2 2" xfId="36595" xr:uid="{EB45CA82-03A5-40DA-A553-7C3242983954}"/>
    <cellStyle name="Comma 3 4 6 2 3 4 2 3" xfId="26988" xr:uid="{73C8D9E2-93A0-441B-A161-63311C8BF938}"/>
    <cellStyle name="Comma 3 4 6 2 3 4 3" xfId="12578" xr:uid="{00000000-0005-0000-0000-0000603C0000}"/>
    <cellStyle name="Comma 3 4 6 2 3 4 3 2" xfId="31792" xr:uid="{4253B506-5275-4F18-8974-A46C235AB213}"/>
    <cellStyle name="Comma 3 4 6 2 3 4 4" xfId="22185" xr:uid="{27D677F0-2609-4DF9-8855-3BD57A819D76}"/>
    <cellStyle name="Comma 3 4 6 2 3 5" xfId="5373" xr:uid="{00000000-0005-0000-0000-0000613C0000}"/>
    <cellStyle name="Comma 3 4 6 2 3 5 2" xfId="14980" xr:uid="{00000000-0005-0000-0000-0000623C0000}"/>
    <cellStyle name="Comma 3 4 6 2 3 5 2 2" xfId="34194" xr:uid="{EF7076C7-7750-4127-BF50-6A3DF343890C}"/>
    <cellStyle name="Comma 3 4 6 2 3 5 3" xfId="24587" xr:uid="{AF277D94-59B2-403B-9521-A2BE90070BEC}"/>
    <cellStyle name="Comma 3 4 6 2 3 6" xfId="10176" xr:uid="{00000000-0005-0000-0000-0000633C0000}"/>
    <cellStyle name="Comma 3 4 6 2 3 6 2" xfId="29390" xr:uid="{C7CDD871-6781-41C0-8ADF-E0F4637CF874}"/>
    <cellStyle name="Comma 3 4 6 2 3 7" xfId="19783" xr:uid="{2817F3C6-5F01-4427-9E0B-F43269C85BD9}"/>
    <cellStyle name="Comma 3 4 6 2 4" xfId="765" xr:uid="{00000000-0005-0000-0000-0000643C0000}"/>
    <cellStyle name="Comma 3 4 6 2 4 2" xfId="1566" xr:uid="{00000000-0005-0000-0000-0000653C0000}"/>
    <cellStyle name="Comma 3 4 6 2 4 2 2" xfId="3971" xr:uid="{00000000-0005-0000-0000-0000663C0000}"/>
    <cellStyle name="Comma 3 4 6 2 4 2 2 2" xfId="8774" xr:uid="{00000000-0005-0000-0000-0000673C0000}"/>
    <cellStyle name="Comma 3 4 6 2 4 2 2 2 2" xfId="18381" xr:uid="{00000000-0005-0000-0000-0000683C0000}"/>
    <cellStyle name="Comma 3 4 6 2 4 2 2 2 2 2" xfId="37595" xr:uid="{807143B2-F81E-4437-8BD7-E14E44F72EB7}"/>
    <cellStyle name="Comma 3 4 6 2 4 2 2 2 3" xfId="27988" xr:uid="{C6127B5A-3E4D-4C17-9055-E332D0FA0768}"/>
    <cellStyle name="Comma 3 4 6 2 4 2 2 3" xfId="13578" xr:uid="{00000000-0005-0000-0000-0000693C0000}"/>
    <cellStyle name="Comma 3 4 6 2 4 2 2 3 2" xfId="32792" xr:uid="{93B4A394-A5B4-466A-B7FC-235D5D9E6710}"/>
    <cellStyle name="Comma 3 4 6 2 4 2 2 4" xfId="23185" xr:uid="{38D1EA45-23B8-49E3-AF2B-93983FDDA00D}"/>
    <cellStyle name="Comma 3 4 6 2 4 2 3" xfId="6373" xr:uid="{00000000-0005-0000-0000-00006A3C0000}"/>
    <cellStyle name="Comma 3 4 6 2 4 2 3 2" xfId="15980" xr:uid="{00000000-0005-0000-0000-00006B3C0000}"/>
    <cellStyle name="Comma 3 4 6 2 4 2 3 2 2" xfId="35194" xr:uid="{A5D07F6A-9073-4D4C-951E-40596A7A92FF}"/>
    <cellStyle name="Comma 3 4 6 2 4 2 3 3" xfId="25587" xr:uid="{8733E702-587B-44B3-B485-0BD643A95A78}"/>
    <cellStyle name="Comma 3 4 6 2 4 2 4" xfId="11176" xr:uid="{00000000-0005-0000-0000-00006C3C0000}"/>
    <cellStyle name="Comma 3 4 6 2 4 2 4 2" xfId="30390" xr:uid="{31AA9187-7C5D-4A7A-B5FA-11D9E827ADE0}"/>
    <cellStyle name="Comma 3 4 6 2 4 2 5" xfId="20783" xr:uid="{5C964451-9788-4BDF-99C5-D04010070180}"/>
    <cellStyle name="Comma 3 4 6 2 4 3" xfId="2366" xr:uid="{00000000-0005-0000-0000-00006D3C0000}"/>
    <cellStyle name="Comma 3 4 6 2 4 3 2" xfId="4771" xr:uid="{00000000-0005-0000-0000-00006E3C0000}"/>
    <cellStyle name="Comma 3 4 6 2 4 3 2 2" xfId="9574" xr:uid="{00000000-0005-0000-0000-00006F3C0000}"/>
    <cellStyle name="Comma 3 4 6 2 4 3 2 2 2" xfId="19181" xr:uid="{00000000-0005-0000-0000-0000703C0000}"/>
    <cellStyle name="Comma 3 4 6 2 4 3 2 2 2 2" xfId="38395" xr:uid="{9E5BA19E-08AB-4A56-BFFB-9995A5ADE3F9}"/>
    <cellStyle name="Comma 3 4 6 2 4 3 2 2 3" xfId="28788" xr:uid="{7EBAAF26-F349-49EE-AFAF-8006387FA1D9}"/>
    <cellStyle name="Comma 3 4 6 2 4 3 2 3" xfId="14378" xr:uid="{00000000-0005-0000-0000-0000713C0000}"/>
    <cellStyle name="Comma 3 4 6 2 4 3 2 3 2" xfId="33592" xr:uid="{A5BFD10B-B118-4A10-9020-894F475E3B45}"/>
    <cellStyle name="Comma 3 4 6 2 4 3 2 4" xfId="23985" xr:uid="{572E5E92-DEFA-4CC9-ABBA-DDE2ED4E9182}"/>
    <cellStyle name="Comma 3 4 6 2 4 3 3" xfId="7173" xr:uid="{00000000-0005-0000-0000-0000723C0000}"/>
    <cellStyle name="Comma 3 4 6 2 4 3 3 2" xfId="16780" xr:uid="{00000000-0005-0000-0000-0000733C0000}"/>
    <cellStyle name="Comma 3 4 6 2 4 3 3 2 2" xfId="35994" xr:uid="{2E143D9D-62CE-4CF9-B339-8B715FD1DF77}"/>
    <cellStyle name="Comma 3 4 6 2 4 3 3 3" xfId="26387" xr:uid="{BB02B1B5-4704-43CD-9907-7E1C521DA759}"/>
    <cellStyle name="Comma 3 4 6 2 4 3 4" xfId="11976" xr:uid="{00000000-0005-0000-0000-0000743C0000}"/>
    <cellStyle name="Comma 3 4 6 2 4 3 4 2" xfId="31190" xr:uid="{3A383849-7B96-4D74-B11D-D0F38F57A98C}"/>
    <cellStyle name="Comma 3 4 6 2 4 3 5" xfId="21583" xr:uid="{A49DBAF9-7DD1-4C2A-ADF3-385046E62658}"/>
    <cellStyle name="Comma 3 4 6 2 4 4" xfId="3171" xr:uid="{00000000-0005-0000-0000-0000753C0000}"/>
    <cellStyle name="Comma 3 4 6 2 4 4 2" xfId="7974" xr:uid="{00000000-0005-0000-0000-0000763C0000}"/>
    <cellStyle name="Comma 3 4 6 2 4 4 2 2" xfId="17581" xr:uid="{00000000-0005-0000-0000-0000773C0000}"/>
    <cellStyle name="Comma 3 4 6 2 4 4 2 2 2" xfId="36795" xr:uid="{E2E862D3-6574-4B70-84AA-03549A596B07}"/>
    <cellStyle name="Comma 3 4 6 2 4 4 2 3" xfId="27188" xr:uid="{E6C10640-50D6-4DE3-9DE4-133F721ADF2F}"/>
    <cellStyle name="Comma 3 4 6 2 4 4 3" xfId="12778" xr:uid="{00000000-0005-0000-0000-0000783C0000}"/>
    <cellStyle name="Comma 3 4 6 2 4 4 3 2" xfId="31992" xr:uid="{1B0702EA-95EA-44B7-92B0-26FF21C77DED}"/>
    <cellStyle name="Comma 3 4 6 2 4 4 4" xfId="22385" xr:uid="{AC386A56-31FA-47D3-9832-2CF37FCDCE2A}"/>
    <cellStyle name="Comma 3 4 6 2 4 5" xfId="5573" xr:uid="{00000000-0005-0000-0000-0000793C0000}"/>
    <cellStyle name="Comma 3 4 6 2 4 5 2" xfId="15180" xr:uid="{00000000-0005-0000-0000-00007A3C0000}"/>
    <cellStyle name="Comma 3 4 6 2 4 5 2 2" xfId="34394" xr:uid="{73EB32D6-73B4-46FA-8D67-B2FF2F74ABBE}"/>
    <cellStyle name="Comma 3 4 6 2 4 5 3" xfId="24787" xr:uid="{608FECC0-BC2A-4B12-B7CC-50159CC697E2}"/>
    <cellStyle name="Comma 3 4 6 2 4 6" xfId="10376" xr:uid="{00000000-0005-0000-0000-00007B3C0000}"/>
    <cellStyle name="Comma 3 4 6 2 4 6 2" xfId="29590" xr:uid="{DFC6251C-18DF-4BB0-90E5-1CE820C9FD54}"/>
    <cellStyle name="Comma 3 4 6 2 4 7" xfId="19983" xr:uid="{F0CB2CA0-FE93-4001-BF8C-BBEF4C5B7CBF}"/>
    <cellStyle name="Comma 3 4 6 2 5" xfId="966" xr:uid="{00000000-0005-0000-0000-00007C3C0000}"/>
    <cellStyle name="Comma 3 4 6 2 5 2" xfId="3371" xr:uid="{00000000-0005-0000-0000-00007D3C0000}"/>
    <cellStyle name="Comma 3 4 6 2 5 2 2" xfId="8174" xr:uid="{00000000-0005-0000-0000-00007E3C0000}"/>
    <cellStyle name="Comma 3 4 6 2 5 2 2 2" xfId="17781" xr:uid="{00000000-0005-0000-0000-00007F3C0000}"/>
    <cellStyle name="Comma 3 4 6 2 5 2 2 2 2" xfId="36995" xr:uid="{8A42BFBA-A092-4BB4-A39A-1153E4004A27}"/>
    <cellStyle name="Comma 3 4 6 2 5 2 2 3" xfId="27388" xr:uid="{7F6E1A7A-9A8A-4C40-81F9-1E3B4BACBF29}"/>
    <cellStyle name="Comma 3 4 6 2 5 2 3" xfId="12978" xr:uid="{00000000-0005-0000-0000-0000803C0000}"/>
    <cellStyle name="Comma 3 4 6 2 5 2 3 2" xfId="32192" xr:uid="{D2E0C189-5230-4568-9884-A1D211C79CA6}"/>
    <cellStyle name="Comma 3 4 6 2 5 2 4" xfId="22585" xr:uid="{CF31EF23-5102-4FA3-BF7D-3556A1473B3B}"/>
    <cellStyle name="Comma 3 4 6 2 5 3" xfId="5773" xr:uid="{00000000-0005-0000-0000-0000813C0000}"/>
    <cellStyle name="Comma 3 4 6 2 5 3 2" xfId="15380" xr:uid="{00000000-0005-0000-0000-0000823C0000}"/>
    <cellStyle name="Comma 3 4 6 2 5 3 2 2" xfId="34594" xr:uid="{3DE3A0A4-8509-4D9E-AA07-E7444EA6111F}"/>
    <cellStyle name="Comma 3 4 6 2 5 3 3" xfId="24987" xr:uid="{3FE627CD-62D5-4E2F-B16D-52AE421F2FA2}"/>
    <cellStyle name="Comma 3 4 6 2 5 4" xfId="10576" xr:uid="{00000000-0005-0000-0000-0000833C0000}"/>
    <cellStyle name="Comma 3 4 6 2 5 4 2" xfId="29790" xr:uid="{20032A14-E0B9-461A-92CA-F0966AF77BC1}"/>
    <cellStyle name="Comma 3 4 6 2 5 5" xfId="20183" xr:uid="{D655DB68-6276-4D5B-A63E-501156D08767}"/>
    <cellStyle name="Comma 3 4 6 2 6" xfId="1766" xr:uid="{00000000-0005-0000-0000-0000843C0000}"/>
    <cellStyle name="Comma 3 4 6 2 6 2" xfId="4171" xr:uid="{00000000-0005-0000-0000-0000853C0000}"/>
    <cellStyle name="Comma 3 4 6 2 6 2 2" xfId="8974" xr:uid="{00000000-0005-0000-0000-0000863C0000}"/>
    <cellStyle name="Comma 3 4 6 2 6 2 2 2" xfId="18581" xr:uid="{00000000-0005-0000-0000-0000873C0000}"/>
    <cellStyle name="Comma 3 4 6 2 6 2 2 2 2" xfId="37795" xr:uid="{8BD6C5D6-AE46-4A04-A53D-4130DF3173E9}"/>
    <cellStyle name="Comma 3 4 6 2 6 2 2 3" xfId="28188" xr:uid="{BBFA4C52-AF8A-492C-A208-F1D84CC91558}"/>
    <cellStyle name="Comma 3 4 6 2 6 2 3" xfId="13778" xr:uid="{00000000-0005-0000-0000-0000883C0000}"/>
    <cellStyle name="Comma 3 4 6 2 6 2 3 2" xfId="32992" xr:uid="{86A8D724-C4D5-4246-9249-229E12FEBF30}"/>
    <cellStyle name="Comma 3 4 6 2 6 2 4" xfId="23385" xr:uid="{FEDD2E8C-3122-484F-850C-A76961ADF797}"/>
    <cellStyle name="Comma 3 4 6 2 6 3" xfId="6573" xr:uid="{00000000-0005-0000-0000-0000893C0000}"/>
    <cellStyle name="Comma 3 4 6 2 6 3 2" xfId="16180" xr:uid="{00000000-0005-0000-0000-00008A3C0000}"/>
    <cellStyle name="Comma 3 4 6 2 6 3 2 2" xfId="35394" xr:uid="{63B4C764-84CE-4DF6-8E12-129B865C0E13}"/>
    <cellStyle name="Comma 3 4 6 2 6 3 3" xfId="25787" xr:uid="{C526E9CA-CF24-4AB0-8F75-9EBE022164A1}"/>
    <cellStyle name="Comma 3 4 6 2 6 4" xfId="11376" xr:uid="{00000000-0005-0000-0000-00008B3C0000}"/>
    <cellStyle name="Comma 3 4 6 2 6 4 2" xfId="30590" xr:uid="{EB2E07AF-68C7-4018-87F6-0D90809F22BC}"/>
    <cellStyle name="Comma 3 4 6 2 6 5" xfId="20983" xr:uid="{1A565F8E-95D6-4BE0-9018-531D18F2AD32}"/>
    <cellStyle name="Comma 3 4 6 2 7" xfId="2571" xr:uid="{00000000-0005-0000-0000-00008C3C0000}"/>
    <cellStyle name="Comma 3 4 6 2 7 2" xfId="7374" xr:uid="{00000000-0005-0000-0000-00008D3C0000}"/>
    <cellStyle name="Comma 3 4 6 2 7 2 2" xfId="16981" xr:uid="{00000000-0005-0000-0000-00008E3C0000}"/>
    <cellStyle name="Comma 3 4 6 2 7 2 2 2" xfId="36195" xr:uid="{FCFEB54F-6824-4ED6-8C3F-1011444BDE90}"/>
    <cellStyle name="Comma 3 4 6 2 7 2 3" xfId="26588" xr:uid="{94FFB11F-7740-46DF-BA3C-F38FCCE0EA5E}"/>
    <cellStyle name="Comma 3 4 6 2 7 3" xfId="12178" xr:uid="{00000000-0005-0000-0000-00008F3C0000}"/>
    <cellStyle name="Comma 3 4 6 2 7 3 2" xfId="31392" xr:uid="{49C6EE17-D5E1-4368-B571-435FF0C15791}"/>
    <cellStyle name="Comma 3 4 6 2 7 4" xfId="21785" xr:uid="{EE44057D-21CA-424D-A1F7-3B49245432B5}"/>
    <cellStyle name="Comma 3 4 6 2 8" xfId="4973" xr:uid="{00000000-0005-0000-0000-0000903C0000}"/>
    <cellStyle name="Comma 3 4 6 2 8 2" xfId="14580" xr:uid="{00000000-0005-0000-0000-0000913C0000}"/>
    <cellStyle name="Comma 3 4 6 2 8 2 2" xfId="33794" xr:uid="{E8E5E436-B874-4CE6-A572-ABEAF5BD64F2}"/>
    <cellStyle name="Comma 3 4 6 2 8 3" xfId="24187" xr:uid="{60263505-CF57-45B9-93BC-09146C1EDD74}"/>
    <cellStyle name="Comma 3 4 6 2 9" xfId="9776" xr:uid="{00000000-0005-0000-0000-0000923C0000}"/>
    <cellStyle name="Comma 3 4 6 2 9 2" xfId="28990" xr:uid="{57257E71-7BB4-4C39-B8EB-E6BA121A2413}"/>
    <cellStyle name="Comma 3 4 6 3" xfId="265" xr:uid="{00000000-0005-0000-0000-0000933C0000}"/>
    <cellStyle name="Comma 3 4 6 3 2" xfId="1066" xr:uid="{00000000-0005-0000-0000-0000943C0000}"/>
    <cellStyle name="Comma 3 4 6 3 2 2" xfId="3471" xr:uid="{00000000-0005-0000-0000-0000953C0000}"/>
    <cellStyle name="Comma 3 4 6 3 2 2 2" xfId="8274" xr:uid="{00000000-0005-0000-0000-0000963C0000}"/>
    <cellStyle name="Comma 3 4 6 3 2 2 2 2" xfId="17881" xr:uid="{00000000-0005-0000-0000-0000973C0000}"/>
    <cellStyle name="Comma 3 4 6 3 2 2 2 2 2" xfId="37095" xr:uid="{D77A5CB6-8DB0-43E2-BCA4-27A3309DBA52}"/>
    <cellStyle name="Comma 3 4 6 3 2 2 2 3" xfId="27488" xr:uid="{6AD482E0-C39D-42AC-9D10-73889E7602A3}"/>
    <cellStyle name="Comma 3 4 6 3 2 2 3" xfId="13078" xr:uid="{00000000-0005-0000-0000-0000983C0000}"/>
    <cellStyle name="Comma 3 4 6 3 2 2 3 2" xfId="32292" xr:uid="{29DD4DCA-3A4E-4CDD-ADE3-94B80C1990E8}"/>
    <cellStyle name="Comma 3 4 6 3 2 2 4" xfId="22685" xr:uid="{47017336-B34C-4B26-9CF9-D2B60618E3B7}"/>
    <cellStyle name="Comma 3 4 6 3 2 3" xfId="5873" xr:uid="{00000000-0005-0000-0000-0000993C0000}"/>
    <cellStyle name="Comma 3 4 6 3 2 3 2" xfId="15480" xr:uid="{00000000-0005-0000-0000-00009A3C0000}"/>
    <cellStyle name="Comma 3 4 6 3 2 3 2 2" xfId="34694" xr:uid="{0A9BBC10-F96C-4ED5-AE94-9FD45CFCBD9C}"/>
    <cellStyle name="Comma 3 4 6 3 2 3 3" xfId="25087" xr:uid="{B6D629A9-2F17-4692-87D1-C20E74624B00}"/>
    <cellStyle name="Comma 3 4 6 3 2 4" xfId="10676" xr:uid="{00000000-0005-0000-0000-00009B3C0000}"/>
    <cellStyle name="Comma 3 4 6 3 2 4 2" xfId="29890" xr:uid="{6A2AB689-8DCF-4C8B-9D29-30C068E1BCA7}"/>
    <cellStyle name="Comma 3 4 6 3 2 5" xfId="20283" xr:uid="{B5E60DDA-D534-4A2E-AD01-373BC9D03170}"/>
    <cellStyle name="Comma 3 4 6 3 3" xfId="1866" xr:uid="{00000000-0005-0000-0000-00009C3C0000}"/>
    <cellStyle name="Comma 3 4 6 3 3 2" xfId="4271" xr:uid="{00000000-0005-0000-0000-00009D3C0000}"/>
    <cellStyle name="Comma 3 4 6 3 3 2 2" xfId="9074" xr:uid="{00000000-0005-0000-0000-00009E3C0000}"/>
    <cellStyle name="Comma 3 4 6 3 3 2 2 2" xfId="18681" xr:uid="{00000000-0005-0000-0000-00009F3C0000}"/>
    <cellStyle name="Comma 3 4 6 3 3 2 2 2 2" xfId="37895" xr:uid="{3B168B27-9BDA-4CB5-9188-3A1AA88A1DC3}"/>
    <cellStyle name="Comma 3 4 6 3 3 2 2 3" xfId="28288" xr:uid="{798C07E0-CA2D-40C3-9588-66F3CEB67765}"/>
    <cellStyle name="Comma 3 4 6 3 3 2 3" xfId="13878" xr:uid="{00000000-0005-0000-0000-0000A03C0000}"/>
    <cellStyle name="Comma 3 4 6 3 3 2 3 2" xfId="33092" xr:uid="{55B187F4-5BE8-4AD8-AD54-399358DF272D}"/>
    <cellStyle name="Comma 3 4 6 3 3 2 4" xfId="23485" xr:uid="{67C357EE-6213-4B2D-93A3-92B17284EA88}"/>
    <cellStyle name="Comma 3 4 6 3 3 3" xfId="6673" xr:uid="{00000000-0005-0000-0000-0000A13C0000}"/>
    <cellStyle name="Comma 3 4 6 3 3 3 2" xfId="16280" xr:uid="{00000000-0005-0000-0000-0000A23C0000}"/>
    <cellStyle name="Comma 3 4 6 3 3 3 2 2" xfId="35494" xr:uid="{3F772511-361B-40BA-B36F-93B62F04C8D9}"/>
    <cellStyle name="Comma 3 4 6 3 3 3 3" xfId="25887" xr:uid="{0AEEC5F4-A205-4E4F-815D-85D818BC65AC}"/>
    <cellStyle name="Comma 3 4 6 3 3 4" xfId="11476" xr:uid="{00000000-0005-0000-0000-0000A33C0000}"/>
    <cellStyle name="Comma 3 4 6 3 3 4 2" xfId="30690" xr:uid="{B7A7C2DE-9E6B-43D1-BEA2-171D9087C3DA}"/>
    <cellStyle name="Comma 3 4 6 3 3 5" xfId="21083" xr:uid="{6F912FD2-6121-4052-9940-18CD3D54D9D5}"/>
    <cellStyle name="Comma 3 4 6 3 4" xfId="2671" xr:uid="{00000000-0005-0000-0000-0000A43C0000}"/>
    <cellStyle name="Comma 3 4 6 3 4 2" xfId="7474" xr:uid="{00000000-0005-0000-0000-0000A53C0000}"/>
    <cellStyle name="Comma 3 4 6 3 4 2 2" xfId="17081" xr:uid="{00000000-0005-0000-0000-0000A63C0000}"/>
    <cellStyle name="Comma 3 4 6 3 4 2 2 2" xfId="36295" xr:uid="{531C7CB5-264E-49E9-AC24-EEA97D039D39}"/>
    <cellStyle name="Comma 3 4 6 3 4 2 3" xfId="26688" xr:uid="{5DD53840-F9B3-4A9A-94B4-BC171EDD6AEC}"/>
    <cellStyle name="Comma 3 4 6 3 4 3" xfId="12278" xr:uid="{00000000-0005-0000-0000-0000A73C0000}"/>
    <cellStyle name="Comma 3 4 6 3 4 3 2" xfId="31492" xr:uid="{216078E9-730C-45DD-AEBB-73C5342F3D07}"/>
    <cellStyle name="Comma 3 4 6 3 4 4" xfId="21885" xr:uid="{611831E5-6B60-4225-B5B1-4A497E88BE6D}"/>
    <cellStyle name="Comma 3 4 6 3 5" xfId="5073" xr:uid="{00000000-0005-0000-0000-0000A83C0000}"/>
    <cellStyle name="Comma 3 4 6 3 5 2" xfId="14680" xr:uid="{00000000-0005-0000-0000-0000A93C0000}"/>
    <cellStyle name="Comma 3 4 6 3 5 2 2" xfId="33894" xr:uid="{3E835DDF-4A16-4D92-8BDB-0069BF2D3689}"/>
    <cellStyle name="Comma 3 4 6 3 5 3" xfId="24287" xr:uid="{C895D9CA-EB33-474B-BD3D-2020C052AC1A}"/>
    <cellStyle name="Comma 3 4 6 3 6" xfId="9876" xr:uid="{00000000-0005-0000-0000-0000AA3C0000}"/>
    <cellStyle name="Comma 3 4 6 3 6 2" xfId="29090" xr:uid="{EB0ED1E9-7092-4BF9-9C15-87A173AF08C2}"/>
    <cellStyle name="Comma 3 4 6 3 7" xfId="19483" xr:uid="{EE22B279-07DD-4996-B629-BAA3555A932F}"/>
    <cellStyle name="Comma 3 4 6 4" xfId="465" xr:uid="{00000000-0005-0000-0000-0000AB3C0000}"/>
    <cellStyle name="Comma 3 4 6 4 2" xfId="1266" xr:uid="{00000000-0005-0000-0000-0000AC3C0000}"/>
    <cellStyle name="Comma 3 4 6 4 2 2" xfId="3671" xr:uid="{00000000-0005-0000-0000-0000AD3C0000}"/>
    <cellStyle name="Comma 3 4 6 4 2 2 2" xfId="8474" xr:uid="{00000000-0005-0000-0000-0000AE3C0000}"/>
    <cellStyle name="Comma 3 4 6 4 2 2 2 2" xfId="18081" xr:uid="{00000000-0005-0000-0000-0000AF3C0000}"/>
    <cellStyle name="Comma 3 4 6 4 2 2 2 2 2" xfId="37295" xr:uid="{C859CDB2-2A42-48BD-ABF1-397461B04CA6}"/>
    <cellStyle name="Comma 3 4 6 4 2 2 2 3" xfId="27688" xr:uid="{B45D5FC9-1FC1-4EC3-B02E-15F93011B4C3}"/>
    <cellStyle name="Comma 3 4 6 4 2 2 3" xfId="13278" xr:uid="{00000000-0005-0000-0000-0000B03C0000}"/>
    <cellStyle name="Comma 3 4 6 4 2 2 3 2" xfId="32492" xr:uid="{BFC68AC8-1AEB-43CA-8367-A686B7B26CAF}"/>
    <cellStyle name="Comma 3 4 6 4 2 2 4" xfId="22885" xr:uid="{E98C62B3-9CE7-4DFF-AD88-2A0073368F8D}"/>
    <cellStyle name="Comma 3 4 6 4 2 3" xfId="6073" xr:uid="{00000000-0005-0000-0000-0000B13C0000}"/>
    <cellStyle name="Comma 3 4 6 4 2 3 2" xfId="15680" xr:uid="{00000000-0005-0000-0000-0000B23C0000}"/>
    <cellStyle name="Comma 3 4 6 4 2 3 2 2" xfId="34894" xr:uid="{40473C56-0526-4E8A-90FD-4DCEF4BA7947}"/>
    <cellStyle name="Comma 3 4 6 4 2 3 3" xfId="25287" xr:uid="{9CB00323-6EC8-459D-B8FA-ADD9A834C371}"/>
    <cellStyle name="Comma 3 4 6 4 2 4" xfId="10876" xr:uid="{00000000-0005-0000-0000-0000B33C0000}"/>
    <cellStyle name="Comma 3 4 6 4 2 4 2" xfId="30090" xr:uid="{88BCAF7F-76CB-43C7-A0CD-852EEA72C578}"/>
    <cellStyle name="Comma 3 4 6 4 2 5" xfId="20483" xr:uid="{4FD358B0-58CE-4FC2-A9A8-5C1B78E8F51A}"/>
    <cellStyle name="Comma 3 4 6 4 3" xfId="2066" xr:uid="{00000000-0005-0000-0000-0000B43C0000}"/>
    <cellStyle name="Comma 3 4 6 4 3 2" xfId="4471" xr:uid="{00000000-0005-0000-0000-0000B53C0000}"/>
    <cellStyle name="Comma 3 4 6 4 3 2 2" xfId="9274" xr:uid="{00000000-0005-0000-0000-0000B63C0000}"/>
    <cellStyle name="Comma 3 4 6 4 3 2 2 2" xfId="18881" xr:uid="{00000000-0005-0000-0000-0000B73C0000}"/>
    <cellStyle name="Comma 3 4 6 4 3 2 2 2 2" xfId="38095" xr:uid="{4E13ED57-972C-47BC-B18A-C46410729560}"/>
    <cellStyle name="Comma 3 4 6 4 3 2 2 3" xfId="28488" xr:uid="{4E3D2D7B-BC47-4953-B757-C4B075C88FA5}"/>
    <cellStyle name="Comma 3 4 6 4 3 2 3" xfId="14078" xr:uid="{00000000-0005-0000-0000-0000B83C0000}"/>
    <cellStyle name="Comma 3 4 6 4 3 2 3 2" xfId="33292" xr:uid="{612F0855-D471-42F3-9618-6D2917DBF776}"/>
    <cellStyle name="Comma 3 4 6 4 3 2 4" xfId="23685" xr:uid="{6BDF6049-37B4-4607-B9BF-676D4B354BEE}"/>
    <cellStyle name="Comma 3 4 6 4 3 3" xfId="6873" xr:uid="{00000000-0005-0000-0000-0000B93C0000}"/>
    <cellStyle name="Comma 3 4 6 4 3 3 2" xfId="16480" xr:uid="{00000000-0005-0000-0000-0000BA3C0000}"/>
    <cellStyle name="Comma 3 4 6 4 3 3 2 2" xfId="35694" xr:uid="{0089B51A-201B-402C-A02D-25FA3B76D321}"/>
    <cellStyle name="Comma 3 4 6 4 3 3 3" xfId="26087" xr:uid="{82DC6CBE-652F-4C72-B7A1-49C998E31B8E}"/>
    <cellStyle name="Comma 3 4 6 4 3 4" xfId="11676" xr:uid="{00000000-0005-0000-0000-0000BB3C0000}"/>
    <cellStyle name="Comma 3 4 6 4 3 4 2" xfId="30890" xr:uid="{57AC592A-DDEE-4913-B9ED-04EA9852E5EC}"/>
    <cellStyle name="Comma 3 4 6 4 3 5" xfId="21283" xr:uid="{B4F36F6A-9FF3-4126-BBB9-59D217033656}"/>
    <cellStyle name="Comma 3 4 6 4 4" xfId="2871" xr:uid="{00000000-0005-0000-0000-0000BC3C0000}"/>
    <cellStyle name="Comma 3 4 6 4 4 2" xfId="7674" xr:uid="{00000000-0005-0000-0000-0000BD3C0000}"/>
    <cellStyle name="Comma 3 4 6 4 4 2 2" xfId="17281" xr:uid="{00000000-0005-0000-0000-0000BE3C0000}"/>
    <cellStyle name="Comma 3 4 6 4 4 2 2 2" xfId="36495" xr:uid="{1B5BA1DE-61A0-4F81-B755-3891B1B90854}"/>
    <cellStyle name="Comma 3 4 6 4 4 2 3" xfId="26888" xr:uid="{7F9F9738-17E7-4E0C-8C26-766CC6CBDDBC}"/>
    <cellStyle name="Comma 3 4 6 4 4 3" xfId="12478" xr:uid="{00000000-0005-0000-0000-0000BF3C0000}"/>
    <cellStyle name="Comma 3 4 6 4 4 3 2" xfId="31692" xr:uid="{EB9D9362-DEBF-4468-ABFB-A3CE3E4215CB}"/>
    <cellStyle name="Comma 3 4 6 4 4 4" xfId="22085" xr:uid="{E5DFC2AD-FC91-4D96-90ED-6223D50FC0EA}"/>
    <cellStyle name="Comma 3 4 6 4 5" xfId="5273" xr:uid="{00000000-0005-0000-0000-0000C03C0000}"/>
    <cellStyle name="Comma 3 4 6 4 5 2" xfId="14880" xr:uid="{00000000-0005-0000-0000-0000C13C0000}"/>
    <cellStyle name="Comma 3 4 6 4 5 2 2" xfId="34094" xr:uid="{0ABA98B6-B813-4FF8-B29F-879EA7BD67A1}"/>
    <cellStyle name="Comma 3 4 6 4 5 3" xfId="24487" xr:uid="{78A2A39A-7988-42F0-B9FD-907FBDA4C851}"/>
    <cellStyle name="Comma 3 4 6 4 6" xfId="10076" xr:uid="{00000000-0005-0000-0000-0000C23C0000}"/>
    <cellStyle name="Comma 3 4 6 4 6 2" xfId="29290" xr:uid="{48873765-EC12-4A8D-B00B-DE608E7022FD}"/>
    <cellStyle name="Comma 3 4 6 4 7" xfId="19683" xr:uid="{88DE84B0-DFE0-446F-8C57-2E3E2C74DA1A}"/>
    <cellStyle name="Comma 3 4 6 5" xfId="665" xr:uid="{00000000-0005-0000-0000-0000C33C0000}"/>
    <cellStyle name="Comma 3 4 6 5 2" xfId="1466" xr:uid="{00000000-0005-0000-0000-0000C43C0000}"/>
    <cellStyle name="Comma 3 4 6 5 2 2" xfId="3871" xr:uid="{00000000-0005-0000-0000-0000C53C0000}"/>
    <cellStyle name="Comma 3 4 6 5 2 2 2" xfId="8674" xr:uid="{00000000-0005-0000-0000-0000C63C0000}"/>
    <cellStyle name="Comma 3 4 6 5 2 2 2 2" xfId="18281" xr:uid="{00000000-0005-0000-0000-0000C73C0000}"/>
    <cellStyle name="Comma 3 4 6 5 2 2 2 2 2" xfId="37495" xr:uid="{06DA89F6-F6D0-4551-A3A7-8C87F0314A08}"/>
    <cellStyle name="Comma 3 4 6 5 2 2 2 3" xfId="27888" xr:uid="{8BE83F88-30FA-4BE6-8AB2-5FAD74DB4710}"/>
    <cellStyle name="Comma 3 4 6 5 2 2 3" xfId="13478" xr:uid="{00000000-0005-0000-0000-0000C83C0000}"/>
    <cellStyle name="Comma 3 4 6 5 2 2 3 2" xfId="32692" xr:uid="{39FF3225-4F17-458B-8B34-842F9CA7FD98}"/>
    <cellStyle name="Comma 3 4 6 5 2 2 4" xfId="23085" xr:uid="{143A2D61-36A0-4A9C-BD66-1B6B88429628}"/>
    <cellStyle name="Comma 3 4 6 5 2 3" xfId="6273" xr:uid="{00000000-0005-0000-0000-0000C93C0000}"/>
    <cellStyle name="Comma 3 4 6 5 2 3 2" xfId="15880" xr:uid="{00000000-0005-0000-0000-0000CA3C0000}"/>
    <cellStyle name="Comma 3 4 6 5 2 3 2 2" xfId="35094" xr:uid="{A6C63A79-188F-4574-967B-DB05D121900C}"/>
    <cellStyle name="Comma 3 4 6 5 2 3 3" xfId="25487" xr:uid="{013F602A-FE9A-4A32-8FCC-7B03648CBE34}"/>
    <cellStyle name="Comma 3 4 6 5 2 4" xfId="11076" xr:uid="{00000000-0005-0000-0000-0000CB3C0000}"/>
    <cellStyle name="Comma 3 4 6 5 2 4 2" xfId="30290" xr:uid="{A4FD1211-A5B2-4676-B7B9-4B5CA4C5ED8A}"/>
    <cellStyle name="Comma 3 4 6 5 2 5" xfId="20683" xr:uid="{32B3FBE8-E649-418D-991C-842D7536DDC8}"/>
    <cellStyle name="Comma 3 4 6 5 3" xfId="2266" xr:uid="{00000000-0005-0000-0000-0000CC3C0000}"/>
    <cellStyle name="Comma 3 4 6 5 3 2" xfId="4671" xr:uid="{00000000-0005-0000-0000-0000CD3C0000}"/>
    <cellStyle name="Comma 3 4 6 5 3 2 2" xfId="9474" xr:uid="{00000000-0005-0000-0000-0000CE3C0000}"/>
    <cellStyle name="Comma 3 4 6 5 3 2 2 2" xfId="19081" xr:uid="{00000000-0005-0000-0000-0000CF3C0000}"/>
    <cellStyle name="Comma 3 4 6 5 3 2 2 2 2" xfId="38295" xr:uid="{3A4C2FFE-691C-417D-B9A3-7090DE41BA0A}"/>
    <cellStyle name="Comma 3 4 6 5 3 2 2 3" xfId="28688" xr:uid="{3EF2E88C-AD46-4D74-A087-0BC0B7ADD7D4}"/>
    <cellStyle name="Comma 3 4 6 5 3 2 3" xfId="14278" xr:uid="{00000000-0005-0000-0000-0000D03C0000}"/>
    <cellStyle name="Comma 3 4 6 5 3 2 3 2" xfId="33492" xr:uid="{1079C94F-675B-4A93-97D2-260EEFA5D4B0}"/>
    <cellStyle name="Comma 3 4 6 5 3 2 4" xfId="23885" xr:uid="{F0B7EE85-80C7-40CD-9A92-C46618A5192A}"/>
    <cellStyle name="Comma 3 4 6 5 3 3" xfId="7073" xr:uid="{00000000-0005-0000-0000-0000D13C0000}"/>
    <cellStyle name="Comma 3 4 6 5 3 3 2" xfId="16680" xr:uid="{00000000-0005-0000-0000-0000D23C0000}"/>
    <cellStyle name="Comma 3 4 6 5 3 3 2 2" xfId="35894" xr:uid="{2597F1EC-A9DC-477F-A6E4-B2F924B0EE93}"/>
    <cellStyle name="Comma 3 4 6 5 3 3 3" xfId="26287" xr:uid="{24BD4243-48E7-4A13-A289-E5F0D910067F}"/>
    <cellStyle name="Comma 3 4 6 5 3 4" xfId="11876" xr:uid="{00000000-0005-0000-0000-0000D33C0000}"/>
    <cellStyle name="Comma 3 4 6 5 3 4 2" xfId="31090" xr:uid="{7294D2C3-E438-4BB0-97B3-5D8C268DCE6A}"/>
    <cellStyle name="Comma 3 4 6 5 3 5" xfId="21483" xr:uid="{9E7A770F-CAA2-4E87-B7E9-8C66B7D94A6D}"/>
    <cellStyle name="Comma 3 4 6 5 4" xfId="3071" xr:uid="{00000000-0005-0000-0000-0000D43C0000}"/>
    <cellStyle name="Comma 3 4 6 5 4 2" xfId="7874" xr:uid="{00000000-0005-0000-0000-0000D53C0000}"/>
    <cellStyle name="Comma 3 4 6 5 4 2 2" xfId="17481" xr:uid="{00000000-0005-0000-0000-0000D63C0000}"/>
    <cellStyle name="Comma 3 4 6 5 4 2 2 2" xfId="36695" xr:uid="{79E3EBD3-4118-43AF-91B3-FC6B650F3B18}"/>
    <cellStyle name="Comma 3 4 6 5 4 2 3" xfId="27088" xr:uid="{929EA525-DFF4-4B0A-AE45-49E55CA7D045}"/>
    <cellStyle name="Comma 3 4 6 5 4 3" xfId="12678" xr:uid="{00000000-0005-0000-0000-0000D73C0000}"/>
    <cellStyle name="Comma 3 4 6 5 4 3 2" xfId="31892" xr:uid="{5665F6B1-7C45-471B-939A-DA331283B0FF}"/>
    <cellStyle name="Comma 3 4 6 5 4 4" xfId="22285" xr:uid="{1376B142-59E5-4DFB-901F-C6342CDD4140}"/>
    <cellStyle name="Comma 3 4 6 5 5" xfId="5473" xr:uid="{00000000-0005-0000-0000-0000D83C0000}"/>
    <cellStyle name="Comma 3 4 6 5 5 2" xfId="15080" xr:uid="{00000000-0005-0000-0000-0000D93C0000}"/>
    <cellStyle name="Comma 3 4 6 5 5 2 2" xfId="34294" xr:uid="{A8AE7738-8EDC-443B-85B8-DFE60BDF203F}"/>
    <cellStyle name="Comma 3 4 6 5 5 3" xfId="24687" xr:uid="{E1C1CA81-3E1B-4610-A2F4-4606A7ED2394}"/>
    <cellStyle name="Comma 3 4 6 5 6" xfId="10276" xr:uid="{00000000-0005-0000-0000-0000DA3C0000}"/>
    <cellStyle name="Comma 3 4 6 5 6 2" xfId="29490" xr:uid="{62D283B1-B086-40E5-8BC2-A962D26BC0B2}"/>
    <cellStyle name="Comma 3 4 6 5 7" xfId="19883" xr:uid="{E8625DDC-D773-4D8B-BAAE-E500D6F5D8F5}"/>
    <cellStyle name="Comma 3 4 6 6" xfId="866" xr:uid="{00000000-0005-0000-0000-0000DB3C0000}"/>
    <cellStyle name="Comma 3 4 6 6 2" xfId="3271" xr:uid="{00000000-0005-0000-0000-0000DC3C0000}"/>
    <cellStyle name="Comma 3 4 6 6 2 2" xfId="8074" xr:uid="{00000000-0005-0000-0000-0000DD3C0000}"/>
    <cellStyle name="Comma 3 4 6 6 2 2 2" xfId="17681" xr:uid="{00000000-0005-0000-0000-0000DE3C0000}"/>
    <cellStyle name="Comma 3 4 6 6 2 2 2 2" xfId="36895" xr:uid="{D9171586-A03A-4252-943C-66DE7B46FFBB}"/>
    <cellStyle name="Comma 3 4 6 6 2 2 3" xfId="27288" xr:uid="{EDF98F78-F54E-4CD4-B644-82E39A933F3C}"/>
    <cellStyle name="Comma 3 4 6 6 2 3" xfId="12878" xr:uid="{00000000-0005-0000-0000-0000DF3C0000}"/>
    <cellStyle name="Comma 3 4 6 6 2 3 2" xfId="32092" xr:uid="{9B71AEEE-D449-4442-B3A1-F5669BD4FD9D}"/>
    <cellStyle name="Comma 3 4 6 6 2 4" xfId="22485" xr:uid="{B6C66D69-3734-4344-AE64-F10A22069919}"/>
    <cellStyle name="Comma 3 4 6 6 3" xfId="5673" xr:uid="{00000000-0005-0000-0000-0000E03C0000}"/>
    <cellStyle name="Comma 3 4 6 6 3 2" xfId="15280" xr:uid="{00000000-0005-0000-0000-0000E13C0000}"/>
    <cellStyle name="Comma 3 4 6 6 3 2 2" xfId="34494" xr:uid="{B44BB9D6-F513-4916-AF3D-BD9DA8A68F2C}"/>
    <cellStyle name="Comma 3 4 6 6 3 3" xfId="24887" xr:uid="{8197B11D-FF58-4116-8664-E2A0362464E7}"/>
    <cellStyle name="Comma 3 4 6 6 4" xfId="10476" xr:uid="{00000000-0005-0000-0000-0000E23C0000}"/>
    <cellStyle name="Comma 3 4 6 6 4 2" xfId="29690" xr:uid="{5807FE91-0232-4001-8C18-08280FA117E3}"/>
    <cellStyle name="Comma 3 4 6 6 5" xfId="20083" xr:uid="{8EF09FB2-4A72-430C-B52D-FB7C5AFA6AFD}"/>
    <cellStyle name="Comma 3 4 6 7" xfId="1666" xr:uid="{00000000-0005-0000-0000-0000E33C0000}"/>
    <cellStyle name="Comma 3 4 6 7 2" xfId="4071" xr:uid="{00000000-0005-0000-0000-0000E43C0000}"/>
    <cellStyle name="Comma 3 4 6 7 2 2" xfId="8874" xr:uid="{00000000-0005-0000-0000-0000E53C0000}"/>
    <cellStyle name="Comma 3 4 6 7 2 2 2" xfId="18481" xr:uid="{00000000-0005-0000-0000-0000E63C0000}"/>
    <cellStyle name="Comma 3 4 6 7 2 2 2 2" xfId="37695" xr:uid="{685CD43D-2EF1-4FFF-BC2A-E723D4A32A00}"/>
    <cellStyle name="Comma 3 4 6 7 2 2 3" xfId="28088" xr:uid="{D2950016-DA24-46E4-851C-34B18B38B498}"/>
    <cellStyle name="Comma 3 4 6 7 2 3" xfId="13678" xr:uid="{00000000-0005-0000-0000-0000E73C0000}"/>
    <cellStyle name="Comma 3 4 6 7 2 3 2" xfId="32892" xr:uid="{B8D8351E-9577-4CB1-8C78-F289DF4CC916}"/>
    <cellStyle name="Comma 3 4 6 7 2 4" xfId="23285" xr:uid="{84A3C0D7-5AEF-43D1-BCB0-E067031A9FCE}"/>
    <cellStyle name="Comma 3 4 6 7 3" xfId="6473" xr:uid="{00000000-0005-0000-0000-0000E83C0000}"/>
    <cellStyle name="Comma 3 4 6 7 3 2" xfId="16080" xr:uid="{00000000-0005-0000-0000-0000E93C0000}"/>
    <cellStyle name="Comma 3 4 6 7 3 2 2" xfId="35294" xr:uid="{7644AE56-35A1-4228-9765-485E0CDD7ED8}"/>
    <cellStyle name="Comma 3 4 6 7 3 3" xfId="25687" xr:uid="{18E330AA-3BA2-4696-81AD-EEE3530A4515}"/>
    <cellStyle name="Comma 3 4 6 7 4" xfId="11276" xr:uid="{00000000-0005-0000-0000-0000EA3C0000}"/>
    <cellStyle name="Comma 3 4 6 7 4 2" xfId="30490" xr:uid="{FF6348C0-AE11-4DB7-8D56-B94AC5C5DB55}"/>
    <cellStyle name="Comma 3 4 6 7 5" xfId="20883" xr:uid="{871533AB-C967-41BF-B27C-DC53A0DF7FF3}"/>
    <cellStyle name="Comma 3 4 6 8" xfId="2471" xr:uid="{00000000-0005-0000-0000-0000EB3C0000}"/>
    <cellStyle name="Comma 3 4 6 8 2" xfId="7274" xr:uid="{00000000-0005-0000-0000-0000EC3C0000}"/>
    <cellStyle name="Comma 3 4 6 8 2 2" xfId="16881" xr:uid="{00000000-0005-0000-0000-0000ED3C0000}"/>
    <cellStyle name="Comma 3 4 6 8 2 2 2" xfId="36095" xr:uid="{6D5234D1-411B-4168-97E4-F24C597899D2}"/>
    <cellStyle name="Comma 3 4 6 8 2 3" xfId="26488" xr:uid="{D9E33273-ACB7-4100-8307-40A1C3CA4022}"/>
    <cellStyle name="Comma 3 4 6 8 3" xfId="12078" xr:uid="{00000000-0005-0000-0000-0000EE3C0000}"/>
    <cellStyle name="Comma 3 4 6 8 3 2" xfId="31292" xr:uid="{762782AE-6982-4AAC-80EE-0049EAB64CD2}"/>
    <cellStyle name="Comma 3 4 6 8 4" xfId="21685" xr:uid="{91F2882A-5B55-49BF-BE35-4B8AE00AC762}"/>
    <cellStyle name="Comma 3 4 6 9" xfId="4873" xr:uid="{00000000-0005-0000-0000-0000EF3C0000}"/>
    <cellStyle name="Comma 3 4 6 9 2" xfId="14480" xr:uid="{00000000-0005-0000-0000-0000F03C0000}"/>
    <cellStyle name="Comma 3 4 6 9 2 2" xfId="33694" xr:uid="{836D32DD-F5AF-40D7-BDD3-E9A05778BC88}"/>
    <cellStyle name="Comma 3 4 6 9 3" xfId="24087" xr:uid="{16DC8F07-985C-4468-B517-1C2EE5E3CC62}"/>
    <cellStyle name="Comma 3 4 7" xfId="115" xr:uid="{00000000-0005-0000-0000-0000F13C0000}"/>
    <cellStyle name="Comma 3 4 7 10" xfId="19333" xr:uid="{C37F2A5C-E3D0-4B09-8BD2-74307701EE33}"/>
    <cellStyle name="Comma 3 4 7 2" xfId="315" xr:uid="{00000000-0005-0000-0000-0000F23C0000}"/>
    <cellStyle name="Comma 3 4 7 2 2" xfId="1116" xr:uid="{00000000-0005-0000-0000-0000F33C0000}"/>
    <cellStyle name="Comma 3 4 7 2 2 2" xfId="3521" xr:uid="{00000000-0005-0000-0000-0000F43C0000}"/>
    <cellStyle name="Comma 3 4 7 2 2 2 2" xfId="8324" xr:uid="{00000000-0005-0000-0000-0000F53C0000}"/>
    <cellStyle name="Comma 3 4 7 2 2 2 2 2" xfId="17931" xr:uid="{00000000-0005-0000-0000-0000F63C0000}"/>
    <cellStyle name="Comma 3 4 7 2 2 2 2 2 2" xfId="37145" xr:uid="{98F2EA01-C7E2-40DE-A12D-65D3D2369F62}"/>
    <cellStyle name="Comma 3 4 7 2 2 2 2 3" xfId="27538" xr:uid="{220D3060-574E-4754-959D-7AB7CBAD6CA9}"/>
    <cellStyle name="Comma 3 4 7 2 2 2 3" xfId="13128" xr:uid="{00000000-0005-0000-0000-0000F73C0000}"/>
    <cellStyle name="Comma 3 4 7 2 2 2 3 2" xfId="32342" xr:uid="{EF944419-D851-474E-A9F8-47F90C20962E}"/>
    <cellStyle name="Comma 3 4 7 2 2 2 4" xfId="22735" xr:uid="{17ED2CDE-6721-4BD2-82FB-AD040013A080}"/>
    <cellStyle name="Comma 3 4 7 2 2 3" xfId="5923" xr:uid="{00000000-0005-0000-0000-0000F83C0000}"/>
    <cellStyle name="Comma 3 4 7 2 2 3 2" xfId="15530" xr:uid="{00000000-0005-0000-0000-0000F93C0000}"/>
    <cellStyle name="Comma 3 4 7 2 2 3 2 2" xfId="34744" xr:uid="{89C4860C-15F0-4EA4-925B-8DE1F4CAD66B}"/>
    <cellStyle name="Comma 3 4 7 2 2 3 3" xfId="25137" xr:uid="{EA77DA35-F85A-4DB3-8F4B-7CFCCBDCACAA}"/>
    <cellStyle name="Comma 3 4 7 2 2 4" xfId="10726" xr:uid="{00000000-0005-0000-0000-0000FA3C0000}"/>
    <cellStyle name="Comma 3 4 7 2 2 4 2" xfId="29940" xr:uid="{EB230A91-CD90-4754-8284-6D7955B81CDF}"/>
    <cellStyle name="Comma 3 4 7 2 2 5" xfId="20333" xr:uid="{F3AE5747-67AC-47C7-94DE-EA1E63E68CFA}"/>
    <cellStyle name="Comma 3 4 7 2 3" xfId="1916" xr:uid="{00000000-0005-0000-0000-0000FB3C0000}"/>
    <cellStyle name="Comma 3 4 7 2 3 2" xfId="4321" xr:uid="{00000000-0005-0000-0000-0000FC3C0000}"/>
    <cellStyle name="Comma 3 4 7 2 3 2 2" xfId="9124" xr:uid="{00000000-0005-0000-0000-0000FD3C0000}"/>
    <cellStyle name="Comma 3 4 7 2 3 2 2 2" xfId="18731" xr:uid="{00000000-0005-0000-0000-0000FE3C0000}"/>
    <cellStyle name="Comma 3 4 7 2 3 2 2 2 2" xfId="37945" xr:uid="{C67A5BB8-4E3F-438F-AC09-5433FC770064}"/>
    <cellStyle name="Comma 3 4 7 2 3 2 2 3" xfId="28338" xr:uid="{F150ACDE-FFEA-43FB-915B-42050D4429AA}"/>
    <cellStyle name="Comma 3 4 7 2 3 2 3" xfId="13928" xr:uid="{00000000-0005-0000-0000-0000FF3C0000}"/>
    <cellStyle name="Comma 3 4 7 2 3 2 3 2" xfId="33142" xr:uid="{3F094B79-EAE3-49E3-BFE2-AD2848845F2A}"/>
    <cellStyle name="Comma 3 4 7 2 3 2 4" xfId="23535" xr:uid="{805BD4B5-77DC-4EF4-8717-7F8A57EA20A5}"/>
    <cellStyle name="Comma 3 4 7 2 3 3" xfId="6723" xr:uid="{00000000-0005-0000-0000-0000003D0000}"/>
    <cellStyle name="Comma 3 4 7 2 3 3 2" xfId="16330" xr:uid="{00000000-0005-0000-0000-0000013D0000}"/>
    <cellStyle name="Comma 3 4 7 2 3 3 2 2" xfId="35544" xr:uid="{F312F42D-40FA-434C-A845-8E069B1604B0}"/>
    <cellStyle name="Comma 3 4 7 2 3 3 3" xfId="25937" xr:uid="{BF5BB10C-069D-4D6B-8540-FF67983A5820}"/>
    <cellStyle name="Comma 3 4 7 2 3 4" xfId="11526" xr:uid="{00000000-0005-0000-0000-0000023D0000}"/>
    <cellStyle name="Comma 3 4 7 2 3 4 2" xfId="30740" xr:uid="{98A7865F-0477-4FB5-9502-D4FC56FE9FFE}"/>
    <cellStyle name="Comma 3 4 7 2 3 5" xfId="21133" xr:uid="{AF2DC745-3799-4B2D-8CEF-5F0F747B3619}"/>
    <cellStyle name="Comma 3 4 7 2 4" xfId="2721" xr:uid="{00000000-0005-0000-0000-0000033D0000}"/>
    <cellStyle name="Comma 3 4 7 2 4 2" xfId="7524" xr:uid="{00000000-0005-0000-0000-0000043D0000}"/>
    <cellStyle name="Comma 3 4 7 2 4 2 2" xfId="17131" xr:uid="{00000000-0005-0000-0000-0000053D0000}"/>
    <cellStyle name="Comma 3 4 7 2 4 2 2 2" xfId="36345" xr:uid="{F58D1014-E89B-4D6A-ABD0-04A33A23959E}"/>
    <cellStyle name="Comma 3 4 7 2 4 2 3" xfId="26738" xr:uid="{247DF383-81E7-471A-94B0-25749AB6EA0E}"/>
    <cellStyle name="Comma 3 4 7 2 4 3" xfId="12328" xr:uid="{00000000-0005-0000-0000-0000063D0000}"/>
    <cellStyle name="Comma 3 4 7 2 4 3 2" xfId="31542" xr:uid="{1B749B7F-9D38-4384-AD2A-8EC3A555B895}"/>
    <cellStyle name="Comma 3 4 7 2 4 4" xfId="21935" xr:uid="{B778723F-98A8-4655-880D-FB1971F0BB9C}"/>
    <cellStyle name="Comma 3 4 7 2 5" xfId="5123" xr:uid="{00000000-0005-0000-0000-0000073D0000}"/>
    <cellStyle name="Comma 3 4 7 2 5 2" xfId="14730" xr:uid="{00000000-0005-0000-0000-0000083D0000}"/>
    <cellStyle name="Comma 3 4 7 2 5 2 2" xfId="33944" xr:uid="{4081EA32-1D84-46F1-8CAA-CCE4DDC69996}"/>
    <cellStyle name="Comma 3 4 7 2 5 3" xfId="24337" xr:uid="{3C2A2428-1E04-4830-B514-9B054F93009B}"/>
    <cellStyle name="Comma 3 4 7 2 6" xfId="9926" xr:uid="{00000000-0005-0000-0000-0000093D0000}"/>
    <cellStyle name="Comma 3 4 7 2 6 2" xfId="29140" xr:uid="{E0FC5141-4BB7-4662-A3A9-9CC36C589646}"/>
    <cellStyle name="Comma 3 4 7 2 7" xfId="19533" xr:uid="{E1D01DD9-EB6C-4B17-BD51-68D80108E6B8}"/>
    <cellStyle name="Comma 3 4 7 3" xfId="515" xr:uid="{00000000-0005-0000-0000-00000A3D0000}"/>
    <cellStyle name="Comma 3 4 7 3 2" xfId="1316" xr:uid="{00000000-0005-0000-0000-00000B3D0000}"/>
    <cellStyle name="Comma 3 4 7 3 2 2" xfId="3721" xr:uid="{00000000-0005-0000-0000-00000C3D0000}"/>
    <cellStyle name="Comma 3 4 7 3 2 2 2" xfId="8524" xr:uid="{00000000-0005-0000-0000-00000D3D0000}"/>
    <cellStyle name="Comma 3 4 7 3 2 2 2 2" xfId="18131" xr:uid="{00000000-0005-0000-0000-00000E3D0000}"/>
    <cellStyle name="Comma 3 4 7 3 2 2 2 2 2" xfId="37345" xr:uid="{EFA5C5D1-8E87-4EFA-9E42-ADF4F3327ECA}"/>
    <cellStyle name="Comma 3 4 7 3 2 2 2 3" xfId="27738" xr:uid="{85040295-98A4-4A39-8510-464C141704F3}"/>
    <cellStyle name="Comma 3 4 7 3 2 2 3" xfId="13328" xr:uid="{00000000-0005-0000-0000-00000F3D0000}"/>
    <cellStyle name="Comma 3 4 7 3 2 2 3 2" xfId="32542" xr:uid="{616953FA-3B4D-4451-B2DE-B914B6838242}"/>
    <cellStyle name="Comma 3 4 7 3 2 2 4" xfId="22935" xr:uid="{DABB8C40-409C-419D-B96A-BD731A06EA41}"/>
    <cellStyle name="Comma 3 4 7 3 2 3" xfId="6123" xr:uid="{00000000-0005-0000-0000-0000103D0000}"/>
    <cellStyle name="Comma 3 4 7 3 2 3 2" xfId="15730" xr:uid="{00000000-0005-0000-0000-0000113D0000}"/>
    <cellStyle name="Comma 3 4 7 3 2 3 2 2" xfId="34944" xr:uid="{12C413C0-610B-4A5E-BD08-BFBB3C5AF3D3}"/>
    <cellStyle name="Comma 3 4 7 3 2 3 3" xfId="25337" xr:uid="{55D7F7C2-6F7D-489B-BF9C-BF7A608CEF9F}"/>
    <cellStyle name="Comma 3 4 7 3 2 4" xfId="10926" xr:uid="{00000000-0005-0000-0000-0000123D0000}"/>
    <cellStyle name="Comma 3 4 7 3 2 4 2" xfId="30140" xr:uid="{4220EE00-5287-4646-808B-90F2C194977F}"/>
    <cellStyle name="Comma 3 4 7 3 2 5" xfId="20533" xr:uid="{2BC208D7-BF7A-4DAF-B59D-38DC5F857F45}"/>
    <cellStyle name="Comma 3 4 7 3 3" xfId="2116" xr:uid="{00000000-0005-0000-0000-0000133D0000}"/>
    <cellStyle name="Comma 3 4 7 3 3 2" xfId="4521" xr:uid="{00000000-0005-0000-0000-0000143D0000}"/>
    <cellStyle name="Comma 3 4 7 3 3 2 2" xfId="9324" xr:uid="{00000000-0005-0000-0000-0000153D0000}"/>
    <cellStyle name="Comma 3 4 7 3 3 2 2 2" xfId="18931" xr:uid="{00000000-0005-0000-0000-0000163D0000}"/>
    <cellStyle name="Comma 3 4 7 3 3 2 2 2 2" xfId="38145" xr:uid="{94713987-2F31-4C34-A9D6-8BEE3136F682}"/>
    <cellStyle name="Comma 3 4 7 3 3 2 2 3" xfId="28538" xr:uid="{D3C7F430-656D-473C-8A9D-5437673FF5F1}"/>
    <cellStyle name="Comma 3 4 7 3 3 2 3" xfId="14128" xr:uid="{00000000-0005-0000-0000-0000173D0000}"/>
    <cellStyle name="Comma 3 4 7 3 3 2 3 2" xfId="33342" xr:uid="{561634A9-0631-4623-AEF8-D7B32BFA4AD7}"/>
    <cellStyle name="Comma 3 4 7 3 3 2 4" xfId="23735" xr:uid="{0B98DD0A-C47D-4463-BC05-9D94B074B063}"/>
    <cellStyle name="Comma 3 4 7 3 3 3" xfId="6923" xr:uid="{00000000-0005-0000-0000-0000183D0000}"/>
    <cellStyle name="Comma 3 4 7 3 3 3 2" xfId="16530" xr:uid="{00000000-0005-0000-0000-0000193D0000}"/>
    <cellStyle name="Comma 3 4 7 3 3 3 2 2" xfId="35744" xr:uid="{4695C0AE-AFAD-4051-9AF1-87D83EA37315}"/>
    <cellStyle name="Comma 3 4 7 3 3 3 3" xfId="26137" xr:uid="{404B74A5-2484-44C0-8D86-0F1CFD5611D3}"/>
    <cellStyle name="Comma 3 4 7 3 3 4" xfId="11726" xr:uid="{00000000-0005-0000-0000-00001A3D0000}"/>
    <cellStyle name="Comma 3 4 7 3 3 4 2" xfId="30940" xr:uid="{B64C0BFD-C544-415F-A71A-7B8539F0D2E9}"/>
    <cellStyle name="Comma 3 4 7 3 3 5" xfId="21333" xr:uid="{BEB75CD0-8FAB-4E02-8941-86BFB063CDAC}"/>
    <cellStyle name="Comma 3 4 7 3 4" xfId="2921" xr:uid="{00000000-0005-0000-0000-00001B3D0000}"/>
    <cellStyle name="Comma 3 4 7 3 4 2" xfId="7724" xr:uid="{00000000-0005-0000-0000-00001C3D0000}"/>
    <cellStyle name="Comma 3 4 7 3 4 2 2" xfId="17331" xr:uid="{00000000-0005-0000-0000-00001D3D0000}"/>
    <cellStyle name="Comma 3 4 7 3 4 2 2 2" xfId="36545" xr:uid="{576BC082-6D79-45C0-8408-C63D43DDE315}"/>
    <cellStyle name="Comma 3 4 7 3 4 2 3" xfId="26938" xr:uid="{91C28698-515A-47C0-9F6D-46E35B18068A}"/>
    <cellStyle name="Comma 3 4 7 3 4 3" xfId="12528" xr:uid="{00000000-0005-0000-0000-00001E3D0000}"/>
    <cellStyle name="Comma 3 4 7 3 4 3 2" xfId="31742" xr:uid="{7B492A9B-1E05-4807-B1EA-B3A6C0660D5A}"/>
    <cellStyle name="Comma 3 4 7 3 4 4" xfId="22135" xr:uid="{8BC4AD83-0FDD-4182-957F-A6DC959C2802}"/>
    <cellStyle name="Comma 3 4 7 3 5" xfId="5323" xr:uid="{00000000-0005-0000-0000-00001F3D0000}"/>
    <cellStyle name="Comma 3 4 7 3 5 2" xfId="14930" xr:uid="{00000000-0005-0000-0000-0000203D0000}"/>
    <cellStyle name="Comma 3 4 7 3 5 2 2" xfId="34144" xr:uid="{1CB6974A-3A85-447F-8805-C739BFFCD50A}"/>
    <cellStyle name="Comma 3 4 7 3 5 3" xfId="24537" xr:uid="{09F15390-B9F0-47C7-96FD-1022455F0940}"/>
    <cellStyle name="Comma 3 4 7 3 6" xfId="10126" xr:uid="{00000000-0005-0000-0000-0000213D0000}"/>
    <cellStyle name="Comma 3 4 7 3 6 2" xfId="29340" xr:uid="{1538CA2B-1C27-45EB-A0E9-1D68A7029EE2}"/>
    <cellStyle name="Comma 3 4 7 3 7" xfId="19733" xr:uid="{D652DEC4-9D6A-40DC-83E6-18F8EE744822}"/>
    <cellStyle name="Comma 3 4 7 4" xfId="715" xr:uid="{00000000-0005-0000-0000-0000223D0000}"/>
    <cellStyle name="Comma 3 4 7 4 2" xfId="1516" xr:uid="{00000000-0005-0000-0000-0000233D0000}"/>
    <cellStyle name="Comma 3 4 7 4 2 2" xfId="3921" xr:uid="{00000000-0005-0000-0000-0000243D0000}"/>
    <cellStyle name="Comma 3 4 7 4 2 2 2" xfId="8724" xr:uid="{00000000-0005-0000-0000-0000253D0000}"/>
    <cellStyle name="Comma 3 4 7 4 2 2 2 2" xfId="18331" xr:uid="{00000000-0005-0000-0000-0000263D0000}"/>
    <cellStyle name="Comma 3 4 7 4 2 2 2 2 2" xfId="37545" xr:uid="{1638A060-2514-4507-B847-C526136C60D7}"/>
    <cellStyle name="Comma 3 4 7 4 2 2 2 3" xfId="27938" xr:uid="{9AC8CE3A-715C-4593-B7E0-D42F7FC973D6}"/>
    <cellStyle name="Comma 3 4 7 4 2 2 3" xfId="13528" xr:uid="{00000000-0005-0000-0000-0000273D0000}"/>
    <cellStyle name="Comma 3 4 7 4 2 2 3 2" xfId="32742" xr:uid="{66339E39-1B75-4D6E-8393-A6FA7981B3F7}"/>
    <cellStyle name="Comma 3 4 7 4 2 2 4" xfId="23135" xr:uid="{990EC116-B078-4E19-A95B-9A8C288A573A}"/>
    <cellStyle name="Comma 3 4 7 4 2 3" xfId="6323" xr:uid="{00000000-0005-0000-0000-0000283D0000}"/>
    <cellStyle name="Comma 3 4 7 4 2 3 2" xfId="15930" xr:uid="{00000000-0005-0000-0000-0000293D0000}"/>
    <cellStyle name="Comma 3 4 7 4 2 3 2 2" xfId="35144" xr:uid="{C2248722-52B3-470E-B796-28CAABDEFDD4}"/>
    <cellStyle name="Comma 3 4 7 4 2 3 3" xfId="25537" xr:uid="{68D36D3B-2FAA-46FB-A040-BD87F5989474}"/>
    <cellStyle name="Comma 3 4 7 4 2 4" xfId="11126" xr:uid="{00000000-0005-0000-0000-00002A3D0000}"/>
    <cellStyle name="Comma 3 4 7 4 2 4 2" xfId="30340" xr:uid="{2721B3EB-295F-41C6-A42A-E789376DC92B}"/>
    <cellStyle name="Comma 3 4 7 4 2 5" xfId="20733" xr:uid="{72CD5DFC-6B61-4C2A-9BB0-E45EC5986EB3}"/>
    <cellStyle name="Comma 3 4 7 4 3" xfId="2316" xr:uid="{00000000-0005-0000-0000-00002B3D0000}"/>
    <cellStyle name="Comma 3 4 7 4 3 2" xfId="4721" xr:uid="{00000000-0005-0000-0000-00002C3D0000}"/>
    <cellStyle name="Comma 3 4 7 4 3 2 2" xfId="9524" xr:uid="{00000000-0005-0000-0000-00002D3D0000}"/>
    <cellStyle name="Comma 3 4 7 4 3 2 2 2" xfId="19131" xr:uid="{00000000-0005-0000-0000-00002E3D0000}"/>
    <cellStyle name="Comma 3 4 7 4 3 2 2 2 2" xfId="38345" xr:uid="{B209B39C-0967-48E5-888B-D80D3788AD8E}"/>
    <cellStyle name="Comma 3 4 7 4 3 2 2 3" xfId="28738" xr:uid="{E14F875C-EB1D-4590-A09A-D967CFB1F1FA}"/>
    <cellStyle name="Comma 3 4 7 4 3 2 3" xfId="14328" xr:uid="{00000000-0005-0000-0000-00002F3D0000}"/>
    <cellStyle name="Comma 3 4 7 4 3 2 3 2" xfId="33542" xr:uid="{D51C094F-FB97-4D0F-B9DC-BEFD186D312F}"/>
    <cellStyle name="Comma 3 4 7 4 3 2 4" xfId="23935" xr:uid="{96A12E4F-6225-4464-923A-288DA584AA98}"/>
    <cellStyle name="Comma 3 4 7 4 3 3" xfId="7123" xr:uid="{00000000-0005-0000-0000-0000303D0000}"/>
    <cellStyle name="Comma 3 4 7 4 3 3 2" xfId="16730" xr:uid="{00000000-0005-0000-0000-0000313D0000}"/>
    <cellStyle name="Comma 3 4 7 4 3 3 2 2" xfId="35944" xr:uid="{F6FB00E8-A947-4806-AB45-4375A78368BB}"/>
    <cellStyle name="Comma 3 4 7 4 3 3 3" xfId="26337" xr:uid="{923057B5-706F-4BF6-A6E5-405299B94E35}"/>
    <cellStyle name="Comma 3 4 7 4 3 4" xfId="11926" xr:uid="{00000000-0005-0000-0000-0000323D0000}"/>
    <cellStyle name="Comma 3 4 7 4 3 4 2" xfId="31140" xr:uid="{7BA9B48F-E216-48B9-9243-6363DE75E3E9}"/>
    <cellStyle name="Comma 3 4 7 4 3 5" xfId="21533" xr:uid="{46C5630C-2D3D-4AE7-9D85-A6C6179805FC}"/>
    <cellStyle name="Comma 3 4 7 4 4" xfId="3121" xr:uid="{00000000-0005-0000-0000-0000333D0000}"/>
    <cellStyle name="Comma 3 4 7 4 4 2" xfId="7924" xr:uid="{00000000-0005-0000-0000-0000343D0000}"/>
    <cellStyle name="Comma 3 4 7 4 4 2 2" xfId="17531" xr:uid="{00000000-0005-0000-0000-0000353D0000}"/>
    <cellStyle name="Comma 3 4 7 4 4 2 2 2" xfId="36745" xr:uid="{0312AE87-994F-4E7E-8573-FD010EE19BEF}"/>
    <cellStyle name="Comma 3 4 7 4 4 2 3" xfId="27138" xr:uid="{5A9B4698-15D1-4C86-BDF1-F1FE064BB488}"/>
    <cellStyle name="Comma 3 4 7 4 4 3" xfId="12728" xr:uid="{00000000-0005-0000-0000-0000363D0000}"/>
    <cellStyle name="Comma 3 4 7 4 4 3 2" xfId="31942" xr:uid="{65275EF9-1E11-4EA8-8611-C012F912E665}"/>
    <cellStyle name="Comma 3 4 7 4 4 4" xfId="22335" xr:uid="{5FBE5CF0-BF41-4833-8784-F007D348B5ED}"/>
    <cellStyle name="Comma 3 4 7 4 5" xfId="5523" xr:uid="{00000000-0005-0000-0000-0000373D0000}"/>
    <cellStyle name="Comma 3 4 7 4 5 2" xfId="15130" xr:uid="{00000000-0005-0000-0000-0000383D0000}"/>
    <cellStyle name="Comma 3 4 7 4 5 2 2" xfId="34344" xr:uid="{5DAC6FA0-F30C-4156-9B03-82F01EFFAD8A}"/>
    <cellStyle name="Comma 3 4 7 4 5 3" xfId="24737" xr:uid="{371F15AB-8390-48B2-9592-4222E37F13F1}"/>
    <cellStyle name="Comma 3 4 7 4 6" xfId="10326" xr:uid="{00000000-0005-0000-0000-0000393D0000}"/>
    <cellStyle name="Comma 3 4 7 4 6 2" xfId="29540" xr:uid="{E645FDA4-C486-415F-9727-0DBBB3A71551}"/>
    <cellStyle name="Comma 3 4 7 4 7" xfId="19933" xr:uid="{C47802EE-EDC9-409C-A7C4-E994D2821566}"/>
    <cellStyle name="Comma 3 4 7 5" xfId="916" xr:uid="{00000000-0005-0000-0000-00003A3D0000}"/>
    <cellStyle name="Comma 3 4 7 5 2" xfId="3321" xr:uid="{00000000-0005-0000-0000-00003B3D0000}"/>
    <cellStyle name="Comma 3 4 7 5 2 2" xfId="8124" xr:uid="{00000000-0005-0000-0000-00003C3D0000}"/>
    <cellStyle name="Comma 3 4 7 5 2 2 2" xfId="17731" xr:uid="{00000000-0005-0000-0000-00003D3D0000}"/>
    <cellStyle name="Comma 3 4 7 5 2 2 2 2" xfId="36945" xr:uid="{84F2C3D6-F7A9-4A3C-9522-97842F5FC71B}"/>
    <cellStyle name="Comma 3 4 7 5 2 2 3" xfId="27338" xr:uid="{9DC2DF95-841B-4690-86ED-622C6D2AC7A9}"/>
    <cellStyle name="Comma 3 4 7 5 2 3" xfId="12928" xr:uid="{00000000-0005-0000-0000-00003E3D0000}"/>
    <cellStyle name="Comma 3 4 7 5 2 3 2" xfId="32142" xr:uid="{B8557042-C512-452E-B079-E16A0B49A78E}"/>
    <cellStyle name="Comma 3 4 7 5 2 4" xfId="22535" xr:uid="{FD1E47F7-A9F9-4E9D-A799-1411E3DB700A}"/>
    <cellStyle name="Comma 3 4 7 5 3" xfId="5723" xr:uid="{00000000-0005-0000-0000-00003F3D0000}"/>
    <cellStyle name="Comma 3 4 7 5 3 2" xfId="15330" xr:uid="{00000000-0005-0000-0000-0000403D0000}"/>
    <cellStyle name="Comma 3 4 7 5 3 2 2" xfId="34544" xr:uid="{CBA055E5-4EF6-4151-AC9E-5FFCD8CAA50C}"/>
    <cellStyle name="Comma 3 4 7 5 3 3" xfId="24937" xr:uid="{2AB92C62-0017-4D34-8B36-49E8C4626C91}"/>
    <cellStyle name="Comma 3 4 7 5 4" xfId="10526" xr:uid="{00000000-0005-0000-0000-0000413D0000}"/>
    <cellStyle name="Comma 3 4 7 5 4 2" xfId="29740" xr:uid="{A6A3DF3F-67CB-439B-B57F-E532AD314711}"/>
    <cellStyle name="Comma 3 4 7 5 5" xfId="20133" xr:uid="{95446582-B7FA-41C3-9881-2F7B6EEAEEDA}"/>
    <cellStyle name="Comma 3 4 7 6" xfId="1716" xr:uid="{00000000-0005-0000-0000-0000423D0000}"/>
    <cellStyle name="Comma 3 4 7 6 2" xfId="4121" xr:uid="{00000000-0005-0000-0000-0000433D0000}"/>
    <cellStyle name="Comma 3 4 7 6 2 2" xfId="8924" xr:uid="{00000000-0005-0000-0000-0000443D0000}"/>
    <cellStyle name="Comma 3 4 7 6 2 2 2" xfId="18531" xr:uid="{00000000-0005-0000-0000-0000453D0000}"/>
    <cellStyle name="Comma 3 4 7 6 2 2 2 2" xfId="37745" xr:uid="{2FB407A5-2FFE-40E4-8136-5971530D5501}"/>
    <cellStyle name="Comma 3 4 7 6 2 2 3" xfId="28138" xr:uid="{1F15AD50-47E0-4435-B56D-754D0D1278CD}"/>
    <cellStyle name="Comma 3 4 7 6 2 3" xfId="13728" xr:uid="{00000000-0005-0000-0000-0000463D0000}"/>
    <cellStyle name="Comma 3 4 7 6 2 3 2" xfId="32942" xr:uid="{8342D2D3-39A1-4A1A-AD57-475D6046A413}"/>
    <cellStyle name="Comma 3 4 7 6 2 4" xfId="23335" xr:uid="{6414CD8B-EB99-48D7-AE08-B0E7BDDDE3D4}"/>
    <cellStyle name="Comma 3 4 7 6 3" xfId="6523" xr:uid="{00000000-0005-0000-0000-0000473D0000}"/>
    <cellStyle name="Comma 3 4 7 6 3 2" xfId="16130" xr:uid="{00000000-0005-0000-0000-0000483D0000}"/>
    <cellStyle name="Comma 3 4 7 6 3 2 2" xfId="35344" xr:uid="{2F2DB9F3-13B0-488C-B287-17C870036D86}"/>
    <cellStyle name="Comma 3 4 7 6 3 3" xfId="25737" xr:uid="{8E57746A-0D44-4D37-8E08-C7FD9330EEB5}"/>
    <cellStyle name="Comma 3 4 7 6 4" xfId="11326" xr:uid="{00000000-0005-0000-0000-0000493D0000}"/>
    <cellStyle name="Comma 3 4 7 6 4 2" xfId="30540" xr:uid="{18CF2A1E-F328-4609-BDB7-E88DC85F4934}"/>
    <cellStyle name="Comma 3 4 7 6 5" xfId="20933" xr:uid="{FE61E774-1EF1-4E54-A837-ECE333783F11}"/>
    <cellStyle name="Comma 3 4 7 7" xfId="2521" xr:uid="{00000000-0005-0000-0000-00004A3D0000}"/>
    <cellStyle name="Comma 3 4 7 7 2" xfId="7324" xr:uid="{00000000-0005-0000-0000-00004B3D0000}"/>
    <cellStyle name="Comma 3 4 7 7 2 2" xfId="16931" xr:uid="{00000000-0005-0000-0000-00004C3D0000}"/>
    <cellStyle name="Comma 3 4 7 7 2 2 2" xfId="36145" xr:uid="{09776913-E423-49A1-888A-FA07BF70163C}"/>
    <cellStyle name="Comma 3 4 7 7 2 3" xfId="26538" xr:uid="{CF94CD59-9B5B-4B7E-A1A4-EF3B470EBB88}"/>
    <cellStyle name="Comma 3 4 7 7 3" xfId="12128" xr:uid="{00000000-0005-0000-0000-00004D3D0000}"/>
    <cellStyle name="Comma 3 4 7 7 3 2" xfId="31342" xr:uid="{5F3398CD-1F04-4A43-828E-93390217D7FE}"/>
    <cellStyle name="Comma 3 4 7 7 4" xfId="21735" xr:uid="{CCD3ED24-D63A-4FD2-BDF0-78D79AAF355D}"/>
    <cellStyle name="Comma 3 4 7 8" xfId="4923" xr:uid="{00000000-0005-0000-0000-00004E3D0000}"/>
    <cellStyle name="Comma 3 4 7 8 2" xfId="14530" xr:uid="{00000000-0005-0000-0000-00004F3D0000}"/>
    <cellStyle name="Comma 3 4 7 8 2 2" xfId="33744" xr:uid="{45ADA2FA-1097-40C6-A9FA-7C284252C4E4}"/>
    <cellStyle name="Comma 3 4 7 8 3" xfId="24137" xr:uid="{CF233F2B-73C3-4E9C-8DBE-8035D5C541FE}"/>
    <cellStyle name="Comma 3 4 7 9" xfId="9726" xr:uid="{00000000-0005-0000-0000-0000503D0000}"/>
    <cellStyle name="Comma 3 4 7 9 2" xfId="28940" xr:uid="{8B946473-C81E-414C-B802-507A9B55A091}"/>
    <cellStyle name="Comma 3 4 8" xfId="215" xr:uid="{00000000-0005-0000-0000-0000513D0000}"/>
    <cellStyle name="Comma 3 4 8 2" xfId="1016" xr:uid="{00000000-0005-0000-0000-0000523D0000}"/>
    <cellStyle name="Comma 3 4 8 2 2" xfId="3421" xr:uid="{00000000-0005-0000-0000-0000533D0000}"/>
    <cellStyle name="Comma 3 4 8 2 2 2" xfId="8224" xr:uid="{00000000-0005-0000-0000-0000543D0000}"/>
    <cellStyle name="Comma 3 4 8 2 2 2 2" xfId="17831" xr:uid="{00000000-0005-0000-0000-0000553D0000}"/>
    <cellStyle name="Comma 3 4 8 2 2 2 2 2" xfId="37045" xr:uid="{E51B7279-8C69-45D9-9866-543815C5D0EA}"/>
    <cellStyle name="Comma 3 4 8 2 2 2 3" xfId="27438" xr:uid="{2916184C-351C-466E-94E9-1046760739B7}"/>
    <cellStyle name="Comma 3 4 8 2 2 3" xfId="13028" xr:uid="{00000000-0005-0000-0000-0000563D0000}"/>
    <cellStyle name="Comma 3 4 8 2 2 3 2" xfId="32242" xr:uid="{FB8E810B-52DA-4DE7-9725-745C044CE45A}"/>
    <cellStyle name="Comma 3 4 8 2 2 4" xfId="22635" xr:uid="{7A2EC556-A2ED-4E4F-A6FA-116B3BF2AD42}"/>
    <cellStyle name="Comma 3 4 8 2 3" xfId="5823" xr:uid="{00000000-0005-0000-0000-0000573D0000}"/>
    <cellStyle name="Comma 3 4 8 2 3 2" xfId="15430" xr:uid="{00000000-0005-0000-0000-0000583D0000}"/>
    <cellStyle name="Comma 3 4 8 2 3 2 2" xfId="34644" xr:uid="{C184D557-2726-4176-B2CB-09BD59B2658D}"/>
    <cellStyle name="Comma 3 4 8 2 3 3" xfId="25037" xr:uid="{EF52FB2A-28C4-4929-92BE-B4240A01FAF1}"/>
    <cellStyle name="Comma 3 4 8 2 4" xfId="10626" xr:uid="{00000000-0005-0000-0000-0000593D0000}"/>
    <cellStyle name="Comma 3 4 8 2 4 2" xfId="29840" xr:uid="{6F031BB0-9271-4B86-8FEF-83C51363D14C}"/>
    <cellStyle name="Comma 3 4 8 2 5" xfId="20233" xr:uid="{201EC34E-004E-4BFC-B7F6-82865D71C37D}"/>
    <cellStyle name="Comma 3 4 8 3" xfId="1816" xr:uid="{00000000-0005-0000-0000-00005A3D0000}"/>
    <cellStyle name="Comma 3 4 8 3 2" xfId="4221" xr:uid="{00000000-0005-0000-0000-00005B3D0000}"/>
    <cellStyle name="Comma 3 4 8 3 2 2" xfId="9024" xr:uid="{00000000-0005-0000-0000-00005C3D0000}"/>
    <cellStyle name="Comma 3 4 8 3 2 2 2" xfId="18631" xr:uid="{00000000-0005-0000-0000-00005D3D0000}"/>
    <cellStyle name="Comma 3 4 8 3 2 2 2 2" xfId="37845" xr:uid="{11931031-109D-4745-A65F-30BE5FB32C85}"/>
    <cellStyle name="Comma 3 4 8 3 2 2 3" xfId="28238" xr:uid="{588D12A2-DA99-4E5B-B93F-2CB1901FD1CB}"/>
    <cellStyle name="Comma 3 4 8 3 2 3" xfId="13828" xr:uid="{00000000-0005-0000-0000-00005E3D0000}"/>
    <cellStyle name="Comma 3 4 8 3 2 3 2" xfId="33042" xr:uid="{0B405450-9A67-4FF8-99AA-DDFA0A2E5DE2}"/>
    <cellStyle name="Comma 3 4 8 3 2 4" xfId="23435" xr:uid="{87C321E7-65DE-4607-93AB-CAAB78234BE2}"/>
    <cellStyle name="Comma 3 4 8 3 3" xfId="6623" xr:uid="{00000000-0005-0000-0000-00005F3D0000}"/>
    <cellStyle name="Comma 3 4 8 3 3 2" xfId="16230" xr:uid="{00000000-0005-0000-0000-0000603D0000}"/>
    <cellStyle name="Comma 3 4 8 3 3 2 2" xfId="35444" xr:uid="{B9B491A2-D90F-4F0E-AD49-336D301D68ED}"/>
    <cellStyle name="Comma 3 4 8 3 3 3" xfId="25837" xr:uid="{C4089EEC-1814-45B2-ABC9-7FE60DD25B22}"/>
    <cellStyle name="Comma 3 4 8 3 4" xfId="11426" xr:uid="{00000000-0005-0000-0000-0000613D0000}"/>
    <cellStyle name="Comma 3 4 8 3 4 2" xfId="30640" xr:uid="{08848152-4A11-435B-A270-D8C96164986C}"/>
    <cellStyle name="Comma 3 4 8 3 5" xfId="21033" xr:uid="{C8905B1D-273E-46CD-88BE-273516EB21FA}"/>
    <cellStyle name="Comma 3 4 8 4" xfId="2621" xr:uid="{00000000-0005-0000-0000-0000623D0000}"/>
    <cellStyle name="Comma 3 4 8 4 2" xfId="7424" xr:uid="{00000000-0005-0000-0000-0000633D0000}"/>
    <cellStyle name="Comma 3 4 8 4 2 2" xfId="17031" xr:uid="{00000000-0005-0000-0000-0000643D0000}"/>
    <cellStyle name="Comma 3 4 8 4 2 2 2" xfId="36245" xr:uid="{2D3506CF-D09E-4911-969C-CDB105E2F438}"/>
    <cellStyle name="Comma 3 4 8 4 2 3" xfId="26638" xr:uid="{033B9BED-5C8C-46A7-988F-657A7851D122}"/>
    <cellStyle name="Comma 3 4 8 4 3" xfId="12228" xr:uid="{00000000-0005-0000-0000-0000653D0000}"/>
    <cellStyle name="Comma 3 4 8 4 3 2" xfId="31442" xr:uid="{6202D507-4416-4B03-BFFB-DDEB17B28089}"/>
    <cellStyle name="Comma 3 4 8 4 4" xfId="21835" xr:uid="{548791C6-7D78-4B97-850F-797D779BF976}"/>
    <cellStyle name="Comma 3 4 8 5" xfId="5023" xr:uid="{00000000-0005-0000-0000-0000663D0000}"/>
    <cellStyle name="Comma 3 4 8 5 2" xfId="14630" xr:uid="{00000000-0005-0000-0000-0000673D0000}"/>
    <cellStyle name="Comma 3 4 8 5 2 2" xfId="33844" xr:uid="{7F11D6CC-D986-415F-AE12-E5B057F55227}"/>
    <cellStyle name="Comma 3 4 8 5 3" xfId="24237" xr:uid="{739F97BA-DCAA-4BB7-B419-8CE80E70EE73}"/>
    <cellStyle name="Comma 3 4 8 6" xfId="9826" xr:uid="{00000000-0005-0000-0000-0000683D0000}"/>
    <cellStyle name="Comma 3 4 8 6 2" xfId="29040" xr:uid="{6BCC3AA2-EFA6-4BF6-9608-A3DB4E8D0005}"/>
    <cellStyle name="Comma 3 4 8 7" xfId="19433" xr:uid="{864EFB10-AE0E-41CC-97AE-B086CD2D080C}"/>
    <cellStyle name="Comma 3 4 9" xfId="415" xr:uid="{00000000-0005-0000-0000-0000693D0000}"/>
    <cellStyle name="Comma 3 4 9 2" xfId="1216" xr:uid="{00000000-0005-0000-0000-00006A3D0000}"/>
    <cellStyle name="Comma 3 4 9 2 2" xfId="3621" xr:uid="{00000000-0005-0000-0000-00006B3D0000}"/>
    <cellStyle name="Comma 3 4 9 2 2 2" xfId="8424" xr:uid="{00000000-0005-0000-0000-00006C3D0000}"/>
    <cellStyle name="Comma 3 4 9 2 2 2 2" xfId="18031" xr:uid="{00000000-0005-0000-0000-00006D3D0000}"/>
    <cellStyle name="Comma 3 4 9 2 2 2 2 2" xfId="37245" xr:uid="{96A99D66-2D88-4F3A-B1B6-04C20DDF37AF}"/>
    <cellStyle name="Comma 3 4 9 2 2 2 3" xfId="27638" xr:uid="{345CFB24-FD18-4759-AD0E-014EBB28E7FB}"/>
    <cellStyle name="Comma 3 4 9 2 2 3" xfId="13228" xr:uid="{00000000-0005-0000-0000-00006E3D0000}"/>
    <cellStyle name="Comma 3 4 9 2 2 3 2" xfId="32442" xr:uid="{CA3D2306-3896-46F7-9FF2-66118382D6E8}"/>
    <cellStyle name="Comma 3 4 9 2 2 4" xfId="22835" xr:uid="{A96E99E2-71DC-4C89-8727-83CEC29CAFBB}"/>
    <cellStyle name="Comma 3 4 9 2 3" xfId="6023" xr:uid="{00000000-0005-0000-0000-00006F3D0000}"/>
    <cellStyle name="Comma 3 4 9 2 3 2" xfId="15630" xr:uid="{00000000-0005-0000-0000-0000703D0000}"/>
    <cellStyle name="Comma 3 4 9 2 3 2 2" xfId="34844" xr:uid="{DAF57EB0-3CBE-4DCD-ACAE-4E3EEDA6B55C}"/>
    <cellStyle name="Comma 3 4 9 2 3 3" xfId="25237" xr:uid="{27740E67-4CDC-49DF-8724-32C9495B3A9C}"/>
    <cellStyle name="Comma 3 4 9 2 4" xfId="10826" xr:uid="{00000000-0005-0000-0000-0000713D0000}"/>
    <cellStyle name="Comma 3 4 9 2 4 2" xfId="30040" xr:uid="{898BFBCF-707A-4969-A4A8-EBF211DBA458}"/>
    <cellStyle name="Comma 3 4 9 2 5" xfId="20433" xr:uid="{CBE9EF5E-4F43-4C24-B766-94AA6F9CDEE8}"/>
    <cellStyle name="Comma 3 4 9 3" xfId="2016" xr:uid="{00000000-0005-0000-0000-0000723D0000}"/>
    <cellStyle name="Comma 3 4 9 3 2" xfId="4421" xr:uid="{00000000-0005-0000-0000-0000733D0000}"/>
    <cellStyle name="Comma 3 4 9 3 2 2" xfId="9224" xr:uid="{00000000-0005-0000-0000-0000743D0000}"/>
    <cellStyle name="Comma 3 4 9 3 2 2 2" xfId="18831" xr:uid="{00000000-0005-0000-0000-0000753D0000}"/>
    <cellStyle name="Comma 3 4 9 3 2 2 2 2" xfId="38045" xr:uid="{0906045B-7160-42C2-9B0C-CBB816643625}"/>
    <cellStyle name="Comma 3 4 9 3 2 2 3" xfId="28438" xr:uid="{AB697B88-0424-44A5-97A6-0E69BEE59135}"/>
    <cellStyle name="Comma 3 4 9 3 2 3" xfId="14028" xr:uid="{00000000-0005-0000-0000-0000763D0000}"/>
    <cellStyle name="Comma 3 4 9 3 2 3 2" xfId="33242" xr:uid="{4D1BD981-0D8C-43B7-9934-15F9D462E7F5}"/>
    <cellStyle name="Comma 3 4 9 3 2 4" xfId="23635" xr:uid="{50FB34FC-9367-4D3D-8C15-3CD69E2E2E7D}"/>
    <cellStyle name="Comma 3 4 9 3 3" xfId="6823" xr:uid="{00000000-0005-0000-0000-0000773D0000}"/>
    <cellStyle name="Comma 3 4 9 3 3 2" xfId="16430" xr:uid="{00000000-0005-0000-0000-0000783D0000}"/>
    <cellStyle name="Comma 3 4 9 3 3 2 2" xfId="35644" xr:uid="{FF5A2792-84D7-460E-A9C4-1E7C3DB70778}"/>
    <cellStyle name="Comma 3 4 9 3 3 3" xfId="26037" xr:uid="{4734CA5D-6D93-4490-A782-8387F2BC9F70}"/>
    <cellStyle name="Comma 3 4 9 3 4" xfId="11626" xr:uid="{00000000-0005-0000-0000-0000793D0000}"/>
    <cellStyle name="Comma 3 4 9 3 4 2" xfId="30840" xr:uid="{92D63561-5319-40E7-95FD-C078F8DC2B68}"/>
    <cellStyle name="Comma 3 4 9 3 5" xfId="21233" xr:uid="{49D119EB-5476-4F8F-889C-7AD7F1B55C6C}"/>
    <cellStyle name="Comma 3 4 9 4" xfId="2821" xr:uid="{00000000-0005-0000-0000-00007A3D0000}"/>
    <cellStyle name="Comma 3 4 9 4 2" xfId="7624" xr:uid="{00000000-0005-0000-0000-00007B3D0000}"/>
    <cellStyle name="Comma 3 4 9 4 2 2" xfId="17231" xr:uid="{00000000-0005-0000-0000-00007C3D0000}"/>
    <cellStyle name="Comma 3 4 9 4 2 2 2" xfId="36445" xr:uid="{5EDC7A6B-0C09-48BB-9222-C41085DA1F56}"/>
    <cellStyle name="Comma 3 4 9 4 2 3" xfId="26838" xr:uid="{1844C397-8738-4B62-A71C-7E2822D7453B}"/>
    <cellStyle name="Comma 3 4 9 4 3" xfId="12428" xr:uid="{00000000-0005-0000-0000-00007D3D0000}"/>
    <cellStyle name="Comma 3 4 9 4 3 2" xfId="31642" xr:uid="{3149AD06-D4C2-4D40-9822-BC3BD83DA744}"/>
    <cellStyle name="Comma 3 4 9 4 4" xfId="22035" xr:uid="{6DC2DE8D-D1A9-47D3-85D7-EBD8C933679A}"/>
    <cellStyle name="Comma 3 4 9 5" xfId="5223" xr:uid="{00000000-0005-0000-0000-00007E3D0000}"/>
    <cellStyle name="Comma 3 4 9 5 2" xfId="14830" xr:uid="{00000000-0005-0000-0000-00007F3D0000}"/>
    <cellStyle name="Comma 3 4 9 5 2 2" xfId="34044" xr:uid="{63B3CD3E-2F5B-4E99-8C76-ECB1D5B646A3}"/>
    <cellStyle name="Comma 3 4 9 5 3" xfId="24437" xr:uid="{75F8C9F3-57B1-4BDD-8CD0-FEFA4A44BFEB}"/>
    <cellStyle name="Comma 3 4 9 6" xfId="10026" xr:uid="{00000000-0005-0000-0000-0000803D0000}"/>
    <cellStyle name="Comma 3 4 9 6 2" xfId="29240" xr:uid="{9A360682-DF21-4AC9-B91B-39601861D9FF}"/>
    <cellStyle name="Comma 3 4 9 7" xfId="19633" xr:uid="{7F69B385-5CB9-4EED-AB33-8D2F899F1AF9}"/>
    <cellStyle name="Comma 3 5" xfId="16" xr:uid="{00000000-0005-0000-0000-0000813D0000}"/>
    <cellStyle name="Comma 3 5 10" xfId="617" xr:uid="{00000000-0005-0000-0000-0000823D0000}"/>
    <cellStyle name="Comma 3 5 10 2" xfId="1418" xr:uid="{00000000-0005-0000-0000-0000833D0000}"/>
    <cellStyle name="Comma 3 5 10 2 2" xfId="3823" xr:uid="{00000000-0005-0000-0000-0000843D0000}"/>
    <cellStyle name="Comma 3 5 10 2 2 2" xfId="8626" xr:uid="{00000000-0005-0000-0000-0000853D0000}"/>
    <cellStyle name="Comma 3 5 10 2 2 2 2" xfId="18233" xr:uid="{00000000-0005-0000-0000-0000863D0000}"/>
    <cellStyle name="Comma 3 5 10 2 2 2 2 2" xfId="37447" xr:uid="{C75F3E29-FA06-4104-84EA-438154E7B561}"/>
    <cellStyle name="Comma 3 5 10 2 2 2 3" xfId="27840" xr:uid="{0511256A-94FE-4047-B63D-222402C23B89}"/>
    <cellStyle name="Comma 3 5 10 2 2 3" xfId="13430" xr:uid="{00000000-0005-0000-0000-0000873D0000}"/>
    <cellStyle name="Comma 3 5 10 2 2 3 2" xfId="32644" xr:uid="{2E81EFED-83D3-4F15-86BA-7B35FF23A4E6}"/>
    <cellStyle name="Comma 3 5 10 2 2 4" xfId="23037" xr:uid="{F59FA9C9-929A-4495-B17B-52325E842EFB}"/>
    <cellStyle name="Comma 3 5 10 2 3" xfId="6225" xr:uid="{00000000-0005-0000-0000-0000883D0000}"/>
    <cellStyle name="Comma 3 5 10 2 3 2" xfId="15832" xr:uid="{00000000-0005-0000-0000-0000893D0000}"/>
    <cellStyle name="Comma 3 5 10 2 3 2 2" xfId="35046" xr:uid="{CC00F78B-7FF8-4B2E-A818-778094AE0308}"/>
    <cellStyle name="Comma 3 5 10 2 3 3" xfId="25439" xr:uid="{3B41733F-5321-4DE9-B715-D5F9F1137098}"/>
    <cellStyle name="Comma 3 5 10 2 4" xfId="11028" xr:uid="{00000000-0005-0000-0000-00008A3D0000}"/>
    <cellStyle name="Comma 3 5 10 2 4 2" xfId="30242" xr:uid="{78B8B3B4-3724-4439-8FA0-2CFD5F31A51A}"/>
    <cellStyle name="Comma 3 5 10 2 5" xfId="20635" xr:uid="{C2721B77-8124-46DB-9717-E6ACCD18E3C0}"/>
    <cellStyle name="Comma 3 5 10 3" xfId="2218" xr:uid="{00000000-0005-0000-0000-00008B3D0000}"/>
    <cellStyle name="Comma 3 5 10 3 2" xfId="4623" xr:uid="{00000000-0005-0000-0000-00008C3D0000}"/>
    <cellStyle name="Comma 3 5 10 3 2 2" xfId="9426" xr:uid="{00000000-0005-0000-0000-00008D3D0000}"/>
    <cellStyle name="Comma 3 5 10 3 2 2 2" xfId="19033" xr:uid="{00000000-0005-0000-0000-00008E3D0000}"/>
    <cellStyle name="Comma 3 5 10 3 2 2 2 2" xfId="38247" xr:uid="{0F0BA4A8-B115-4C14-B053-88C0135B36FF}"/>
    <cellStyle name="Comma 3 5 10 3 2 2 3" xfId="28640" xr:uid="{D06BCB67-D6B5-4425-A3CE-04736867B76C}"/>
    <cellStyle name="Comma 3 5 10 3 2 3" xfId="14230" xr:uid="{00000000-0005-0000-0000-00008F3D0000}"/>
    <cellStyle name="Comma 3 5 10 3 2 3 2" xfId="33444" xr:uid="{C221D514-D16F-4CB7-BB94-561D001A9B76}"/>
    <cellStyle name="Comma 3 5 10 3 2 4" xfId="23837" xr:uid="{616810D7-3182-4DE9-A190-28CE7CA1B7A0}"/>
    <cellStyle name="Comma 3 5 10 3 3" xfId="7025" xr:uid="{00000000-0005-0000-0000-0000903D0000}"/>
    <cellStyle name="Comma 3 5 10 3 3 2" xfId="16632" xr:uid="{00000000-0005-0000-0000-0000913D0000}"/>
    <cellStyle name="Comma 3 5 10 3 3 2 2" xfId="35846" xr:uid="{F5A03F17-F7D9-4474-A903-49505DFF99BD}"/>
    <cellStyle name="Comma 3 5 10 3 3 3" xfId="26239" xr:uid="{A96639EF-F2B1-4699-8CE7-958F228EC232}"/>
    <cellStyle name="Comma 3 5 10 3 4" xfId="11828" xr:uid="{00000000-0005-0000-0000-0000923D0000}"/>
    <cellStyle name="Comma 3 5 10 3 4 2" xfId="31042" xr:uid="{933E8886-B5AA-43FB-8D28-738A51009C2F}"/>
    <cellStyle name="Comma 3 5 10 3 5" xfId="21435" xr:uid="{651A20DB-F08B-4578-86B1-CC3BB906E806}"/>
    <cellStyle name="Comma 3 5 10 4" xfId="3023" xr:uid="{00000000-0005-0000-0000-0000933D0000}"/>
    <cellStyle name="Comma 3 5 10 4 2" xfId="7826" xr:uid="{00000000-0005-0000-0000-0000943D0000}"/>
    <cellStyle name="Comma 3 5 10 4 2 2" xfId="17433" xr:uid="{00000000-0005-0000-0000-0000953D0000}"/>
    <cellStyle name="Comma 3 5 10 4 2 2 2" xfId="36647" xr:uid="{C2E25799-1819-46DF-8E6B-3DACD9E1E002}"/>
    <cellStyle name="Comma 3 5 10 4 2 3" xfId="27040" xr:uid="{6A4138DF-5A9A-4BFC-9FA2-9FBD5F4E99ED}"/>
    <cellStyle name="Comma 3 5 10 4 3" xfId="12630" xr:uid="{00000000-0005-0000-0000-0000963D0000}"/>
    <cellStyle name="Comma 3 5 10 4 3 2" xfId="31844" xr:uid="{824A3BF8-F899-4D8B-A32C-286A883E08A4}"/>
    <cellStyle name="Comma 3 5 10 4 4" xfId="22237" xr:uid="{E735BC7B-5489-4E69-8776-40C2991892C6}"/>
    <cellStyle name="Comma 3 5 10 5" xfId="5425" xr:uid="{00000000-0005-0000-0000-0000973D0000}"/>
    <cellStyle name="Comma 3 5 10 5 2" xfId="15032" xr:uid="{00000000-0005-0000-0000-0000983D0000}"/>
    <cellStyle name="Comma 3 5 10 5 2 2" xfId="34246" xr:uid="{C7F09D71-73B4-41C6-9D29-5310A788352F}"/>
    <cellStyle name="Comma 3 5 10 5 3" xfId="24639" xr:uid="{9A569A91-718D-48A3-BB34-8B040449F78C}"/>
    <cellStyle name="Comma 3 5 10 6" xfId="10228" xr:uid="{00000000-0005-0000-0000-0000993D0000}"/>
    <cellStyle name="Comma 3 5 10 6 2" xfId="29442" xr:uid="{5F0A80F2-BADD-4722-8108-EB72B82F60D7}"/>
    <cellStyle name="Comma 3 5 10 7" xfId="19835" xr:uid="{74C8AD9E-7DC2-4D47-B877-36484FFCBF5D}"/>
    <cellStyle name="Comma 3 5 11" xfId="818" xr:uid="{00000000-0005-0000-0000-00009A3D0000}"/>
    <cellStyle name="Comma 3 5 11 2" xfId="3223" xr:uid="{00000000-0005-0000-0000-00009B3D0000}"/>
    <cellStyle name="Comma 3 5 11 2 2" xfId="8026" xr:uid="{00000000-0005-0000-0000-00009C3D0000}"/>
    <cellStyle name="Comma 3 5 11 2 2 2" xfId="17633" xr:uid="{00000000-0005-0000-0000-00009D3D0000}"/>
    <cellStyle name="Comma 3 5 11 2 2 2 2" xfId="36847" xr:uid="{64913EEB-37C1-47EC-ABDC-CC5B30ABDFD0}"/>
    <cellStyle name="Comma 3 5 11 2 2 3" xfId="27240" xr:uid="{57CB709E-5748-4108-AF56-1FA2B3BE91B2}"/>
    <cellStyle name="Comma 3 5 11 2 3" xfId="12830" xr:uid="{00000000-0005-0000-0000-00009E3D0000}"/>
    <cellStyle name="Comma 3 5 11 2 3 2" xfId="32044" xr:uid="{BA76A283-CDB3-42BE-966C-18435D41A5DB}"/>
    <cellStyle name="Comma 3 5 11 2 4" xfId="22437" xr:uid="{DF297348-F1D4-4655-894E-AFB9FE2272DD}"/>
    <cellStyle name="Comma 3 5 11 3" xfId="5625" xr:uid="{00000000-0005-0000-0000-00009F3D0000}"/>
    <cellStyle name="Comma 3 5 11 3 2" xfId="15232" xr:uid="{00000000-0005-0000-0000-0000A03D0000}"/>
    <cellStyle name="Comma 3 5 11 3 2 2" xfId="34446" xr:uid="{6353D649-A602-4D60-AFFE-2F965250D5AE}"/>
    <cellStyle name="Comma 3 5 11 3 3" xfId="24839" xr:uid="{E7A0B68B-A311-4F43-83FC-8F94CC07F98D}"/>
    <cellStyle name="Comma 3 5 11 4" xfId="10428" xr:uid="{00000000-0005-0000-0000-0000A13D0000}"/>
    <cellStyle name="Comma 3 5 11 4 2" xfId="29642" xr:uid="{9629F14D-9202-4DFF-A628-CACB5AD1E9EA}"/>
    <cellStyle name="Comma 3 5 11 5" xfId="20035" xr:uid="{EFC1F642-2BD1-4EF3-A105-5C206AF09BD6}"/>
    <cellStyle name="Comma 3 5 12" xfId="1618" xr:uid="{00000000-0005-0000-0000-0000A23D0000}"/>
    <cellStyle name="Comma 3 5 12 2" xfId="4023" xr:uid="{00000000-0005-0000-0000-0000A33D0000}"/>
    <cellStyle name="Comma 3 5 12 2 2" xfId="8826" xr:uid="{00000000-0005-0000-0000-0000A43D0000}"/>
    <cellStyle name="Comma 3 5 12 2 2 2" xfId="18433" xr:uid="{00000000-0005-0000-0000-0000A53D0000}"/>
    <cellStyle name="Comma 3 5 12 2 2 2 2" xfId="37647" xr:uid="{85860AB8-B98E-4A4C-BDB8-E5D00299E33C}"/>
    <cellStyle name="Comma 3 5 12 2 2 3" xfId="28040" xr:uid="{766FBE27-F2E2-4E72-BEF0-05B0A11FFA2D}"/>
    <cellStyle name="Comma 3 5 12 2 3" xfId="13630" xr:uid="{00000000-0005-0000-0000-0000A63D0000}"/>
    <cellStyle name="Comma 3 5 12 2 3 2" xfId="32844" xr:uid="{8C253BD1-6CE1-467D-82DD-BAB519F36BE9}"/>
    <cellStyle name="Comma 3 5 12 2 4" xfId="23237" xr:uid="{357383BA-6D2D-46A0-8768-C36DF22D0FC3}"/>
    <cellStyle name="Comma 3 5 12 3" xfId="6425" xr:uid="{00000000-0005-0000-0000-0000A73D0000}"/>
    <cellStyle name="Comma 3 5 12 3 2" xfId="16032" xr:uid="{00000000-0005-0000-0000-0000A83D0000}"/>
    <cellStyle name="Comma 3 5 12 3 2 2" xfId="35246" xr:uid="{09D89D20-E3EA-4619-9121-929ED2D43816}"/>
    <cellStyle name="Comma 3 5 12 3 3" xfId="25639" xr:uid="{9CF63A06-5F66-4F8F-BA22-5BC4655BF823}"/>
    <cellStyle name="Comma 3 5 12 4" xfId="11228" xr:uid="{00000000-0005-0000-0000-0000A93D0000}"/>
    <cellStyle name="Comma 3 5 12 4 2" xfId="30442" xr:uid="{F201C8B8-5308-4B72-BDBE-EA10BDDB75CE}"/>
    <cellStyle name="Comma 3 5 12 5" xfId="20835" xr:uid="{F3B43219-3A37-46D1-8F24-6FE487AA5B0C}"/>
    <cellStyle name="Comma 3 5 13" xfId="2423" xr:uid="{00000000-0005-0000-0000-0000AA3D0000}"/>
    <cellStyle name="Comma 3 5 13 2" xfId="7226" xr:uid="{00000000-0005-0000-0000-0000AB3D0000}"/>
    <cellStyle name="Comma 3 5 13 2 2" xfId="16833" xr:uid="{00000000-0005-0000-0000-0000AC3D0000}"/>
    <cellStyle name="Comma 3 5 13 2 2 2" xfId="36047" xr:uid="{C7C3544B-4B04-4E80-AA66-479056FA1528}"/>
    <cellStyle name="Comma 3 5 13 2 3" xfId="26440" xr:uid="{BF4A70A0-2633-40DE-BFB5-8CE06C8A9AE7}"/>
    <cellStyle name="Comma 3 5 13 3" xfId="12030" xr:uid="{00000000-0005-0000-0000-0000AD3D0000}"/>
    <cellStyle name="Comma 3 5 13 3 2" xfId="31244" xr:uid="{4F6301A8-77CB-4B1E-B8E8-F150E54BB418}"/>
    <cellStyle name="Comma 3 5 13 4" xfId="21637" xr:uid="{98BD6728-0A16-4716-AABB-420E5BEDF19F}"/>
    <cellStyle name="Comma 3 5 14" xfId="4825" xr:uid="{00000000-0005-0000-0000-0000AE3D0000}"/>
    <cellStyle name="Comma 3 5 14 2" xfId="14432" xr:uid="{00000000-0005-0000-0000-0000AF3D0000}"/>
    <cellStyle name="Comma 3 5 14 2 2" xfId="33646" xr:uid="{50576E33-7FF3-4ADB-98EE-754EDF43D7E0}"/>
    <cellStyle name="Comma 3 5 14 3" xfId="24039" xr:uid="{66281961-80C3-4E6B-BBC0-2A0723E14D12}"/>
    <cellStyle name="Comma 3 5 15" xfId="9628" xr:uid="{00000000-0005-0000-0000-0000B03D0000}"/>
    <cellStyle name="Comma 3 5 15 2" xfId="28842" xr:uid="{BF93242B-559A-48A2-A9A8-BF82A320C9F7}"/>
    <cellStyle name="Comma 3 5 16" xfId="19235" xr:uid="{75FE078C-E2C6-4C67-9D70-F590CF102B7A}"/>
    <cellStyle name="Comma 3 5 2" xfId="26" xr:uid="{00000000-0005-0000-0000-0000B13D0000}"/>
    <cellStyle name="Comma 3 5 2 10" xfId="4835" xr:uid="{00000000-0005-0000-0000-0000B23D0000}"/>
    <cellStyle name="Comma 3 5 2 10 2" xfId="14442" xr:uid="{00000000-0005-0000-0000-0000B33D0000}"/>
    <cellStyle name="Comma 3 5 2 10 2 2" xfId="33656" xr:uid="{E1257765-C99A-4083-8F23-8C2F06A62835}"/>
    <cellStyle name="Comma 3 5 2 10 3" xfId="24049" xr:uid="{83CF58E9-33F1-4D7B-86D1-2B3708CA7B56}"/>
    <cellStyle name="Comma 3 5 2 11" xfId="9638" xr:uid="{00000000-0005-0000-0000-0000B43D0000}"/>
    <cellStyle name="Comma 3 5 2 11 2" xfId="28852" xr:uid="{8BBEE3FB-90D1-4D27-B53C-79D807CBF7E9}"/>
    <cellStyle name="Comma 3 5 2 12" xfId="19245" xr:uid="{511B28F9-D718-45A1-BB8E-E38B4370DABA}"/>
    <cellStyle name="Comma 3 5 2 2" xfId="77" xr:uid="{00000000-0005-0000-0000-0000B53D0000}"/>
    <cellStyle name="Comma 3 5 2 2 10" xfId="9688" xr:uid="{00000000-0005-0000-0000-0000B63D0000}"/>
    <cellStyle name="Comma 3 5 2 2 10 2" xfId="28902" xr:uid="{C52CDF7A-B515-4F34-88F2-0E9E093D538E}"/>
    <cellStyle name="Comma 3 5 2 2 11" xfId="19295" xr:uid="{105952AD-5388-4E48-933B-D2B6D63BB009}"/>
    <cellStyle name="Comma 3 5 2 2 2" xfId="177" xr:uid="{00000000-0005-0000-0000-0000B73D0000}"/>
    <cellStyle name="Comma 3 5 2 2 2 10" xfId="19395" xr:uid="{FC31F38F-0D22-4960-A2A4-58AB7B29D3DC}"/>
    <cellStyle name="Comma 3 5 2 2 2 2" xfId="377" xr:uid="{00000000-0005-0000-0000-0000B83D0000}"/>
    <cellStyle name="Comma 3 5 2 2 2 2 2" xfId="1178" xr:uid="{00000000-0005-0000-0000-0000B93D0000}"/>
    <cellStyle name="Comma 3 5 2 2 2 2 2 2" xfId="3583" xr:uid="{00000000-0005-0000-0000-0000BA3D0000}"/>
    <cellStyle name="Comma 3 5 2 2 2 2 2 2 2" xfId="8386" xr:uid="{00000000-0005-0000-0000-0000BB3D0000}"/>
    <cellStyle name="Comma 3 5 2 2 2 2 2 2 2 2" xfId="17993" xr:uid="{00000000-0005-0000-0000-0000BC3D0000}"/>
    <cellStyle name="Comma 3 5 2 2 2 2 2 2 2 2 2" xfId="37207" xr:uid="{E4F1B20C-4FA5-40A3-A8C5-0A69DD827C3C}"/>
    <cellStyle name="Comma 3 5 2 2 2 2 2 2 2 3" xfId="27600" xr:uid="{BB237C43-DDEA-4358-AFA8-2A0BFF756B54}"/>
    <cellStyle name="Comma 3 5 2 2 2 2 2 2 3" xfId="13190" xr:uid="{00000000-0005-0000-0000-0000BD3D0000}"/>
    <cellStyle name="Comma 3 5 2 2 2 2 2 2 3 2" xfId="32404" xr:uid="{D6CF013E-445C-4002-AD73-DF69EB8CF8C9}"/>
    <cellStyle name="Comma 3 5 2 2 2 2 2 2 4" xfId="22797" xr:uid="{EE8F7ED5-C8CC-4424-9563-FC2716140D1E}"/>
    <cellStyle name="Comma 3 5 2 2 2 2 2 3" xfId="5985" xr:uid="{00000000-0005-0000-0000-0000BE3D0000}"/>
    <cellStyle name="Comma 3 5 2 2 2 2 2 3 2" xfId="15592" xr:uid="{00000000-0005-0000-0000-0000BF3D0000}"/>
    <cellStyle name="Comma 3 5 2 2 2 2 2 3 2 2" xfId="34806" xr:uid="{49BCCED3-174E-4773-80DF-1512209FA540}"/>
    <cellStyle name="Comma 3 5 2 2 2 2 2 3 3" xfId="25199" xr:uid="{FBDB160C-4082-4CD3-8F85-F4C640DAF61A}"/>
    <cellStyle name="Comma 3 5 2 2 2 2 2 4" xfId="10788" xr:uid="{00000000-0005-0000-0000-0000C03D0000}"/>
    <cellStyle name="Comma 3 5 2 2 2 2 2 4 2" xfId="30002" xr:uid="{E155CDAA-98D5-41FF-8594-108D5E441FAD}"/>
    <cellStyle name="Comma 3 5 2 2 2 2 2 5" xfId="20395" xr:uid="{F536F7F3-3CB2-40A8-9791-F12DE8E8EFDB}"/>
    <cellStyle name="Comma 3 5 2 2 2 2 3" xfId="1978" xr:uid="{00000000-0005-0000-0000-0000C13D0000}"/>
    <cellStyle name="Comma 3 5 2 2 2 2 3 2" xfId="4383" xr:uid="{00000000-0005-0000-0000-0000C23D0000}"/>
    <cellStyle name="Comma 3 5 2 2 2 2 3 2 2" xfId="9186" xr:uid="{00000000-0005-0000-0000-0000C33D0000}"/>
    <cellStyle name="Comma 3 5 2 2 2 2 3 2 2 2" xfId="18793" xr:uid="{00000000-0005-0000-0000-0000C43D0000}"/>
    <cellStyle name="Comma 3 5 2 2 2 2 3 2 2 2 2" xfId="38007" xr:uid="{5BBDDA56-A1BA-4DB9-9775-BE7B7C1FF10D}"/>
    <cellStyle name="Comma 3 5 2 2 2 2 3 2 2 3" xfId="28400" xr:uid="{F7DED04C-1DA2-42EA-B637-D1432A2B22CA}"/>
    <cellStyle name="Comma 3 5 2 2 2 2 3 2 3" xfId="13990" xr:uid="{00000000-0005-0000-0000-0000C53D0000}"/>
    <cellStyle name="Comma 3 5 2 2 2 2 3 2 3 2" xfId="33204" xr:uid="{7D052FDC-FE2F-416D-AAC0-03D2AA1EEB68}"/>
    <cellStyle name="Comma 3 5 2 2 2 2 3 2 4" xfId="23597" xr:uid="{345252AC-6F89-44E2-9062-5E11F11497B1}"/>
    <cellStyle name="Comma 3 5 2 2 2 2 3 3" xfId="6785" xr:uid="{00000000-0005-0000-0000-0000C63D0000}"/>
    <cellStyle name="Comma 3 5 2 2 2 2 3 3 2" xfId="16392" xr:uid="{00000000-0005-0000-0000-0000C73D0000}"/>
    <cellStyle name="Comma 3 5 2 2 2 2 3 3 2 2" xfId="35606" xr:uid="{9AF7756C-C593-4EA3-96D4-33A1BCA0BB24}"/>
    <cellStyle name="Comma 3 5 2 2 2 2 3 3 3" xfId="25999" xr:uid="{CAD8B4BA-C910-4ECA-B48A-7BA202D2508D}"/>
    <cellStyle name="Comma 3 5 2 2 2 2 3 4" xfId="11588" xr:uid="{00000000-0005-0000-0000-0000C83D0000}"/>
    <cellStyle name="Comma 3 5 2 2 2 2 3 4 2" xfId="30802" xr:uid="{79D88FF6-FA84-44AF-A154-DF5C6AB7EB76}"/>
    <cellStyle name="Comma 3 5 2 2 2 2 3 5" xfId="21195" xr:uid="{5B991A0F-BD4F-4018-B602-AC376940CA3B}"/>
    <cellStyle name="Comma 3 5 2 2 2 2 4" xfId="2783" xr:uid="{00000000-0005-0000-0000-0000C93D0000}"/>
    <cellStyle name="Comma 3 5 2 2 2 2 4 2" xfId="7586" xr:uid="{00000000-0005-0000-0000-0000CA3D0000}"/>
    <cellStyle name="Comma 3 5 2 2 2 2 4 2 2" xfId="17193" xr:uid="{00000000-0005-0000-0000-0000CB3D0000}"/>
    <cellStyle name="Comma 3 5 2 2 2 2 4 2 2 2" xfId="36407" xr:uid="{08CED5A9-2F90-4C82-870A-A054AFD90064}"/>
    <cellStyle name="Comma 3 5 2 2 2 2 4 2 3" xfId="26800" xr:uid="{101E1055-EE20-4FFF-B092-4F9FDD9A8A1A}"/>
    <cellStyle name="Comma 3 5 2 2 2 2 4 3" xfId="12390" xr:uid="{00000000-0005-0000-0000-0000CC3D0000}"/>
    <cellStyle name="Comma 3 5 2 2 2 2 4 3 2" xfId="31604" xr:uid="{F9CC3CD9-16CE-479F-BA5A-D7BCADF6FD34}"/>
    <cellStyle name="Comma 3 5 2 2 2 2 4 4" xfId="21997" xr:uid="{819D16E6-82C5-4524-9C18-17B8D4F6683D}"/>
    <cellStyle name="Comma 3 5 2 2 2 2 5" xfId="5185" xr:uid="{00000000-0005-0000-0000-0000CD3D0000}"/>
    <cellStyle name="Comma 3 5 2 2 2 2 5 2" xfId="14792" xr:uid="{00000000-0005-0000-0000-0000CE3D0000}"/>
    <cellStyle name="Comma 3 5 2 2 2 2 5 2 2" xfId="34006" xr:uid="{22FA9A90-678F-4A90-8A14-4B1C7D3B68F6}"/>
    <cellStyle name="Comma 3 5 2 2 2 2 5 3" xfId="24399" xr:uid="{5EC2DC03-BC4C-4DE6-B986-C8F35D2A940B}"/>
    <cellStyle name="Comma 3 5 2 2 2 2 6" xfId="9988" xr:uid="{00000000-0005-0000-0000-0000CF3D0000}"/>
    <cellStyle name="Comma 3 5 2 2 2 2 6 2" xfId="29202" xr:uid="{28C26299-E1F3-4BDA-9073-1BDD3897E40F}"/>
    <cellStyle name="Comma 3 5 2 2 2 2 7" xfId="19595" xr:uid="{D80E06B1-59F9-4212-A72A-B31F98B6A162}"/>
    <cellStyle name="Comma 3 5 2 2 2 3" xfId="577" xr:uid="{00000000-0005-0000-0000-0000D03D0000}"/>
    <cellStyle name="Comma 3 5 2 2 2 3 2" xfId="1378" xr:uid="{00000000-0005-0000-0000-0000D13D0000}"/>
    <cellStyle name="Comma 3 5 2 2 2 3 2 2" xfId="3783" xr:uid="{00000000-0005-0000-0000-0000D23D0000}"/>
    <cellStyle name="Comma 3 5 2 2 2 3 2 2 2" xfId="8586" xr:uid="{00000000-0005-0000-0000-0000D33D0000}"/>
    <cellStyle name="Comma 3 5 2 2 2 3 2 2 2 2" xfId="18193" xr:uid="{00000000-0005-0000-0000-0000D43D0000}"/>
    <cellStyle name="Comma 3 5 2 2 2 3 2 2 2 2 2" xfId="37407" xr:uid="{1C3CDCA7-6D4C-41AA-8471-EC9546F9F95A}"/>
    <cellStyle name="Comma 3 5 2 2 2 3 2 2 2 3" xfId="27800" xr:uid="{0C1DD763-F000-467B-9ED6-A38FE9E829FC}"/>
    <cellStyle name="Comma 3 5 2 2 2 3 2 2 3" xfId="13390" xr:uid="{00000000-0005-0000-0000-0000D53D0000}"/>
    <cellStyle name="Comma 3 5 2 2 2 3 2 2 3 2" xfId="32604" xr:uid="{E5D10663-2772-4865-A1A6-EA5ACB22FF9D}"/>
    <cellStyle name="Comma 3 5 2 2 2 3 2 2 4" xfId="22997" xr:uid="{753AE346-DF44-4576-96B3-F3A96CD7C8C0}"/>
    <cellStyle name="Comma 3 5 2 2 2 3 2 3" xfId="6185" xr:uid="{00000000-0005-0000-0000-0000D63D0000}"/>
    <cellStyle name="Comma 3 5 2 2 2 3 2 3 2" xfId="15792" xr:uid="{00000000-0005-0000-0000-0000D73D0000}"/>
    <cellStyle name="Comma 3 5 2 2 2 3 2 3 2 2" xfId="35006" xr:uid="{156369AD-91B9-41C0-8138-8A8DB2538FBC}"/>
    <cellStyle name="Comma 3 5 2 2 2 3 2 3 3" xfId="25399" xr:uid="{8782AFD9-F49D-453E-B10C-54C26D11F79E}"/>
    <cellStyle name="Comma 3 5 2 2 2 3 2 4" xfId="10988" xr:uid="{00000000-0005-0000-0000-0000D83D0000}"/>
    <cellStyle name="Comma 3 5 2 2 2 3 2 4 2" xfId="30202" xr:uid="{5316793F-7A04-40DC-82EF-AD0B103E4F9D}"/>
    <cellStyle name="Comma 3 5 2 2 2 3 2 5" xfId="20595" xr:uid="{C73A378E-176B-4F1E-B445-907EC578174C}"/>
    <cellStyle name="Comma 3 5 2 2 2 3 3" xfId="2178" xr:uid="{00000000-0005-0000-0000-0000D93D0000}"/>
    <cellStyle name="Comma 3 5 2 2 2 3 3 2" xfId="4583" xr:uid="{00000000-0005-0000-0000-0000DA3D0000}"/>
    <cellStyle name="Comma 3 5 2 2 2 3 3 2 2" xfId="9386" xr:uid="{00000000-0005-0000-0000-0000DB3D0000}"/>
    <cellStyle name="Comma 3 5 2 2 2 3 3 2 2 2" xfId="18993" xr:uid="{00000000-0005-0000-0000-0000DC3D0000}"/>
    <cellStyle name="Comma 3 5 2 2 2 3 3 2 2 2 2" xfId="38207" xr:uid="{7EA219FD-3679-47E7-99B4-BF9E3F788FD6}"/>
    <cellStyle name="Comma 3 5 2 2 2 3 3 2 2 3" xfId="28600" xr:uid="{64306BDE-04AF-43C2-A40D-92025FC69385}"/>
    <cellStyle name="Comma 3 5 2 2 2 3 3 2 3" xfId="14190" xr:uid="{00000000-0005-0000-0000-0000DD3D0000}"/>
    <cellStyle name="Comma 3 5 2 2 2 3 3 2 3 2" xfId="33404" xr:uid="{F73FB9E8-C5DE-4187-A326-D623BD3EE78A}"/>
    <cellStyle name="Comma 3 5 2 2 2 3 3 2 4" xfId="23797" xr:uid="{C28EA761-4A9E-4AF8-A857-BFC209238178}"/>
    <cellStyle name="Comma 3 5 2 2 2 3 3 3" xfId="6985" xr:uid="{00000000-0005-0000-0000-0000DE3D0000}"/>
    <cellStyle name="Comma 3 5 2 2 2 3 3 3 2" xfId="16592" xr:uid="{00000000-0005-0000-0000-0000DF3D0000}"/>
    <cellStyle name="Comma 3 5 2 2 2 3 3 3 2 2" xfId="35806" xr:uid="{45B24AEC-5473-4282-A78C-858596398D93}"/>
    <cellStyle name="Comma 3 5 2 2 2 3 3 3 3" xfId="26199" xr:uid="{7ABD5E95-8914-498A-879F-12648B20B671}"/>
    <cellStyle name="Comma 3 5 2 2 2 3 3 4" xfId="11788" xr:uid="{00000000-0005-0000-0000-0000E03D0000}"/>
    <cellStyle name="Comma 3 5 2 2 2 3 3 4 2" xfId="31002" xr:uid="{F140D0B4-6079-4678-8444-499D9E870FF8}"/>
    <cellStyle name="Comma 3 5 2 2 2 3 3 5" xfId="21395" xr:uid="{5D3390DB-1BD5-49D9-B6AC-8E2EE4DBF33D}"/>
    <cellStyle name="Comma 3 5 2 2 2 3 4" xfId="2983" xr:uid="{00000000-0005-0000-0000-0000E13D0000}"/>
    <cellStyle name="Comma 3 5 2 2 2 3 4 2" xfId="7786" xr:uid="{00000000-0005-0000-0000-0000E23D0000}"/>
    <cellStyle name="Comma 3 5 2 2 2 3 4 2 2" xfId="17393" xr:uid="{00000000-0005-0000-0000-0000E33D0000}"/>
    <cellStyle name="Comma 3 5 2 2 2 3 4 2 2 2" xfId="36607" xr:uid="{9EB7806A-1E39-4711-ABF3-7F32144FBB99}"/>
    <cellStyle name="Comma 3 5 2 2 2 3 4 2 3" xfId="27000" xr:uid="{61CA57EF-84A1-4FEC-A11C-40300FD19B94}"/>
    <cellStyle name="Comma 3 5 2 2 2 3 4 3" xfId="12590" xr:uid="{00000000-0005-0000-0000-0000E43D0000}"/>
    <cellStyle name="Comma 3 5 2 2 2 3 4 3 2" xfId="31804" xr:uid="{14969659-70AB-493C-984A-FB49C56465A1}"/>
    <cellStyle name="Comma 3 5 2 2 2 3 4 4" xfId="22197" xr:uid="{FC562F46-5BCB-48D3-8894-76F480A91FC1}"/>
    <cellStyle name="Comma 3 5 2 2 2 3 5" xfId="5385" xr:uid="{00000000-0005-0000-0000-0000E53D0000}"/>
    <cellStyle name="Comma 3 5 2 2 2 3 5 2" xfId="14992" xr:uid="{00000000-0005-0000-0000-0000E63D0000}"/>
    <cellStyle name="Comma 3 5 2 2 2 3 5 2 2" xfId="34206" xr:uid="{5F054F06-9816-47F6-9B71-6432C3CE8C19}"/>
    <cellStyle name="Comma 3 5 2 2 2 3 5 3" xfId="24599" xr:uid="{B37A6246-FA7B-4FFE-A3AE-2EC09C3D9281}"/>
    <cellStyle name="Comma 3 5 2 2 2 3 6" xfId="10188" xr:uid="{00000000-0005-0000-0000-0000E73D0000}"/>
    <cellStyle name="Comma 3 5 2 2 2 3 6 2" xfId="29402" xr:uid="{75CF6622-0340-45C2-9B15-EC9022D1F20D}"/>
    <cellStyle name="Comma 3 5 2 2 2 3 7" xfId="19795" xr:uid="{67E7934E-D662-4235-A394-AD29E4719AE4}"/>
    <cellStyle name="Comma 3 5 2 2 2 4" xfId="777" xr:uid="{00000000-0005-0000-0000-0000E83D0000}"/>
    <cellStyle name="Comma 3 5 2 2 2 4 2" xfId="1578" xr:uid="{00000000-0005-0000-0000-0000E93D0000}"/>
    <cellStyle name="Comma 3 5 2 2 2 4 2 2" xfId="3983" xr:uid="{00000000-0005-0000-0000-0000EA3D0000}"/>
    <cellStyle name="Comma 3 5 2 2 2 4 2 2 2" xfId="8786" xr:uid="{00000000-0005-0000-0000-0000EB3D0000}"/>
    <cellStyle name="Comma 3 5 2 2 2 4 2 2 2 2" xfId="18393" xr:uid="{00000000-0005-0000-0000-0000EC3D0000}"/>
    <cellStyle name="Comma 3 5 2 2 2 4 2 2 2 2 2" xfId="37607" xr:uid="{F346B2E5-4AB0-47E4-A19A-1591D3A3985D}"/>
    <cellStyle name="Comma 3 5 2 2 2 4 2 2 2 3" xfId="28000" xr:uid="{FD7F9E0E-94E2-45C2-A010-9B4FBE718771}"/>
    <cellStyle name="Comma 3 5 2 2 2 4 2 2 3" xfId="13590" xr:uid="{00000000-0005-0000-0000-0000ED3D0000}"/>
    <cellStyle name="Comma 3 5 2 2 2 4 2 2 3 2" xfId="32804" xr:uid="{D93473A1-28E2-4EBC-B5DB-25377708D9B0}"/>
    <cellStyle name="Comma 3 5 2 2 2 4 2 2 4" xfId="23197" xr:uid="{899B2DA1-9A0F-4ECF-AD43-02A419CDBF7C}"/>
    <cellStyle name="Comma 3 5 2 2 2 4 2 3" xfId="6385" xr:uid="{00000000-0005-0000-0000-0000EE3D0000}"/>
    <cellStyle name="Comma 3 5 2 2 2 4 2 3 2" xfId="15992" xr:uid="{00000000-0005-0000-0000-0000EF3D0000}"/>
    <cellStyle name="Comma 3 5 2 2 2 4 2 3 2 2" xfId="35206" xr:uid="{E2805BDF-F388-4FBD-8F1E-78DB3336903A}"/>
    <cellStyle name="Comma 3 5 2 2 2 4 2 3 3" xfId="25599" xr:uid="{9F2B13C2-DB33-4CAC-BF42-6C20788FC58F}"/>
    <cellStyle name="Comma 3 5 2 2 2 4 2 4" xfId="11188" xr:uid="{00000000-0005-0000-0000-0000F03D0000}"/>
    <cellStyle name="Comma 3 5 2 2 2 4 2 4 2" xfId="30402" xr:uid="{1343C57E-94BB-40CA-8205-B85FA266A14B}"/>
    <cellStyle name="Comma 3 5 2 2 2 4 2 5" xfId="20795" xr:uid="{E9749A44-19CA-4BBF-91A8-CA2C039D9AAE}"/>
    <cellStyle name="Comma 3 5 2 2 2 4 3" xfId="2378" xr:uid="{00000000-0005-0000-0000-0000F13D0000}"/>
    <cellStyle name="Comma 3 5 2 2 2 4 3 2" xfId="4783" xr:uid="{00000000-0005-0000-0000-0000F23D0000}"/>
    <cellStyle name="Comma 3 5 2 2 2 4 3 2 2" xfId="9586" xr:uid="{00000000-0005-0000-0000-0000F33D0000}"/>
    <cellStyle name="Comma 3 5 2 2 2 4 3 2 2 2" xfId="19193" xr:uid="{00000000-0005-0000-0000-0000F43D0000}"/>
    <cellStyle name="Comma 3 5 2 2 2 4 3 2 2 2 2" xfId="38407" xr:uid="{121DAD68-5E4D-4336-9E9E-1658B706EFD3}"/>
    <cellStyle name="Comma 3 5 2 2 2 4 3 2 2 3" xfId="28800" xr:uid="{636E8948-FE73-4576-8132-EC0234D9985F}"/>
    <cellStyle name="Comma 3 5 2 2 2 4 3 2 3" xfId="14390" xr:uid="{00000000-0005-0000-0000-0000F53D0000}"/>
    <cellStyle name="Comma 3 5 2 2 2 4 3 2 3 2" xfId="33604" xr:uid="{00F740C7-6CB0-45D5-9AAD-FFEF0AA4C866}"/>
    <cellStyle name="Comma 3 5 2 2 2 4 3 2 4" xfId="23997" xr:uid="{A6307B3D-C547-4973-87D5-CEEC702FA21C}"/>
    <cellStyle name="Comma 3 5 2 2 2 4 3 3" xfId="7185" xr:uid="{00000000-0005-0000-0000-0000F63D0000}"/>
    <cellStyle name="Comma 3 5 2 2 2 4 3 3 2" xfId="16792" xr:uid="{00000000-0005-0000-0000-0000F73D0000}"/>
    <cellStyle name="Comma 3 5 2 2 2 4 3 3 2 2" xfId="36006" xr:uid="{DC009B71-2CA7-492F-82FD-F8E603C2898C}"/>
    <cellStyle name="Comma 3 5 2 2 2 4 3 3 3" xfId="26399" xr:uid="{237F12BE-2500-4DBD-BB94-D275A14DDCE6}"/>
    <cellStyle name="Comma 3 5 2 2 2 4 3 4" xfId="11988" xr:uid="{00000000-0005-0000-0000-0000F83D0000}"/>
    <cellStyle name="Comma 3 5 2 2 2 4 3 4 2" xfId="31202" xr:uid="{BEB4EF4F-A78E-4BE6-9972-ACE5577DB734}"/>
    <cellStyle name="Comma 3 5 2 2 2 4 3 5" xfId="21595" xr:uid="{6E224C9B-8505-4998-A04E-9245DB94DEC4}"/>
    <cellStyle name="Comma 3 5 2 2 2 4 4" xfId="3183" xr:uid="{00000000-0005-0000-0000-0000F93D0000}"/>
    <cellStyle name="Comma 3 5 2 2 2 4 4 2" xfId="7986" xr:uid="{00000000-0005-0000-0000-0000FA3D0000}"/>
    <cellStyle name="Comma 3 5 2 2 2 4 4 2 2" xfId="17593" xr:uid="{00000000-0005-0000-0000-0000FB3D0000}"/>
    <cellStyle name="Comma 3 5 2 2 2 4 4 2 2 2" xfId="36807" xr:uid="{9678965B-0374-47A5-964C-6955C442FA24}"/>
    <cellStyle name="Comma 3 5 2 2 2 4 4 2 3" xfId="27200" xr:uid="{7FE15C10-D90B-4D2C-83AF-4C7176F3A6B3}"/>
    <cellStyle name="Comma 3 5 2 2 2 4 4 3" xfId="12790" xr:uid="{00000000-0005-0000-0000-0000FC3D0000}"/>
    <cellStyle name="Comma 3 5 2 2 2 4 4 3 2" xfId="32004" xr:uid="{C9C58C36-95CC-4B75-BAE7-5DD789648731}"/>
    <cellStyle name="Comma 3 5 2 2 2 4 4 4" xfId="22397" xr:uid="{54901FF7-4029-4197-B4DB-3F917252DCDA}"/>
    <cellStyle name="Comma 3 5 2 2 2 4 5" xfId="5585" xr:uid="{00000000-0005-0000-0000-0000FD3D0000}"/>
    <cellStyle name="Comma 3 5 2 2 2 4 5 2" xfId="15192" xr:uid="{00000000-0005-0000-0000-0000FE3D0000}"/>
    <cellStyle name="Comma 3 5 2 2 2 4 5 2 2" xfId="34406" xr:uid="{5238C4C9-0465-4B4E-9F3C-D95FAED4751B}"/>
    <cellStyle name="Comma 3 5 2 2 2 4 5 3" xfId="24799" xr:uid="{E4DEFB5B-2BDD-4C45-B55A-AB30E15A56FC}"/>
    <cellStyle name="Comma 3 5 2 2 2 4 6" xfId="10388" xr:uid="{00000000-0005-0000-0000-0000FF3D0000}"/>
    <cellStyle name="Comma 3 5 2 2 2 4 6 2" xfId="29602" xr:uid="{A450E839-DF34-412A-B5F5-6486F125D4F7}"/>
    <cellStyle name="Comma 3 5 2 2 2 4 7" xfId="19995" xr:uid="{F8EB2855-5FD3-490E-ABA8-7E03D6599D2A}"/>
    <cellStyle name="Comma 3 5 2 2 2 5" xfId="978" xr:uid="{00000000-0005-0000-0000-0000003E0000}"/>
    <cellStyle name="Comma 3 5 2 2 2 5 2" xfId="3383" xr:uid="{00000000-0005-0000-0000-0000013E0000}"/>
    <cellStyle name="Comma 3 5 2 2 2 5 2 2" xfId="8186" xr:uid="{00000000-0005-0000-0000-0000023E0000}"/>
    <cellStyle name="Comma 3 5 2 2 2 5 2 2 2" xfId="17793" xr:uid="{00000000-0005-0000-0000-0000033E0000}"/>
    <cellStyle name="Comma 3 5 2 2 2 5 2 2 2 2" xfId="37007" xr:uid="{2BCCE881-AC66-4FC6-8544-7FD42A27A009}"/>
    <cellStyle name="Comma 3 5 2 2 2 5 2 2 3" xfId="27400" xr:uid="{7609D0FA-4468-496C-90AF-8B1ED82B8D3E}"/>
    <cellStyle name="Comma 3 5 2 2 2 5 2 3" xfId="12990" xr:uid="{00000000-0005-0000-0000-0000043E0000}"/>
    <cellStyle name="Comma 3 5 2 2 2 5 2 3 2" xfId="32204" xr:uid="{BAE45E4A-C95C-4C96-A6E5-9B00571C1CBF}"/>
    <cellStyle name="Comma 3 5 2 2 2 5 2 4" xfId="22597" xr:uid="{940FA62B-E2D5-4139-B9AB-3FB23E4925F2}"/>
    <cellStyle name="Comma 3 5 2 2 2 5 3" xfId="5785" xr:uid="{00000000-0005-0000-0000-0000053E0000}"/>
    <cellStyle name="Comma 3 5 2 2 2 5 3 2" xfId="15392" xr:uid="{00000000-0005-0000-0000-0000063E0000}"/>
    <cellStyle name="Comma 3 5 2 2 2 5 3 2 2" xfId="34606" xr:uid="{5DBB0F72-F45F-4A5E-B62A-1AB9A1436079}"/>
    <cellStyle name="Comma 3 5 2 2 2 5 3 3" xfId="24999" xr:uid="{744A663D-C9E2-4A23-9BC5-80BED259E457}"/>
    <cellStyle name="Comma 3 5 2 2 2 5 4" xfId="10588" xr:uid="{00000000-0005-0000-0000-0000073E0000}"/>
    <cellStyle name="Comma 3 5 2 2 2 5 4 2" xfId="29802" xr:uid="{5F3A753A-1753-476E-A8F8-98D1F15598AA}"/>
    <cellStyle name="Comma 3 5 2 2 2 5 5" xfId="20195" xr:uid="{CF2D12FA-7239-4AE4-8B3A-8C37CE3FEECD}"/>
    <cellStyle name="Comma 3 5 2 2 2 6" xfId="1778" xr:uid="{00000000-0005-0000-0000-0000083E0000}"/>
    <cellStyle name="Comma 3 5 2 2 2 6 2" xfId="4183" xr:uid="{00000000-0005-0000-0000-0000093E0000}"/>
    <cellStyle name="Comma 3 5 2 2 2 6 2 2" xfId="8986" xr:uid="{00000000-0005-0000-0000-00000A3E0000}"/>
    <cellStyle name="Comma 3 5 2 2 2 6 2 2 2" xfId="18593" xr:uid="{00000000-0005-0000-0000-00000B3E0000}"/>
    <cellStyle name="Comma 3 5 2 2 2 6 2 2 2 2" xfId="37807" xr:uid="{4C65C4F9-C301-45C2-A539-AF2AC4BD4327}"/>
    <cellStyle name="Comma 3 5 2 2 2 6 2 2 3" xfId="28200" xr:uid="{A5C89FF3-187B-45A5-A56C-E21E8B8E07F3}"/>
    <cellStyle name="Comma 3 5 2 2 2 6 2 3" xfId="13790" xr:uid="{00000000-0005-0000-0000-00000C3E0000}"/>
    <cellStyle name="Comma 3 5 2 2 2 6 2 3 2" xfId="33004" xr:uid="{662DD0A8-3A62-4EBA-80E6-33C61556A8EE}"/>
    <cellStyle name="Comma 3 5 2 2 2 6 2 4" xfId="23397" xr:uid="{0673D7E3-AB5D-4658-BDCA-D4903062600E}"/>
    <cellStyle name="Comma 3 5 2 2 2 6 3" xfId="6585" xr:uid="{00000000-0005-0000-0000-00000D3E0000}"/>
    <cellStyle name="Comma 3 5 2 2 2 6 3 2" xfId="16192" xr:uid="{00000000-0005-0000-0000-00000E3E0000}"/>
    <cellStyle name="Comma 3 5 2 2 2 6 3 2 2" xfId="35406" xr:uid="{D5E084F2-CB34-42A9-B16E-EB11107BFE13}"/>
    <cellStyle name="Comma 3 5 2 2 2 6 3 3" xfId="25799" xr:uid="{13C44314-B336-48E5-A22E-DDF21626C3FF}"/>
    <cellStyle name="Comma 3 5 2 2 2 6 4" xfId="11388" xr:uid="{00000000-0005-0000-0000-00000F3E0000}"/>
    <cellStyle name="Comma 3 5 2 2 2 6 4 2" xfId="30602" xr:uid="{5B039415-E26A-4C6C-9D26-D16E6D55C4E2}"/>
    <cellStyle name="Comma 3 5 2 2 2 6 5" xfId="20995" xr:uid="{74434C19-CA9F-4D04-AABE-A83B1AF206BA}"/>
    <cellStyle name="Comma 3 5 2 2 2 7" xfId="2583" xr:uid="{00000000-0005-0000-0000-0000103E0000}"/>
    <cellStyle name="Comma 3 5 2 2 2 7 2" xfId="7386" xr:uid="{00000000-0005-0000-0000-0000113E0000}"/>
    <cellStyle name="Comma 3 5 2 2 2 7 2 2" xfId="16993" xr:uid="{00000000-0005-0000-0000-0000123E0000}"/>
    <cellStyle name="Comma 3 5 2 2 2 7 2 2 2" xfId="36207" xr:uid="{2B254E2F-F9F6-4CBD-89F0-93B934B37162}"/>
    <cellStyle name="Comma 3 5 2 2 2 7 2 3" xfId="26600" xr:uid="{AE4D7CAA-B78E-44AE-9350-DF7F3634A58E}"/>
    <cellStyle name="Comma 3 5 2 2 2 7 3" xfId="12190" xr:uid="{00000000-0005-0000-0000-0000133E0000}"/>
    <cellStyle name="Comma 3 5 2 2 2 7 3 2" xfId="31404" xr:uid="{771CCF82-B839-4767-9FB0-17C9D853C0CE}"/>
    <cellStyle name="Comma 3 5 2 2 2 7 4" xfId="21797" xr:uid="{37BF1857-BDCF-4091-914C-738DD9D58CEA}"/>
    <cellStyle name="Comma 3 5 2 2 2 8" xfId="4985" xr:uid="{00000000-0005-0000-0000-0000143E0000}"/>
    <cellStyle name="Comma 3 5 2 2 2 8 2" xfId="14592" xr:uid="{00000000-0005-0000-0000-0000153E0000}"/>
    <cellStyle name="Comma 3 5 2 2 2 8 2 2" xfId="33806" xr:uid="{B7B8459F-37C3-4C08-B014-61B1602F29FD}"/>
    <cellStyle name="Comma 3 5 2 2 2 8 3" xfId="24199" xr:uid="{3AF139BD-6AC2-4C5B-845E-8ED22A63231D}"/>
    <cellStyle name="Comma 3 5 2 2 2 9" xfId="9788" xr:uid="{00000000-0005-0000-0000-0000163E0000}"/>
    <cellStyle name="Comma 3 5 2 2 2 9 2" xfId="29002" xr:uid="{34E2F2C1-1F95-405D-8FF7-F421EBC10A1B}"/>
    <cellStyle name="Comma 3 5 2 2 3" xfId="277" xr:uid="{00000000-0005-0000-0000-0000173E0000}"/>
    <cellStyle name="Comma 3 5 2 2 3 2" xfId="1078" xr:uid="{00000000-0005-0000-0000-0000183E0000}"/>
    <cellStyle name="Comma 3 5 2 2 3 2 2" xfId="3483" xr:uid="{00000000-0005-0000-0000-0000193E0000}"/>
    <cellStyle name="Comma 3 5 2 2 3 2 2 2" xfId="8286" xr:uid="{00000000-0005-0000-0000-00001A3E0000}"/>
    <cellStyle name="Comma 3 5 2 2 3 2 2 2 2" xfId="17893" xr:uid="{00000000-0005-0000-0000-00001B3E0000}"/>
    <cellStyle name="Comma 3 5 2 2 3 2 2 2 2 2" xfId="37107" xr:uid="{62637C4D-A259-4159-8049-E013B63B6D68}"/>
    <cellStyle name="Comma 3 5 2 2 3 2 2 2 3" xfId="27500" xr:uid="{4B3D94D7-14C4-4D00-B2BC-EB9497B765BD}"/>
    <cellStyle name="Comma 3 5 2 2 3 2 2 3" xfId="13090" xr:uid="{00000000-0005-0000-0000-00001C3E0000}"/>
    <cellStyle name="Comma 3 5 2 2 3 2 2 3 2" xfId="32304" xr:uid="{2401CC16-4901-4E4B-A46E-DB742E8192A7}"/>
    <cellStyle name="Comma 3 5 2 2 3 2 2 4" xfId="22697" xr:uid="{BE6376DC-F0C5-4B08-8565-E4DFB6556EBD}"/>
    <cellStyle name="Comma 3 5 2 2 3 2 3" xfId="5885" xr:uid="{00000000-0005-0000-0000-00001D3E0000}"/>
    <cellStyle name="Comma 3 5 2 2 3 2 3 2" xfId="15492" xr:uid="{00000000-0005-0000-0000-00001E3E0000}"/>
    <cellStyle name="Comma 3 5 2 2 3 2 3 2 2" xfId="34706" xr:uid="{503F95A3-1934-483D-9C36-AE8E7A8F427F}"/>
    <cellStyle name="Comma 3 5 2 2 3 2 3 3" xfId="25099" xr:uid="{79731BA7-78E3-4A24-BCA4-D08FEEAF9C65}"/>
    <cellStyle name="Comma 3 5 2 2 3 2 4" xfId="10688" xr:uid="{00000000-0005-0000-0000-00001F3E0000}"/>
    <cellStyle name="Comma 3 5 2 2 3 2 4 2" xfId="29902" xr:uid="{465005F1-5D17-476F-8926-D28C79E3673B}"/>
    <cellStyle name="Comma 3 5 2 2 3 2 5" xfId="20295" xr:uid="{466C2F9B-85A8-4EDD-8DA6-9AB444AC33BC}"/>
    <cellStyle name="Comma 3 5 2 2 3 3" xfId="1878" xr:uid="{00000000-0005-0000-0000-0000203E0000}"/>
    <cellStyle name="Comma 3 5 2 2 3 3 2" xfId="4283" xr:uid="{00000000-0005-0000-0000-0000213E0000}"/>
    <cellStyle name="Comma 3 5 2 2 3 3 2 2" xfId="9086" xr:uid="{00000000-0005-0000-0000-0000223E0000}"/>
    <cellStyle name="Comma 3 5 2 2 3 3 2 2 2" xfId="18693" xr:uid="{00000000-0005-0000-0000-0000233E0000}"/>
    <cellStyle name="Comma 3 5 2 2 3 3 2 2 2 2" xfId="37907" xr:uid="{A52E43F6-B6B1-41BC-AE98-B75775DFA97E}"/>
    <cellStyle name="Comma 3 5 2 2 3 3 2 2 3" xfId="28300" xr:uid="{8B08970F-BADE-4D01-AB13-5BBEC42087D9}"/>
    <cellStyle name="Comma 3 5 2 2 3 3 2 3" xfId="13890" xr:uid="{00000000-0005-0000-0000-0000243E0000}"/>
    <cellStyle name="Comma 3 5 2 2 3 3 2 3 2" xfId="33104" xr:uid="{F1B75F80-EAEC-4A2C-972F-24DB82326DCE}"/>
    <cellStyle name="Comma 3 5 2 2 3 3 2 4" xfId="23497" xr:uid="{D9CFF88B-9E10-4806-9C52-647D9A2C2100}"/>
    <cellStyle name="Comma 3 5 2 2 3 3 3" xfId="6685" xr:uid="{00000000-0005-0000-0000-0000253E0000}"/>
    <cellStyle name="Comma 3 5 2 2 3 3 3 2" xfId="16292" xr:uid="{00000000-0005-0000-0000-0000263E0000}"/>
    <cellStyle name="Comma 3 5 2 2 3 3 3 2 2" xfId="35506" xr:uid="{BD13D18A-8C33-49BE-96B8-8C7BECD270CA}"/>
    <cellStyle name="Comma 3 5 2 2 3 3 3 3" xfId="25899" xr:uid="{44CAB770-BBA7-4C77-8006-5DF5FCF97F12}"/>
    <cellStyle name="Comma 3 5 2 2 3 3 4" xfId="11488" xr:uid="{00000000-0005-0000-0000-0000273E0000}"/>
    <cellStyle name="Comma 3 5 2 2 3 3 4 2" xfId="30702" xr:uid="{115789E3-70C5-4664-8EFB-533ABE22A937}"/>
    <cellStyle name="Comma 3 5 2 2 3 3 5" xfId="21095" xr:uid="{58F258E4-D425-4B80-B28C-2754739A833A}"/>
    <cellStyle name="Comma 3 5 2 2 3 4" xfId="2683" xr:uid="{00000000-0005-0000-0000-0000283E0000}"/>
    <cellStyle name="Comma 3 5 2 2 3 4 2" xfId="7486" xr:uid="{00000000-0005-0000-0000-0000293E0000}"/>
    <cellStyle name="Comma 3 5 2 2 3 4 2 2" xfId="17093" xr:uid="{00000000-0005-0000-0000-00002A3E0000}"/>
    <cellStyle name="Comma 3 5 2 2 3 4 2 2 2" xfId="36307" xr:uid="{740FAD37-6F3F-42B3-9D11-EF36F9821DF0}"/>
    <cellStyle name="Comma 3 5 2 2 3 4 2 3" xfId="26700" xr:uid="{CFCE2C1E-6DE6-4A41-A558-7F05E872448B}"/>
    <cellStyle name="Comma 3 5 2 2 3 4 3" xfId="12290" xr:uid="{00000000-0005-0000-0000-00002B3E0000}"/>
    <cellStyle name="Comma 3 5 2 2 3 4 3 2" xfId="31504" xr:uid="{50E734D8-64B2-457E-9E5E-8081058E6CBF}"/>
    <cellStyle name="Comma 3 5 2 2 3 4 4" xfId="21897" xr:uid="{DF597C97-94EC-4E17-82BA-FC068F45E09C}"/>
    <cellStyle name="Comma 3 5 2 2 3 5" xfId="5085" xr:uid="{00000000-0005-0000-0000-00002C3E0000}"/>
    <cellStyle name="Comma 3 5 2 2 3 5 2" xfId="14692" xr:uid="{00000000-0005-0000-0000-00002D3E0000}"/>
    <cellStyle name="Comma 3 5 2 2 3 5 2 2" xfId="33906" xr:uid="{9DE2CFE5-DE0C-4FF9-A6D0-6B99BA5A7E9C}"/>
    <cellStyle name="Comma 3 5 2 2 3 5 3" xfId="24299" xr:uid="{7DCEF26E-6DC1-426B-A251-5F00B493C17F}"/>
    <cellStyle name="Comma 3 5 2 2 3 6" xfId="9888" xr:uid="{00000000-0005-0000-0000-00002E3E0000}"/>
    <cellStyle name="Comma 3 5 2 2 3 6 2" xfId="29102" xr:uid="{9E9EB6ED-B37E-4290-84B6-2BA7479A5C24}"/>
    <cellStyle name="Comma 3 5 2 2 3 7" xfId="19495" xr:uid="{E9CCB74B-326D-4507-8873-AA1F82C3B787}"/>
    <cellStyle name="Comma 3 5 2 2 4" xfId="477" xr:uid="{00000000-0005-0000-0000-00002F3E0000}"/>
    <cellStyle name="Comma 3 5 2 2 4 2" xfId="1278" xr:uid="{00000000-0005-0000-0000-0000303E0000}"/>
    <cellStyle name="Comma 3 5 2 2 4 2 2" xfId="3683" xr:uid="{00000000-0005-0000-0000-0000313E0000}"/>
    <cellStyle name="Comma 3 5 2 2 4 2 2 2" xfId="8486" xr:uid="{00000000-0005-0000-0000-0000323E0000}"/>
    <cellStyle name="Comma 3 5 2 2 4 2 2 2 2" xfId="18093" xr:uid="{00000000-0005-0000-0000-0000333E0000}"/>
    <cellStyle name="Comma 3 5 2 2 4 2 2 2 2 2" xfId="37307" xr:uid="{42F05355-CFF4-4A52-AE26-AD5A69CCF4A8}"/>
    <cellStyle name="Comma 3 5 2 2 4 2 2 2 3" xfId="27700" xr:uid="{705E9620-9D7C-44B5-9B8A-8E85199AD9C6}"/>
    <cellStyle name="Comma 3 5 2 2 4 2 2 3" xfId="13290" xr:uid="{00000000-0005-0000-0000-0000343E0000}"/>
    <cellStyle name="Comma 3 5 2 2 4 2 2 3 2" xfId="32504" xr:uid="{3F2AD6B5-A022-4E8E-8E6B-350838547BFB}"/>
    <cellStyle name="Comma 3 5 2 2 4 2 2 4" xfId="22897" xr:uid="{700F239F-1683-43FD-A86C-1931DD91519A}"/>
    <cellStyle name="Comma 3 5 2 2 4 2 3" xfId="6085" xr:uid="{00000000-0005-0000-0000-0000353E0000}"/>
    <cellStyle name="Comma 3 5 2 2 4 2 3 2" xfId="15692" xr:uid="{00000000-0005-0000-0000-0000363E0000}"/>
    <cellStyle name="Comma 3 5 2 2 4 2 3 2 2" xfId="34906" xr:uid="{E8E10EDF-AF9A-458C-BAC3-2BE504027AA0}"/>
    <cellStyle name="Comma 3 5 2 2 4 2 3 3" xfId="25299" xr:uid="{136EEE33-7CFA-46CC-BD8E-9992EA7BBEF6}"/>
    <cellStyle name="Comma 3 5 2 2 4 2 4" xfId="10888" xr:uid="{00000000-0005-0000-0000-0000373E0000}"/>
    <cellStyle name="Comma 3 5 2 2 4 2 4 2" xfId="30102" xr:uid="{12B5A2EE-CA9E-4D5D-B1E5-716005A84169}"/>
    <cellStyle name="Comma 3 5 2 2 4 2 5" xfId="20495" xr:uid="{34B254BA-EAB5-4C26-8508-5CA0A90479F9}"/>
    <cellStyle name="Comma 3 5 2 2 4 3" xfId="2078" xr:uid="{00000000-0005-0000-0000-0000383E0000}"/>
    <cellStyle name="Comma 3 5 2 2 4 3 2" xfId="4483" xr:uid="{00000000-0005-0000-0000-0000393E0000}"/>
    <cellStyle name="Comma 3 5 2 2 4 3 2 2" xfId="9286" xr:uid="{00000000-0005-0000-0000-00003A3E0000}"/>
    <cellStyle name="Comma 3 5 2 2 4 3 2 2 2" xfId="18893" xr:uid="{00000000-0005-0000-0000-00003B3E0000}"/>
    <cellStyle name="Comma 3 5 2 2 4 3 2 2 2 2" xfId="38107" xr:uid="{DF21F67E-7E18-421B-A025-D24032E1D778}"/>
    <cellStyle name="Comma 3 5 2 2 4 3 2 2 3" xfId="28500" xr:uid="{2A0E53A6-5AA6-4347-AC10-230CD311FCC0}"/>
    <cellStyle name="Comma 3 5 2 2 4 3 2 3" xfId="14090" xr:uid="{00000000-0005-0000-0000-00003C3E0000}"/>
    <cellStyle name="Comma 3 5 2 2 4 3 2 3 2" xfId="33304" xr:uid="{0AD43C96-53A0-4DF8-8C41-EF5743BF0BEC}"/>
    <cellStyle name="Comma 3 5 2 2 4 3 2 4" xfId="23697" xr:uid="{E867D753-98E8-4485-B750-AECFEF5839E4}"/>
    <cellStyle name="Comma 3 5 2 2 4 3 3" xfId="6885" xr:uid="{00000000-0005-0000-0000-00003D3E0000}"/>
    <cellStyle name="Comma 3 5 2 2 4 3 3 2" xfId="16492" xr:uid="{00000000-0005-0000-0000-00003E3E0000}"/>
    <cellStyle name="Comma 3 5 2 2 4 3 3 2 2" xfId="35706" xr:uid="{943E3C72-7035-4D75-8C2C-CD9CB124914D}"/>
    <cellStyle name="Comma 3 5 2 2 4 3 3 3" xfId="26099" xr:uid="{C07BAB33-2A4E-4CA0-9B6E-D9CF5C5C653F}"/>
    <cellStyle name="Comma 3 5 2 2 4 3 4" xfId="11688" xr:uid="{00000000-0005-0000-0000-00003F3E0000}"/>
    <cellStyle name="Comma 3 5 2 2 4 3 4 2" xfId="30902" xr:uid="{7C533677-B428-45D6-ADBE-D492408E3E00}"/>
    <cellStyle name="Comma 3 5 2 2 4 3 5" xfId="21295" xr:uid="{F80E1588-D492-43CE-BB6E-7CD1FE6971D1}"/>
    <cellStyle name="Comma 3 5 2 2 4 4" xfId="2883" xr:uid="{00000000-0005-0000-0000-0000403E0000}"/>
    <cellStyle name="Comma 3 5 2 2 4 4 2" xfId="7686" xr:uid="{00000000-0005-0000-0000-0000413E0000}"/>
    <cellStyle name="Comma 3 5 2 2 4 4 2 2" xfId="17293" xr:uid="{00000000-0005-0000-0000-0000423E0000}"/>
    <cellStyle name="Comma 3 5 2 2 4 4 2 2 2" xfId="36507" xr:uid="{D5A48ADE-6EE2-4B8D-9189-8FCA9E9A52AE}"/>
    <cellStyle name="Comma 3 5 2 2 4 4 2 3" xfId="26900" xr:uid="{AC788BA2-CCB3-41FA-AE53-BB9554E5C445}"/>
    <cellStyle name="Comma 3 5 2 2 4 4 3" xfId="12490" xr:uid="{00000000-0005-0000-0000-0000433E0000}"/>
    <cellStyle name="Comma 3 5 2 2 4 4 3 2" xfId="31704" xr:uid="{7907BF33-66CA-4FF3-AB73-12BC8F799AFA}"/>
    <cellStyle name="Comma 3 5 2 2 4 4 4" xfId="22097" xr:uid="{65BA87DD-3C7A-41DF-B3EB-079B5C532B89}"/>
    <cellStyle name="Comma 3 5 2 2 4 5" xfId="5285" xr:uid="{00000000-0005-0000-0000-0000443E0000}"/>
    <cellStyle name="Comma 3 5 2 2 4 5 2" xfId="14892" xr:uid="{00000000-0005-0000-0000-0000453E0000}"/>
    <cellStyle name="Comma 3 5 2 2 4 5 2 2" xfId="34106" xr:uid="{A97792D2-0171-4371-96A8-ABDD1D613EF1}"/>
    <cellStyle name="Comma 3 5 2 2 4 5 3" xfId="24499" xr:uid="{1D33D366-C7B7-4633-BE1F-1A49C89797C4}"/>
    <cellStyle name="Comma 3 5 2 2 4 6" xfId="10088" xr:uid="{00000000-0005-0000-0000-0000463E0000}"/>
    <cellStyle name="Comma 3 5 2 2 4 6 2" xfId="29302" xr:uid="{7495873D-6695-4CCE-9A62-A24F7FB722B0}"/>
    <cellStyle name="Comma 3 5 2 2 4 7" xfId="19695" xr:uid="{30B295B7-7318-4B15-86B1-449A89293425}"/>
    <cellStyle name="Comma 3 5 2 2 5" xfId="677" xr:uid="{00000000-0005-0000-0000-0000473E0000}"/>
    <cellStyle name="Comma 3 5 2 2 5 2" xfId="1478" xr:uid="{00000000-0005-0000-0000-0000483E0000}"/>
    <cellStyle name="Comma 3 5 2 2 5 2 2" xfId="3883" xr:uid="{00000000-0005-0000-0000-0000493E0000}"/>
    <cellStyle name="Comma 3 5 2 2 5 2 2 2" xfId="8686" xr:uid="{00000000-0005-0000-0000-00004A3E0000}"/>
    <cellStyle name="Comma 3 5 2 2 5 2 2 2 2" xfId="18293" xr:uid="{00000000-0005-0000-0000-00004B3E0000}"/>
    <cellStyle name="Comma 3 5 2 2 5 2 2 2 2 2" xfId="37507" xr:uid="{43B2A926-1485-499A-A6F1-DC1907A2318B}"/>
    <cellStyle name="Comma 3 5 2 2 5 2 2 2 3" xfId="27900" xr:uid="{5A10E9D8-33F3-4697-B8A2-2E58C0D1C82D}"/>
    <cellStyle name="Comma 3 5 2 2 5 2 2 3" xfId="13490" xr:uid="{00000000-0005-0000-0000-00004C3E0000}"/>
    <cellStyle name="Comma 3 5 2 2 5 2 2 3 2" xfId="32704" xr:uid="{AD468B79-0CD4-46AE-9BC9-5823403774EC}"/>
    <cellStyle name="Comma 3 5 2 2 5 2 2 4" xfId="23097" xr:uid="{42255B28-5359-4677-8E59-BB5C8A513C48}"/>
    <cellStyle name="Comma 3 5 2 2 5 2 3" xfId="6285" xr:uid="{00000000-0005-0000-0000-00004D3E0000}"/>
    <cellStyle name="Comma 3 5 2 2 5 2 3 2" xfId="15892" xr:uid="{00000000-0005-0000-0000-00004E3E0000}"/>
    <cellStyle name="Comma 3 5 2 2 5 2 3 2 2" xfId="35106" xr:uid="{10208A6F-2E84-458D-BA12-D403854878DA}"/>
    <cellStyle name="Comma 3 5 2 2 5 2 3 3" xfId="25499" xr:uid="{D4E1307E-3501-4C82-9C57-C4660068FF6D}"/>
    <cellStyle name="Comma 3 5 2 2 5 2 4" xfId="11088" xr:uid="{00000000-0005-0000-0000-00004F3E0000}"/>
    <cellStyle name="Comma 3 5 2 2 5 2 4 2" xfId="30302" xr:uid="{40DF5C08-1336-46DF-82C8-52AB5B4202FE}"/>
    <cellStyle name="Comma 3 5 2 2 5 2 5" xfId="20695" xr:uid="{C0184495-365E-49E2-9BF9-B6075F48C800}"/>
    <cellStyle name="Comma 3 5 2 2 5 3" xfId="2278" xr:uid="{00000000-0005-0000-0000-0000503E0000}"/>
    <cellStyle name="Comma 3 5 2 2 5 3 2" xfId="4683" xr:uid="{00000000-0005-0000-0000-0000513E0000}"/>
    <cellStyle name="Comma 3 5 2 2 5 3 2 2" xfId="9486" xr:uid="{00000000-0005-0000-0000-0000523E0000}"/>
    <cellStyle name="Comma 3 5 2 2 5 3 2 2 2" xfId="19093" xr:uid="{00000000-0005-0000-0000-0000533E0000}"/>
    <cellStyle name="Comma 3 5 2 2 5 3 2 2 2 2" xfId="38307" xr:uid="{7109E74A-717B-47D1-96B4-364156327BB5}"/>
    <cellStyle name="Comma 3 5 2 2 5 3 2 2 3" xfId="28700" xr:uid="{9710CAEF-B795-4783-9119-541C5A4B5B7D}"/>
    <cellStyle name="Comma 3 5 2 2 5 3 2 3" xfId="14290" xr:uid="{00000000-0005-0000-0000-0000543E0000}"/>
    <cellStyle name="Comma 3 5 2 2 5 3 2 3 2" xfId="33504" xr:uid="{3137B5DE-E2FA-48A0-A940-7BFD56BBF3C1}"/>
    <cellStyle name="Comma 3 5 2 2 5 3 2 4" xfId="23897" xr:uid="{C2F6DEB7-C4F6-4F2B-93B0-5136C6F3E67B}"/>
    <cellStyle name="Comma 3 5 2 2 5 3 3" xfId="7085" xr:uid="{00000000-0005-0000-0000-0000553E0000}"/>
    <cellStyle name="Comma 3 5 2 2 5 3 3 2" xfId="16692" xr:uid="{00000000-0005-0000-0000-0000563E0000}"/>
    <cellStyle name="Comma 3 5 2 2 5 3 3 2 2" xfId="35906" xr:uid="{5CA98FFC-6954-4257-8BBB-2FFFEAA440F3}"/>
    <cellStyle name="Comma 3 5 2 2 5 3 3 3" xfId="26299" xr:uid="{A0A74573-25EF-4E29-A8A7-0FE1BC8ECB1E}"/>
    <cellStyle name="Comma 3 5 2 2 5 3 4" xfId="11888" xr:uid="{00000000-0005-0000-0000-0000573E0000}"/>
    <cellStyle name="Comma 3 5 2 2 5 3 4 2" xfId="31102" xr:uid="{CEF2C59F-C8FF-4E63-9FE2-CBAA7B5301FA}"/>
    <cellStyle name="Comma 3 5 2 2 5 3 5" xfId="21495" xr:uid="{BAA3472D-698A-413F-96D1-5E95D975F5E4}"/>
    <cellStyle name="Comma 3 5 2 2 5 4" xfId="3083" xr:uid="{00000000-0005-0000-0000-0000583E0000}"/>
    <cellStyle name="Comma 3 5 2 2 5 4 2" xfId="7886" xr:uid="{00000000-0005-0000-0000-0000593E0000}"/>
    <cellStyle name="Comma 3 5 2 2 5 4 2 2" xfId="17493" xr:uid="{00000000-0005-0000-0000-00005A3E0000}"/>
    <cellStyle name="Comma 3 5 2 2 5 4 2 2 2" xfId="36707" xr:uid="{4FAFD395-7416-4F19-8FAB-88C0934DEDB3}"/>
    <cellStyle name="Comma 3 5 2 2 5 4 2 3" xfId="27100" xr:uid="{CC30FD74-22C3-4FB3-A3E5-B2B8F8C25396}"/>
    <cellStyle name="Comma 3 5 2 2 5 4 3" xfId="12690" xr:uid="{00000000-0005-0000-0000-00005B3E0000}"/>
    <cellStyle name="Comma 3 5 2 2 5 4 3 2" xfId="31904" xr:uid="{2CA4AD3D-5744-446A-9D72-277088E66628}"/>
    <cellStyle name="Comma 3 5 2 2 5 4 4" xfId="22297" xr:uid="{0EA52AE5-4208-4151-96C6-96A9F542A319}"/>
    <cellStyle name="Comma 3 5 2 2 5 5" xfId="5485" xr:uid="{00000000-0005-0000-0000-00005C3E0000}"/>
    <cellStyle name="Comma 3 5 2 2 5 5 2" xfId="15092" xr:uid="{00000000-0005-0000-0000-00005D3E0000}"/>
    <cellStyle name="Comma 3 5 2 2 5 5 2 2" xfId="34306" xr:uid="{24302A70-7692-474F-A42B-89D721172101}"/>
    <cellStyle name="Comma 3 5 2 2 5 5 3" xfId="24699" xr:uid="{4353EE4F-E2D0-4B69-893F-728EE1117AFA}"/>
    <cellStyle name="Comma 3 5 2 2 5 6" xfId="10288" xr:uid="{00000000-0005-0000-0000-00005E3E0000}"/>
    <cellStyle name="Comma 3 5 2 2 5 6 2" xfId="29502" xr:uid="{35C29B7D-8C80-493F-AF8E-AEC962EAAA7A}"/>
    <cellStyle name="Comma 3 5 2 2 5 7" xfId="19895" xr:uid="{3F045FF4-8336-4A23-B27F-360B6DFEBB4C}"/>
    <cellStyle name="Comma 3 5 2 2 6" xfId="878" xr:uid="{00000000-0005-0000-0000-00005F3E0000}"/>
    <cellStyle name="Comma 3 5 2 2 6 2" xfId="3283" xr:uid="{00000000-0005-0000-0000-0000603E0000}"/>
    <cellStyle name="Comma 3 5 2 2 6 2 2" xfId="8086" xr:uid="{00000000-0005-0000-0000-0000613E0000}"/>
    <cellStyle name="Comma 3 5 2 2 6 2 2 2" xfId="17693" xr:uid="{00000000-0005-0000-0000-0000623E0000}"/>
    <cellStyle name="Comma 3 5 2 2 6 2 2 2 2" xfId="36907" xr:uid="{8CF5E8B4-C39E-43F6-8B8B-E0AC0A623A91}"/>
    <cellStyle name="Comma 3 5 2 2 6 2 2 3" xfId="27300" xr:uid="{44B46D4A-F79F-4463-A8FD-E1999302C96D}"/>
    <cellStyle name="Comma 3 5 2 2 6 2 3" xfId="12890" xr:uid="{00000000-0005-0000-0000-0000633E0000}"/>
    <cellStyle name="Comma 3 5 2 2 6 2 3 2" xfId="32104" xr:uid="{251FB922-92A5-4656-A1ED-04F8F974F0EB}"/>
    <cellStyle name="Comma 3 5 2 2 6 2 4" xfId="22497" xr:uid="{13F7F11F-D7A4-4C01-ADC1-E7653E57056C}"/>
    <cellStyle name="Comma 3 5 2 2 6 3" xfId="5685" xr:uid="{00000000-0005-0000-0000-0000643E0000}"/>
    <cellStyle name="Comma 3 5 2 2 6 3 2" xfId="15292" xr:uid="{00000000-0005-0000-0000-0000653E0000}"/>
    <cellStyle name="Comma 3 5 2 2 6 3 2 2" xfId="34506" xr:uid="{525A59A0-8386-438F-BF8E-4E5F8517C657}"/>
    <cellStyle name="Comma 3 5 2 2 6 3 3" xfId="24899" xr:uid="{74006E57-419C-4B8A-80BE-59EB65FEFC4C}"/>
    <cellStyle name="Comma 3 5 2 2 6 4" xfId="10488" xr:uid="{00000000-0005-0000-0000-0000663E0000}"/>
    <cellStyle name="Comma 3 5 2 2 6 4 2" xfId="29702" xr:uid="{17700B9A-DF91-4E5F-B9AF-D2F22F0BB85A}"/>
    <cellStyle name="Comma 3 5 2 2 6 5" xfId="20095" xr:uid="{5A154268-634A-4649-B795-2B9D0CC24379}"/>
    <cellStyle name="Comma 3 5 2 2 7" xfId="1678" xr:uid="{00000000-0005-0000-0000-0000673E0000}"/>
    <cellStyle name="Comma 3 5 2 2 7 2" xfId="4083" xr:uid="{00000000-0005-0000-0000-0000683E0000}"/>
    <cellStyle name="Comma 3 5 2 2 7 2 2" xfId="8886" xr:uid="{00000000-0005-0000-0000-0000693E0000}"/>
    <cellStyle name="Comma 3 5 2 2 7 2 2 2" xfId="18493" xr:uid="{00000000-0005-0000-0000-00006A3E0000}"/>
    <cellStyle name="Comma 3 5 2 2 7 2 2 2 2" xfId="37707" xr:uid="{C22EFA0A-1164-4971-B503-8084EA07D4B1}"/>
    <cellStyle name="Comma 3 5 2 2 7 2 2 3" xfId="28100" xr:uid="{004D3D2E-CCFB-46E9-8D73-3B64C1A80BA2}"/>
    <cellStyle name="Comma 3 5 2 2 7 2 3" xfId="13690" xr:uid="{00000000-0005-0000-0000-00006B3E0000}"/>
    <cellStyle name="Comma 3 5 2 2 7 2 3 2" xfId="32904" xr:uid="{905352D8-EFB1-4898-BDCC-06637A371B18}"/>
    <cellStyle name="Comma 3 5 2 2 7 2 4" xfId="23297" xr:uid="{CE30547D-0471-441D-BCA6-B0DBEEB48CE3}"/>
    <cellStyle name="Comma 3 5 2 2 7 3" xfId="6485" xr:uid="{00000000-0005-0000-0000-00006C3E0000}"/>
    <cellStyle name="Comma 3 5 2 2 7 3 2" xfId="16092" xr:uid="{00000000-0005-0000-0000-00006D3E0000}"/>
    <cellStyle name="Comma 3 5 2 2 7 3 2 2" xfId="35306" xr:uid="{6E9EF931-2449-4692-93B9-E715EAC21749}"/>
    <cellStyle name="Comma 3 5 2 2 7 3 3" xfId="25699" xr:uid="{01EC7E3F-96E6-4866-BCBA-26A74D365DE0}"/>
    <cellStyle name="Comma 3 5 2 2 7 4" xfId="11288" xr:uid="{00000000-0005-0000-0000-00006E3E0000}"/>
    <cellStyle name="Comma 3 5 2 2 7 4 2" xfId="30502" xr:uid="{D35DD331-6B47-48EE-B936-17A317267EA3}"/>
    <cellStyle name="Comma 3 5 2 2 7 5" xfId="20895" xr:uid="{7D7F440A-4206-4AC7-A414-5DDDD1D1959C}"/>
    <cellStyle name="Comma 3 5 2 2 8" xfId="2483" xr:uid="{00000000-0005-0000-0000-00006F3E0000}"/>
    <cellStyle name="Comma 3 5 2 2 8 2" xfId="7286" xr:uid="{00000000-0005-0000-0000-0000703E0000}"/>
    <cellStyle name="Comma 3 5 2 2 8 2 2" xfId="16893" xr:uid="{00000000-0005-0000-0000-0000713E0000}"/>
    <cellStyle name="Comma 3 5 2 2 8 2 2 2" xfId="36107" xr:uid="{96FBAB9B-F13E-4D89-B130-D08CC6655F1B}"/>
    <cellStyle name="Comma 3 5 2 2 8 2 3" xfId="26500" xr:uid="{A2559C7C-DFD4-4CA4-9623-EE01DAAF4B8C}"/>
    <cellStyle name="Comma 3 5 2 2 8 3" xfId="12090" xr:uid="{00000000-0005-0000-0000-0000723E0000}"/>
    <cellStyle name="Comma 3 5 2 2 8 3 2" xfId="31304" xr:uid="{F9F291A6-7A26-4593-ABA3-4630EA3EDE7C}"/>
    <cellStyle name="Comma 3 5 2 2 8 4" xfId="21697" xr:uid="{0185872B-EC8F-488B-AD38-DE87935E62E4}"/>
    <cellStyle name="Comma 3 5 2 2 9" xfId="4885" xr:uid="{00000000-0005-0000-0000-0000733E0000}"/>
    <cellStyle name="Comma 3 5 2 2 9 2" xfId="14492" xr:uid="{00000000-0005-0000-0000-0000743E0000}"/>
    <cellStyle name="Comma 3 5 2 2 9 2 2" xfId="33706" xr:uid="{7F48E1CF-0B03-41EC-821C-B20F070CB504}"/>
    <cellStyle name="Comma 3 5 2 2 9 3" xfId="24099" xr:uid="{C4BEC287-56FB-44C5-A5E5-F39FABD64F16}"/>
    <cellStyle name="Comma 3 5 2 3" xfId="127" xr:uid="{00000000-0005-0000-0000-0000753E0000}"/>
    <cellStyle name="Comma 3 5 2 3 10" xfId="19345" xr:uid="{61D2F60D-1D87-4A4D-9036-C185A2562B48}"/>
    <cellStyle name="Comma 3 5 2 3 2" xfId="327" xr:uid="{00000000-0005-0000-0000-0000763E0000}"/>
    <cellStyle name="Comma 3 5 2 3 2 2" xfId="1128" xr:uid="{00000000-0005-0000-0000-0000773E0000}"/>
    <cellStyle name="Comma 3 5 2 3 2 2 2" xfId="3533" xr:uid="{00000000-0005-0000-0000-0000783E0000}"/>
    <cellStyle name="Comma 3 5 2 3 2 2 2 2" xfId="8336" xr:uid="{00000000-0005-0000-0000-0000793E0000}"/>
    <cellStyle name="Comma 3 5 2 3 2 2 2 2 2" xfId="17943" xr:uid="{00000000-0005-0000-0000-00007A3E0000}"/>
    <cellStyle name="Comma 3 5 2 3 2 2 2 2 2 2" xfId="37157" xr:uid="{2C2B114E-C07F-4E62-AFF5-69C3C9516EA6}"/>
    <cellStyle name="Comma 3 5 2 3 2 2 2 2 3" xfId="27550" xr:uid="{C4540A26-31A4-4000-95A8-B9AF5E4EF4C5}"/>
    <cellStyle name="Comma 3 5 2 3 2 2 2 3" xfId="13140" xr:uid="{00000000-0005-0000-0000-00007B3E0000}"/>
    <cellStyle name="Comma 3 5 2 3 2 2 2 3 2" xfId="32354" xr:uid="{B5B50010-0F93-4A0C-BF8F-92A7D04175FC}"/>
    <cellStyle name="Comma 3 5 2 3 2 2 2 4" xfId="22747" xr:uid="{21637F33-15B9-4FE3-943D-3E3AF2C85E4C}"/>
    <cellStyle name="Comma 3 5 2 3 2 2 3" xfId="5935" xr:uid="{00000000-0005-0000-0000-00007C3E0000}"/>
    <cellStyle name="Comma 3 5 2 3 2 2 3 2" xfId="15542" xr:uid="{00000000-0005-0000-0000-00007D3E0000}"/>
    <cellStyle name="Comma 3 5 2 3 2 2 3 2 2" xfId="34756" xr:uid="{E3E60BAC-D9AD-4E75-AD36-65D2CB5D1884}"/>
    <cellStyle name="Comma 3 5 2 3 2 2 3 3" xfId="25149" xr:uid="{15671B45-F048-4CF8-81E8-2530B1533115}"/>
    <cellStyle name="Comma 3 5 2 3 2 2 4" xfId="10738" xr:uid="{00000000-0005-0000-0000-00007E3E0000}"/>
    <cellStyle name="Comma 3 5 2 3 2 2 4 2" xfId="29952" xr:uid="{C399B289-49D3-48E2-B80D-3EBC3137961F}"/>
    <cellStyle name="Comma 3 5 2 3 2 2 5" xfId="20345" xr:uid="{A8E8CD79-D0D3-412C-B548-0C9BFAC97127}"/>
    <cellStyle name="Comma 3 5 2 3 2 3" xfId="1928" xr:uid="{00000000-0005-0000-0000-00007F3E0000}"/>
    <cellStyle name="Comma 3 5 2 3 2 3 2" xfId="4333" xr:uid="{00000000-0005-0000-0000-0000803E0000}"/>
    <cellStyle name="Comma 3 5 2 3 2 3 2 2" xfId="9136" xr:uid="{00000000-0005-0000-0000-0000813E0000}"/>
    <cellStyle name="Comma 3 5 2 3 2 3 2 2 2" xfId="18743" xr:uid="{00000000-0005-0000-0000-0000823E0000}"/>
    <cellStyle name="Comma 3 5 2 3 2 3 2 2 2 2" xfId="37957" xr:uid="{1B6453CA-0E6A-4656-A54A-A6D032703B44}"/>
    <cellStyle name="Comma 3 5 2 3 2 3 2 2 3" xfId="28350" xr:uid="{1BEF0F8B-B32B-443B-BD8D-C6C573787078}"/>
    <cellStyle name="Comma 3 5 2 3 2 3 2 3" xfId="13940" xr:uid="{00000000-0005-0000-0000-0000833E0000}"/>
    <cellStyle name="Comma 3 5 2 3 2 3 2 3 2" xfId="33154" xr:uid="{7F92916B-E9B7-4810-975B-1DD7719AA08F}"/>
    <cellStyle name="Comma 3 5 2 3 2 3 2 4" xfId="23547" xr:uid="{8F90ADDA-3580-4316-97AF-63EE32FB6447}"/>
    <cellStyle name="Comma 3 5 2 3 2 3 3" xfId="6735" xr:uid="{00000000-0005-0000-0000-0000843E0000}"/>
    <cellStyle name="Comma 3 5 2 3 2 3 3 2" xfId="16342" xr:uid="{00000000-0005-0000-0000-0000853E0000}"/>
    <cellStyle name="Comma 3 5 2 3 2 3 3 2 2" xfId="35556" xr:uid="{4131A68A-FAD8-48C3-BA44-5EB6DEF1D2D4}"/>
    <cellStyle name="Comma 3 5 2 3 2 3 3 3" xfId="25949" xr:uid="{75350585-0C94-4EE3-B011-BD8EBB3CE00D}"/>
    <cellStyle name="Comma 3 5 2 3 2 3 4" xfId="11538" xr:uid="{00000000-0005-0000-0000-0000863E0000}"/>
    <cellStyle name="Comma 3 5 2 3 2 3 4 2" xfId="30752" xr:uid="{9443B47A-168E-4DCE-8924-070CF2698A87}"/>
    <cellStyle name="Comma 3 5 2 3 2 3 5" xfId="21145" xr:uid="{5CCFBEB3-C386-48DD-BF22-BDF27859D7A8}"/>
    <cellStyle name="Comma 3 5 2 3 2 4" xfId="2733" xr:uid="{00000000-0005-0000-0000-0000873E0000}"/>
    <cellStyle name="Comma 3 5 2 3 2 4 2" xfId="7536" xr:uid="{00000000-0005-0000-0000-0000883E0000}"/>
    <cellStyle name="Comma 3 5 2 3 2 4 2 2" xfId="17143" xr:uid="{00000000-0005-0000-0000-0000893E0000}"/>
    <cellStyle name="Comma 3 5 2 3 2 4 2 2 2" xfId="36357" xr:uid="{C0629A26-55A5-4D65-8A18-E16F131B265A}"/>
    <cellStyle name="Comma 3 5 2 3 2 4 2 3" xfId="26750" xr:uid="{2476927C-E4FD-4203-B116-E9D77230ECC1}"/>
    <cellStyle name="Comma 3 5 2 3 2 4 3" xfId="12340" xr:uid="{00000000-0005-0000-0000-00008A3E0000}"/>
    <cellStyle name="Comma 3 5 2 3 2 4 3 2" xfId="31554" xr:uid="{93013C02-D6E8-404B-BF45-5C2345EF3307}"/>
    <cellStyle name="Comma 3 5 2 3 2 4 4" xfId="21947" xr:uid="{3FEF1E88-0899-48C9-AFD0-CB2AA8C0B530}"/>
    <cellStyle name="Comma 3 5 2 3 2 5" xfId="5135" xr:uid="{00000000-0005-0000-0000-00008B3E0000}"/>
    <cellStyle name="Comma 3 5 2 3 2 5 2" xfId="14742" xr:uid="{00000000-0005-0000-0000-00008C3E0000}"/>
    <cellStyle name="Comma 3 5 2 3 2 5 2 2" xfId="33956" xr:uid="{1A433E7E-5737-4F10-940C-9A3A9D165B9B}"/>
    <cellStyle name="Comma 3 5 2 3 2 5 3" xfId="24349" xr:uid="{D5953C89-1C30-421E-BBAE-259CF53EC49E}"/>
    <cellStyle name="Comma 3 5 2 3 2 6" xfId="9938" xr:uid="{00000000-0005-0000-0000-00008D3E0000}"/>
    <cellStyle name="Comma 3 5 2 3 2 6 2" xfId="29152" xr:uid="{22506DC6-5D3E-4CB2-9DB3-A05EBA1FA2E7}"/>
    <cellStyle name="Comma 3 5 2 3 2 7" xfId="19545" xr:uid="{539015F9-0169-4F30-B479-747AA1DA503F}"/>
    <cellStyle name="Comma 3 5 2 3 3" xfId="527" xr:uid="{00000000-0005-0000-0000-00008E3E0000}"/>
    <cellStyle name="Comma 3 5 2 3 3 2" xfId="1328" xr:uid="{00000000-0005-0000-0000-00008F3E0000}"/>
    <cellStyle name="Comma 3 5 2 3 3 2 2" xfId="3733" xr:uid="{00000000-0005-0000-0000-0000903E0000}"/>
    <cellStyle name="Comma 3 5 2 3 3 2 2 2" xfId="8536" xr:uid="{00000000-0005-0000-0000-0000913E0000}"/>
    <cellStyle name="Comma 3 5 2 3 3 2 2 2 2" xfId="18143" xr:uid="{00000000-0005-0000-0000-0000923E0000}"/>
    <cellStyle name="Comma 3 5 2 3 3 2 2 2 2 2" xfId="37357" xr:uid="{4225A2E0-5AEA-416A-B732-F22705FC2B60}"/>
    <cellStyle name="Comma 3 5 2 3 3 2 2 2 3" xfId="27750" xr:uid="{9C54FE15-4875-4B6E-A22D-4145C961DBB0}"/>
    <cellStyle name="Comma 3 5 2 3 3 2 2 3" xfId="13340" xr:uid="{00000000-0005-0000-0000-0000933E0000}"/>
    <cellStyle name="Comma 3 5 2 3 3 2 2 3 2" xfId="32554" xr:uid="{7687D9C1-3217-4FF8-8746-6ECF3534430E}"/>
    <cellStyle name="Comma 3 5 2 3 3 2 2 4" xfId="22947" xr:uid="{3FAC5681-8614-4BB6-9D06-44C8AE277886}"/>
    <cellStyle name="Comma 3 5 2 3 3 2 3" xfId="6135" xr:uid="{00000000-0005-0000-0000-0000943E0000}"/>
    <cellStyle name="Comma 3 5 2 3 3 2 3 2" xfId="15742" xr:uid="{00000000-0005-0000-0000-0000953E0000}"/>
    <cellStyle name="Comma 3 5 2 3 3 2 3 2 2" xfId="34956" xr:uid="{51052225-E4FF-4340-A4F7-803229ACF524}"/>
    <cellStyle name="Comma 3 5 2 3 3 2 3 3" xfId="25349" xr:uid="{06733B27-4B6F-4866-8905-8666E0431AA9}"/>
    <cellStyle name="Comma 3 5 2 3 3 2 4" xfId="10938" xr:uid="{00000000-0005-0000-0000-0000963E0000}"/>
    <cellStyle name="Comma 3 5 2 3 3 2 4 2" xfId="30152" xr:uid="{F7A93498-A93E-442E-A135-6CAF7BC870A2}"/>
    <cellStyle name="Comma 3 5 2 3 3 2 5" xfId="20545" xr:uid="{389FC767-9F72-4100-BB56-F05512F08553}"/>
    <cellStyle name="Comma 3 5 2 3 3 3" xfId="2128" xr:uid="{00000000-0005-0000-0000-0000973E0000}"/>
    <cellStyle name="Comma 3 5 2 3 3 3 2" xfId="4533" xr:uid="{00000000-0005-0000-0000-0000983E0000}"/>
    <cellStyle name="Comma 3 5 2 3 3 3 2 2" xfId="9336" xr:uid="{00000000-0005-0000-0000-0000993E0000}"/>
    <cellStyle name="Comma 3 5 2 3 3 3 2 2 2" xfId="18943" xr:uid="{00000000-0005-0000-0000-00009A3E0000}"/>
    <cellStyle name="Comma 3 5 2 3 3 3 2 2 2 2" xfId="38157" xr:uid="{3E97B66E-DF1D-4CCD-9DC4-FA40E93BE9CD}"/>
    <cellStyle name="Comma 3 5 2 3 3 3 2 2 3" xfId="28550" xr:uid="{DB52C10F-CE3E-4216-932E-57CC9A07AE79}"/>
    <cellStyle name="Comma 3 5 2 3 3 3 2 3" xfId="14140" xr:uid="{00000000-0005-0000-0000-00009B3E0000}"/>
    <cellStyle name="Comma 3 5 2 3 3 3 2 3 2" xfId="33354" xr:uid="{CC290F57-8CB7-4E1F-BF02-B62ACC983BAA}"/>
    <cellStyle name="Comma 3 5 2 3 3 3 2 4" xfId="23747" xr:uid="{42933DC2-9E78-4E7B-8A9F-F4C2388668DE}"/>
    <cellStyle name="Comma 3 5 2 3 3 3 3" xfId="6935" xr:uid="{00000000-0005-0000-0000-00009C3E0000}"/>
    <cellStyle name="Comma 3 5 2 3 3 3 3 2" xfId="16542" xr:uid="{00000000-0005-0000-0000-00009D3E0000}"/>
    <cellStyle name="Comma 3 5 2 3 3 3 3 2 2" xfId="35756" xr:uid="{6A470239-077C-42A8-B431-F0E7838F5C5A}"/>
    <cellStyle name="Comma 3 5 2 3 3 3 3 3" xfId="26149" xr:uid="{9FE0603D-F107-49E3-9AAA-F644D526B972}"/>
    <cellStyle name="Comma 3 5 2 3 3 3 4" xfId="11738" xr:uid="{00000000-0005-0000-0000-00009E3E0000}"/>
    <cellStyle name="Comma 3 5 2 3 3 3 4 2" xfId="30952" xr:uid="{D7B33B88-9757-43C0-9184-A7A715781B0B}"/>
    <cellStyle name="Comma 3 5 2 3 3 3 5" xfId="21345" xr:uid="{70103BCA-FE50-49D1-A0A1-3BD0016D80D8}"/>
    <cellStyle name="Comma 3 5 2 3 3 4" xfId="2933" xr:uid="{00000000-0005-0000-0000-00009F3E0000}"/>
    <cellStyle name="Comma 3 5 2 3 3 4 2" xfId="7736" xr:uid="{00000000-0005-0000-0000-0000A03E0000}"/>
    <cellStyle name="Comma 3 5 2 3 3 4 2 2" xfId="17343" xr:uid="{00000000-0005-0000-0000-0000A13E0000}"/>
    <cellStyle name="Comma 3 5 2 3 3 4 2 2 2" xfId="36557" xr:uid="{36F900B2-4F71-488E-869F-B1826348D351}"/>
    <cellStyle name="Comma 3 5 2 3 3 4 2 3" xfId="26950" xr:uid="{FBF6F424-BA52-4809-9967-3D7DCE5A0484}"/>
    <cellStyle name="Comma 3 5 2 3 3 4 3" xfId="12540" xr:uid="{00000000-0005-0000-0000-0000A23E0000}"/>
    <cellStyle name="Comma 3 5 2 3 3 4 3 2" xfId="31754" xr:uid="{2B15B538-1D8E-4C8A-A894-E154461284FA}"/>
    <cellStyle name="Comma 3 5 2 3 3 4 4" xfId="22147" xr:uid="{69942FC7-4163-4B02-85C7-7CA0EB8D7482}"/>
    <cellStyle name="Comma 3 5 2 3 3 5" xfId="5335" xr:uid="{00000000-0005-0000-0000-0000A33E0000}"/>
    <cellStyle name="Comma 3 5 2 3 3 5 2" xfId="14942" xr:uid="{00000000-0005-0000-0000-0000A43E0000}"/>
    <cellStyle name="Comma 3 5 2 3 3 5 2 2" xfId="34156" xr:uid="{945CE751-A4BE-4541-925C-F73DBAC7F083}"/>
    <cellStyle name="Comma 3 5 2 3 3 5 3" xfId="24549" xr:uid="{0BD1A261-AF5E-43DE-8946-BC8A56211DAE}"/>
    <cellStyle name="Comma 3 5 2 3 3 6" xfId="10138" xr:uid="{00000000-0005-0000-0000-0000A53E0000}"/>
    <cellStyle name="Comma 3 5 2 3 3 6 2" xfId="29352" xr:uid="{0F39E7AC-C58E-491B-9C17-EA77ACFF2BCE}"/>
    <cellStyle name="Comma 3 5 2 3 3 7" xfId="19745" xr:uid="{161C1977-7D85-4666-9C6D-09DF018BA7C5}"/>
    <cellStyle name="Comma 3 5 2 3 4" xfId="727" xr:uid="{00000000-0005-0000-0000-0000A63E0000}"/>
    <cellStyle name="Comma 3 5 2 3 4 2" xfId="1528" xr:uid="{00000000-0005-0000-0000-0000A73E0000}"/>
    <cellStyle name="Comma 3 5 2 3 4 2 2" xfId="3933" xr:uid="{00000000-0005-0000-0000-0000A83E0000}"/>
    <cellStyle name="Comma 3 5 2 3 4 2 2 2" xfId="8736" xr:uid="{00000000-0005-0000-0000-0000A93E0000}"/>
    <cellStyle name="Comma 3 5 2 3 4 2 2 2 2" xfId="18343" xr:uid="{00000000-0005-0000-0000-0000AA3E0000}"/>
    <cellStyle name="Comma 3 5 2 3 4 2 2 2 2 2" xfId="37557" xr:uid="{53024E73-4BD0-4552-BAEC-42A5956DDBDE}"/>
    <cellStyle name="Comma 3 5 2 3 4 2 2 2 3" xfId="27950" xr:uid="{F8E1E535-D09B-4C97-AD97-FC33B9965A3F}"/>
    <cellStyle name="Comma 3 5 2 3 4 2 2 3" xfId="13540" xr:uid="{00000000-0005-0000-0000-0000AB3E0000}"/>
    <cellStyle name="Comma 3 5 2 3 4 2 2 3 2" xfId="32754" xr:uid="{2070D0FA-7962-4228-9918-167386CC065E}"/>
    <cellStyle name="Comma 3 5 2 3 4 2 2 4" xfId="23147" xr:uid="{3B997355-85DB-4D0F-A73D-2089570E0B90}"/>
    <cellStyle name="Comma 3 5 2 3 4 2 3" xfId="6335" xr:uid="{00000000-0005-0000-0000-0000AC3E0000}"/>
    <cellStyle name="Comma 3 5 2 3 4 2 3 2" xfId="15942" xr:uid="{00000000-0005-0000-0000-0000AD3E0000}"/>
    <cellStyle name="Comma 3 5 2 3 4 2 3 2 2" xfId="35156" xr:uid="{098B0BCC-F04D-4BFD-AC95-BC4BF325CB7F}"/>
    <cellStyle name="Comma 3 5 2 3 4 2 3 3" xfId="25549" xr:uid="{A08DC306-1CC1-4B96-B1FB-59A5F145655E}"/>
    <cellStyle name="Comma 3 5 2 3 4 2 4" xfId="11138" xr:uid="{00000000-0005-0000-0000-0000AE3E0000}"/>
    <cellStyle name="Comma 3 5 2 3 4 2 4 2" xfId="30352" xr:uid="{F2D7E160-ADF3-4810-85E2-33A5E1A13D4E}"/>
    <cellStyle name="Comma 3 5 2 3 4 2 5" xfId="20745" xr:uid="{C88CB57E-372A-47DC-8A40-1D24C05408DD}"/>
    <cellStyle name="Comma 3 5 2 3 4 3" xfId="2328" xr:uid="{00000000-0005-0000-0000-0000AF3E0000}"/>
    <cellStyle name="Comma 3 5 2 3 4 3 2" xfId="4733" xr:uid="{00000000-0005-0000-0000-0000B03E0000}"/>
    <cellStyle name="Comma 3 5 2 3 4 3 2 2" xfId="9536" xr:uid="{00000000-0005-0000-0000-0000B13E0000}"/>
    <cellStyle name="Comma 3 5 2 3 4 3 2 2 2" xfId="19143" xr:uid="{00000000-0005-0000-0000-0000B23E0000}"/>
    <cellStyle name="Comma 3 5 2 3 4 3 2 2 2 2" xfId="38357" xr:uid="{12BFDC40-087F-47DF-B9ED-5F6D72A614B2}"/>
    <cellStyle name="Comma 3 5 2 3 4 3 2 2 3" xfId="28750" xr:uid="{2727105F-6342-4FA0-B861-246A06D58CD5}"/>
    <cellStyle name="Comma 3 5 2 3 4 3 2 3" xfId="14340" xr:uid="{00000000-0005-0000-0000-0000B33E0000}"/>
    <cellStyle name="Comma 3 5 2 3 4 3 2 3 2" xfId="33554" xr:uid="{7B6E64BF-51E5-4B9F-8FE8-C83C1EDFD2F4}"/>
    <cellStyle name="Comma 3 5 2 3 4 3 2 4" xfId="23947" xr:uid="{A4FACAA1-144F-4AB9-B698-347037388352}"/>
    <cellStyle name="Comma 3 5 2 3 4 3 3" xfId="7135" xr:uid="{00000000-0005-0000-0000-0000B43E0000}"/>
    <cellStyle name="Comma 3 5 2 3 4 3 3 2" xfId="16742" xr:uid="{00000000-0005-0000-0000-0000B53E0000}"/>
    <cellStyle name="Comma 3 5 2 3 4 3 3 2 2" xfId="35956" xr:uid="{A8234596-64DA-4C45-BE15-22E17A0FE2F6}"/>
    <cellStyle name="Comma 3 5 2 3 4 3 3 3" xfId="26349" xr:uid="{C1E1B944-3B65-4B3B-A95E-C65BCD1E8C57}"/>
    <cellStyle name="Comma 3 5 2 3 4 3 4" xfId="11938" xr:uid="{00000000-0005-0000-0000-0000B63E0000}"/>
    <cellStyle name="Comma 3 5 2 3 4 3 4 2" xfId="31152" xr:uid="{1310C2CF-5B8C-43FC-A81B-214DA48B6344}"/>
    <cellStyle name="Comma 3 5 2 3 4 3 5" xfId="21545" xr:uid="{8A07065F-615B-4DF8-B44F-5868F938B6A0}"/>
    <cellStyle name="Comma 3 5 2 3 4 4" xfId="3133" xr:uid="{00000000-0005-0000-0000-0000B73E0000}"/>
    <cellStyle name="Comma 3 5 2 3 4 4 2" xfId="7936" xr:uid="{00000000-0005-0000-0000-0000B83E0000}"/>
    <cellStyle name="Comma 3 5 2 3 4 4 2 2" xfId="17543" xr:uid="{00000000-0005-0000-0000-0000B93E0000}"/>
    <cellStyle name="Comma 3 5 2 3 4 4 2 2 2" xfId="36757" xr:uid="{8CA237E1-1254-4A45-910D-A779F87A4659}"/>
    <cellStyle name="Comma 3 5 2 3 4 4 2 3" xfId="27150" xr:uid="{760AF910-EB10-4AD7-B22D-283DD43E0ADB}"/>
    <cellStyle name="Comma 3 5 2 3 4 4 3" xfId="12740" xr:uid="{00000000-0005-0000-0000-0000BA3E0000}"/>
    <cellStyle name="Comma 3 5 2 3 4 4 3 2" xfId="31954" xr:uid="{78B2CFD3-243D-48DB-9CEF-9E50F0D71088}"/>
    <cellStyle name="Comma 3 5 2 3 4 4 4" xfId="22347" xr:uid="{6141D3C0-E283-4C19-8F8B-011117807D06}"/>
    <cellStyle name="Comma 3 5 2 3 4 5" xfId="5535" xr:uid="{00000000-0005-0000-0000-0000BB3E0000}"/>
    <cellStyle name="Comma 3 5 2 3 4 5 2" xfId="15142" xr:uid="{00000000-0005-0000-0000-0000BC3E0000}"/>
    <cellStyle name="Comma 3 5 2 3 4 5 2 2" xfId="34356" xr:uid="{C10B9E07-4F77-4F84-936C-3D2DF1EAA1FC}"/>
    <cellStyle name="Comma 3 5 2 3 4 5 3" xfId="24749" xr:uid="{174E6D74-DD6B-47E8-8E3D-1FD9BE43F977}"/>
    <cellStyle name="Comma 3 5 2 3 4 6" xfId="10338" xr:uid="{00000000-0005-0000-0000-0000BD3E0000}"/>
    <cellStyle name="Comma 3 5 2 3 4 6 2" xfId="29552" xr:uid="{EE2490F4-A82B-44CC-A177-4A954D3F0F6D}"/>
    <cellStyle name="Comma 3 5 2 3 4 7" xfId="19945" xr:uid="{4498FBE0-D104-415A-B6A6-40BEB56CF735}"/>
    <cellStyle name="Comma 3 5 2 3 5" xfId="928" xr:uid="{00000000-0005-0000-0000-0000BE3E0000}"/>
    <cellStyle name="Comma 3 5 2 3 5 2" xfId="3333" xr:uid="{00000000-0005-0000-0000-0000BF3E0000}"/>
    <cellStyle name="Comma 3 5 2 3 5 2 2" xfId="8136" xr:uid="{00000000-0005-0000-0000-0000C03E0000}"/>
    <cellStyle name="Comma 3 5 2 3 5 2 2 2" xfId="17743" xr:uid="{00000000-0005-0000-0000-0000C13E0000}"/>
    <cellStyle name="Comma 3 5 2 3 5 2 2 2 2" xfId="36957" xr:uid="{53F36843-F8AA-496A-AA4F-64CA4F04C112}"/>
    <cellStyle name="Comma 3 5 2 3 5 2 2 3" xfId="27350" xr:uid="{467C5B19-E42B-4C18-95DF-17BD4917A95C}"/>
    <cellStyle name="Comma 3 5 2 3 5 2 3" xfId="12940" xr:uid="{00000000-0005-0000-0000-0000C23E0000}"/>
    <cellStyle name="Comma 3 5 2 3 5 2 3 2" xfId="32154" xr:uid="{D5ED7BA0-7380-405C-9BA6-1F3740CB8DF2}"/>
    <cellStyle name="Comma 3 5 2 3 5 2 4" xfId="22547" xr:uid="{5679AA78-ADEE-46E0-B305-01EF7F92A870}"/>
    <cellStyle name="Comma 3 5 2 3 5 3" xfId="5735" xr:uid="{00000000-0005-0000-0000-0000C33E0000}"/>
    <cellStyle name="Comma 3 5 2 3 5 3 2" xfId="15342" xr:uid="{00000000-0005-0000-0000-0000C43E0000}"/>
    <cellStyle name="Comma 3 5 2 3 5 3 2 2" xfId="34556" xr:uid="{60812DBF-2667-4C12-B947-A595E0E4539E}"/>
    <cellStyle name="Comma 3 5 2 3 5 3 3" xfId="24949" xr:uid="{1A67F74C-1421-4CEB-BD01-44853C7DD317}"/>
    <cellStyle name="Comma 3 5 2 3 5 4" xfId="10538" xr:uid="{00000000-0005-0000-0000-0000C53E0000}"/>
    <cellStyle name="Comma 3 5 2 3 5 4 2" xfId="29752" xr:uid="{7E82D826-A272-4479-AFC5-80BBA6F3FC56}"/>
    <cellStyle name="Comma 3 5 2 3 5 5" xfId="20145" xr:uid="{3C617590-C7A7-4D63-8255-6B3EAE63AA78}"/>
    <cellStyle name="Comma 3 5 2 3 6" xfId="1728" xr:uid="{00000000-0005-0000-0000-0000C63E0000}"/>
    <cellStyle name="Comma 3 5 2 3 6 2" xfId="4133" xr:uid="{00000000-0005-0000-0000-0000C73E0000}"/>
    <cellStyle name="Comma 3 5 2 3 6 2 2" xfId="8936" xr:uid="{00000000-0005-0000-0000-0000C83E0000}"/>
    <cellStyle name="Comma 3 5 2 3 6 2 2 2" xfId="18543" xr:uid="{00000000-0005-0000-0000-0000C93E0000}"/>
    <cellStyle name="Comma 3 5 2 3 6 2 2 2 2" xfId="37757" xr:uid="{CB83AC2B-8C24-4D1E-AC8D-1629596DB150}"/>
    <cellStyle name="Comma 3 5 2 3 6 2 2 3" xfId="28150" xr:uid="{B01D07CC-AF3E-4AA0-A530-7DDECF829340}"/>
    <cellStyle name="Comma 3 5 2 3 6 2 3" xfId="13740" xr:uid="{00000000-0005-0000-0000-0000CA3E0000}"/>
    <cellStyle name="Comma 3 5 2 3 6 2 3 2" xfId="32954" xr:uid="{3E459B36-1CA0-41B6-8839-A85571D4966C}"/>
    <cellStyle name="Comma 3 5 2 3 6 2 4" xfId="23347" xr:uid="{A1529FCA-C12E-4774-97A0-BA6731B9663F}"/>
    <cellStyle name="Comma 3 5 2 3 6 3" xfId="6535" xr:uid="{00000000-0005-0000-0000-0000CB3E0000}"/>
    <cellStyle name="Comma 3 5 2 3 6 3 2" xfId="16142" xr:uid="{00000000-0005-0000-0000-0000CC3E0000}"/>
    <cellStyle name="Comma 3 5 2 3 6 3 2 2" xfId="35356" xr:uid="{CA24F580-A8C1-491F-91A5-D931DA8BE81E}"/>
    <cellStyle name="Comma 3 5 2 3 6 3 3" xfId="25749" xr:uid="{24F8753F-0E87-4E3B-B0B3-87BB496C39A7}"/>
    <cellStyle name="Comma 3 5 2 3 6 4" xfId="11338" xr:uid="{00000000-0005-0000-0000-0000CD3E0000}"/>
    <cellStyle name="Comma 3 5 2 3 6 4 2" xfId="30552" xr:uid="{EF02F8C2-FC3F-4E98-A278-11D91290DC20}"/>
    <cellStyle name="Comma 3 5 2 3 6 5" xfId="20945" xr:uid="{69CBABBA-0581-4106-ADAD-56E2D614E87E}"/>
    <cellStyle name="Comma 3 5 2 3 7" xfId="2533" xr:uid="{00000000-0005-0000-0000-0000CE3E0000}"/>
    <cellStyle name="Comma 3 5 2 3 7 2" xfId="7336" xr:uid="{00000000-0005-0000-0000-0000CF3E0000}"/>
    <cellStyle name="Comma 3 5 2 3 7 2 2" xfId="16943" xr:uid="{00000000-0005-0000-0000-0000D03E0000}"/>
    <cellStyle name="Comma 3 5 2 3 7 2 2 2" xfId="36157" xr:uid="{FC1A4D75-66B2-4D8D-A9C2-BD11C34137B0}"/>
    <cellStyle name="Comma 3 5 2 3 7 2 3" xfId="26550" xr:uid="{AE01F305-80F6-4FD9-BC7B-AA8E06D11984}"/>
    <cellStyle name="Comma 3 5 2 3 7 3" xfId="12140" xr:uid="{00000000-0005-0000-0000-0000D13E0000}"/>
    <cellStyle name="Comma 3 5 2 3 7 3 2" xfId="31354" xr:uid="{EC678CA1-E8AF-4811-9EC4-632CE7F3E74E}"/>
    <cellStyle name="Comma 3 5 2 3 7 4" xfId="21747" xr:uid="{57E017FB-22CE-45F4-AF64-285ED5A109A9}"/>
    <cellStyle name="Comma 3 5 2 3 8" xfId="4935" xr:uid="{00000000-0005-0000-0000-0000D23E0000}"/>
    <cellStyle name="Comma 3 5 2 3 8 2" xfId="14542" xr:uid="{00000000-0005-0000-0000-0000D33E0000}"/>
    <cellStyle name="Comma 3 5 2 3 8 2 2" xfId="33756" xr:uid="{A20CF6BB-5836-46D1-9DEE-F249558E2AA8}"/>
    <cellStyle name="Comma 3 5 2 3 8 3" xfId="24149" xr:uid="{E0D5DA37-EE4A-4413-9A7A-898658508525}"/>
    <cellStyle name="Comma 3 5 2 3 9" xfId="9738" xr:uid="{00000000-0005-0000-0000-0000D43E0000}"/>
    <cellStyle name="Comma 3 5 2 3 9 2" xfId="28952" xr:uid="{68D11789-67C8-4101-B432-A522B32ED9A5}"/>
    <cellStyle name="Comma 3 5 2 4" xfId="227" xr:uid="{00000000-0005-0000-0000-0000D53E0000}"/>
    <cellStyle name="Comma 3 5 2 4 2" xfId="1028" xr:uid="{00000000-0005-0000-0000-0000D63E0000}"/>
    <cellStyle name="Comma 3 5 2 4 2 2" xfId="3433" xr:uid="{00000000-0005-0000-0000-0000D73E0000}"/>
    <cellStyle name="Comma 3 5 2 4 2 2 2" xfId="8236" xr:uid="{00000000-0005-0000-0000-0000D83E0000}"/>
    <cellStyle name="Comma 3 5 2 4 2 2 2 2" xfId="17843" xr:uid="{00000000-0005-0000-0000-0000D93E0000}"/>
    <cellStyle name="Comma 3 5 2 4 2 2 2 2 2" xfId="37057" xr:uid="{FD1740AC-A407-4E6C-90F4-2723F6E46301}"/>
    <cellStyle name="Comma 3 5 2 4 2 2 2 3" xfId="27450" xr:uid="{8B329230-791A-4B79-9222-E787A9578077}"/>
    <cellStyle name="Comma 3 5 2 4 2 2 3" xfId="13040" xr:uid="{00000000-0005-0000-0000-0000DA3E0000}"/>
    <cellStyle name="Comma 3 5 2 4 2 2 3 2" xfId="32254" xr:uid="{1967C495-EFE4-4C51-81D1-B3FBA6814106}"/>
    <cellStyle name="Comma 3 5 2 4 2 2 4" xfId="22647" xr:uid="{899B34A9-1651-4F13-A4DB-931236F34143}"/>
    <cellStyle name="Comma 3 5 2 4 2 3" xfId="5835" xr:uid="{00000000-0005-0000-0000-0000DB3E0000}"/>
    <cellStyle name="Comma 3 5 2 4 2 3 2" xfId="15442" xr:uid="{00000000-0005-0000-0000-0000DC3E0000}"/>
    <cellStyle name="Comma 3 5 2 4 2 3 2 2" xfId="34656" xr:uid="{3D7FFE7D-FF38-4DB4-9FDD-1C0031F3C0E8}"/>
    <cellStyle name="Comma 3 5 2 4 2 3 3" xfId="25049" xr:uid="{FD30D2C5-3AA2-437E-9BB7-347C4C6579B9}"/>
    <cellStyle name="Comma 3 5 2 4 2 4" xfId="10638" xr:uid="{00000000-0005-0000-0000-0000DD3E0000}"/>
    <cellStyle name="Comma 3 5 2 4 2 4 2" xfId="29852" xr:uid="{8CFFB091-7962-42FA-8F41-7A035417E5DC}"/>
    <cellStyle name="Comma 3 5 2 4 2 5" xfId="20245" xr:uid="{4199D5AE-89B9-42A0-A71D-A8B4F7E32827}"/>
    <cellStyle name="Comma 3 5 2 4 3" xfId="1828" xr:uid="{00000000-0005-0000-0000-0000DE3E0000}"/>
    <cellStyle name="Comma 3 5 2 4 3 2" xfId="4233" xr:uid="{00000000-0005-0000-0000-0000DF3E0000}"/>
    <cellStyle name="Comma 3 5 2 4 3 2 2" xfId="9036" xr:uid="{00000000-0005-0000-0000-0000E03E0000}"/>
    <cellStyle name="Comma 3 5 2 4 3 2 2 2" xfId="18643" xr:uid="{00000000-0005-0000-0000-0000E13E0000}"/>
    <cellStyle name="Comma 3 5 2 4 3 2 2 2 2" xfId="37857" xr:uid="{6B7D987B-B5C8-4375-9144-C7EBE2A091F4}"/>
    <cellStyle name="Comma 3 5 2 4 3 2 2 3" xfId="28250" xr:uid="{0BC0303C-A542-4C41-A4C3-61D383387D57}"/>
    <cellStyle name="Comma 3 5 2 4 3 2 3" xfId="13840" xr:uid="{00000000-0005-0000-0000-0000E23E0000}"/>
    <cellStyle name="Comma 3 5 2 4 3 2 3 2" xfId="33054" xr:uid="{57D73D2E-53B3-41C1-9CAE-71C8DEBB0F5E}"/>
    <cellStyle name="Comma 3 5 2 4 3 2 4" xfId="23447" xr:uid="{80D20226-EF5F-4292-89A9-DCE2D3128241}"/>
    <cellStyle name="Comma 3 5 2 4 3 3" xfId="6635" xr:uid="{00000000-0005-0000-0000-0000E33E0000}"/>
    <cellStyle name="Comma 3 5 2 4 3 3 2" xfId="16242" xr:uid="{00000000-0005-0000-0000-0000E43E0000}"/>
    <cellStyle name="Comma 3 5 2 4 3 3 2 2" xfId="35456" xr:uid="{44FDF0DA-B53C-4A20-8C73-25A889CC4C2F}"/>
    <cellStyle name="Comma 3 5 2 4 3 3 3" xfId="25849" xr:uid="{7A79D5AC-D34B-4AF8-B628-B9A4999FCE30}"/>
    <cellStyle name="Comma 3 5 2 4 3 4" xfId="11438" xr:uid="{00000000-0005-0000-0000-0000E53E0000}"/>
    <cellStyle name="Comma 3 5 2 4 3 4 2" xfId="30652" xr:uid="{19E5535E-692F-4C69-80C3-0CB32B936DDF}"/>
    <cellStyle name="Comma 3 5 2 4 3 5" xfId="21045" xr:uid="{53B72F91-D3EA-4F1D-9A62-9AAC5B400FD9}"/>
    <cellStyle name="Comma 3 5 2 4 4" xfId="2633" xr:uid="{00000000-0005-0000-0000-0000E63E0000}"/>
    <cellStyle name="Comma 3 5 2 4 4 2" xfId="7436" xr:uid="{00000000-0005-0000-0000-0000E73E0000}"/>
    <cellStyle name="Comma 3 5 2 4 4 2 2" xfId="17043" xr:uid="{00000000-0005-0000-0000-0000E83E0000}"/>
    <cellStyle name="Comma 3 5 2 4 4 2 2 2" xfId="36257" xr:uid="{8B17D689-994D-4504-A5C7-3489844F9F42}"/>
    <cellStyle name="Comma 3 5 2 4 4 2 3" xfId="26650" xr:uid="{7817C163-6FFD-4639-94C2-5F26D79C35C2}"/>
    <cellStyle name="Comma 3 5 2 4 4 3" xfId="12240" xr:uid="{00000000-0005-0000-0000-0000E93E0000}"/>
    <cellStyle name="Comma 3 5 2 4 4 3 2" xfId="31454" xr:uid="{8BD6CC1F-B678-40FE-8A6E-CC6BB8E826E5}"/>
    <cellStyle name="Comma 3 5 2 4 4 4" xfId="21847" xr:uid="{B06174C8-8B6A-4238-B656-AE833CB2AD24}"/>
    <cellStyle name="Comma 3 5 2 4 5" xfId="5035" xr:uid="{00000000-0005-0000-0000-0000EA3E0000}"/>
    <cellStyle name="Comma 3 5 2 4 5 2" xfId="14642" xr:uid="{00000000-0005-0000-0000-0000EB3E0000}"/>
    <cellStyle name="Comma 3 5 2 4 5 2 2" xfId="33856" xr:uid="{3386546B-7E24-4197-8212-273F37A101DD}"/>
    <cellStyle name="Comma 3 5 2 4 5 3" xfId="24249" xr:uid="{AF37885B-7E14-4DEF-B67C-EA46678778A7}"/>
    <cellStyle name="Comma 3 5 2 4 6" xfId="9838" xr:uid="{00000000-0005-0000-0000-0000EC3E0000}"/>
    <cellStyle name="Comma 3 5 2 4 6 2" xfId="29052" xr:uid="{EC8D6BFD-180A-4F97-B354-97A3D8A274D9}"/>
    <cellStyle name="Comma 3 5 2 4 7" xfId="19445" xr:uid="{DFCA6581-7EF3-4765-8992-61575E006F5B}"/>
    <cellStyle name="Comma 3 5 2 5" xfId="427" xr:uid="{00000000-0005-0000-0000-0000ED3E0000}"/>
    <cellStyle name="Comma 3 5 2 5 2" xfId="1228" xr:uid="{00000000-0005-0000-0000-0000EE3E0000}"/>
    <cellStyle name="Comma 3 5 2 5 2 2" xfId="3633" xr:uid="{00000000-0005-0000-0000-0000EF3E0000}"/>
    <cellStyle name="Comma 3 5 2 5 2 2 2" xfId="8436" xr:uid="{00000000-0005-0000-0000-0000F03E0000}"/>
    <cellStyle name="Comma 3 5 2 5 2 2 2 2" xfId="18043" xr:uid="{00000000-0005-0000-0000-0000F13E0000}"/>
    <cellStyle name="Comma 3 5 2 5 2 2 2 2 2" xfId="37257" xr:uid="{3E8DBBBE-CC60-49AD-8108-DE92039EDCBB}"/>
    <cellStyle name="Comma 3 5 2 5 2 2 2 3" xfId="27650" xr:uid="{AB882EC8-3C05-4B80-882A-2E512C1AC4EE}"/>
    <cellStyle name="Comma 3 5 2 5 2 2 3" xfId="13240" xr:uid="{00000000-0005-0000-0000-0000F23E0000}"/>
    <cellStyle name="Comma 3 5 2 5 2 2 3 2" xfId="32454" xr:uid="{1DD96A18-F233-4DBC-8A97-43B21FF3E44E}"/>
    <cellStyle name="Comma 3 5 2 5 2 2 4" xfId="22847" xr:uid="{46CE14AD-DE12-4895-A888-93EAF112F4CF}"/>
    <cellStyle name="Comma 3 5 2 5 2 3" xfId="6035" xr:uid="{00000000-0005-0000-0000-0000F33E0000}"/>
    <cellStyle name="Comma 3 5 2 5 2 3 2" xfId="15642" xr:uid="{00000000-0005-0000-0000-0000F43E0000}"/>
    <cellStyle name="Comma 3 5 2 5 2 3 2 2" xfId="34856" xr:uid="{4E4F3A14-142F-4762-9F26-9DE8851C70D0}"/>
    <cellStyle name="Comma 3 5 2 5 2 3 3" xfId="25249" xr:uid="{E47F9A10-82A4-4642-A433-E420FEF8306B}"/>
    <cellStyle name="Comma 3 5 2 5 2 4" xfId="10838" xr:uid="{00000000-0005-0000-0000-0000F53E0000}"/>
    <cellStyle name="Comma 3 5 2 5 2 4 2" xfId="30052" xr:uid="{5177694C-99A9-4670-8C05-F2DE1EC832FA}"/>
    <cellStyle name="Comma 3 5 2 5 2 5" xfId="20445" xr:uid="{F72C28A8-4F98-4C34-A3F9-1DAF8980F690}"/>
    <cellStyle name="Comma 3 5 2 5 3" xfId="2028" xr:uid="{00000000-0005-0000-0000-0000F63E0000}"/>
    <cellStyle name="Comma 3 5 2 5 3 2" xfId="4433" xr:uid="{00000000-0005-0000-0000-0000F73E0000}"/>
    <cellStyle name="Comma 3 5 2 5 3 2 2" xfId="9236" xr:uid="{00000000-0005-0000-0000-0000F83E0000}"/>
    <cellStyle name="Comma 3 5 2 5 3 2 2 2" xfId="18843" xr:uid="{00000000-0005-0000-0000-0000F93E0000}"/>
    <cellStyle name="Comma 3 5 2 5 3 2 2 2 2" xfId="38057" xr:uid="{AF387FDE-07FB-4CC0-9515-E653B7E4B91E}"/>
    <cellStyle name="Comma 3 5 2 5 3 2 2 3" xfId="28450" xr:uid="{1DF1FCD5-6688-4CDA-B07D-DD7AFB16595D}"/>
    <cellStyle name="Comma 3 5 2 5 3 2 3" xfId="14040" xr:uid="{00000000-0005-0000-0000-0000FA3E0000}"/>
    <cellStyle name="Comma 3 5 2 5 3 2 3 2" xfId="33254" xr:uid="{6B44A52A-4258-402E-9F09-0D24F547FB0A}"/>
    <cellStyle name="Comma 3 5 2 5 3 2 4" xfId="23647" xr:uid="{4F8934D0-F119-48B1-A987-1BA06CB4D1F0}"/>
    <cellStyle name="Comma 3 5 2 5 3 3" xfId="6835" xr:uid="{00000000-0005-0000-0000-0000FB3E0000}"/>
    <cellStyle name="Comma 3 5 2 5 3 3 2" xfId="16442" xr:uid="{00000000-0005-0000-0000-0000FC3E0000}"/>
    <cellStyle name="Comma 3 5 2 5 3 3 2 2" xfId="35656" xr:uid="{02909BEA-A072-43EB-8E6D-5E05147CA00E}"/>
    <cellStyle name="Comma 3 5 2 5 3 3 3" xfId="26049" xr:uid="{FE62E962-998C-44DC-99F6-990A9C87AB63}"/>
    <cellStyle name="Comma 3 5 2 5 3 4" xfId="11638" xr:uid="{00000000-0005-0000-0000-0000FD3E0000}"/>
    <cellStyle name="Comma 3 5 2 5 3 4 2" xfId="30852" xr:uid="{69AADD21-3D24-4AC9-A3F6-6BE12847AC10}"/>
    <cellStyle name="Comma 3 5 2 5 3 5" xfId="21245" xr:uid="{BB3B43B4-7858-42F4-9105-25F93AE537E3}"/>
    <cellStyle name="Comma 3 5 2 5 4" xfId="2833" xr:uid="{00000000-0005-0000-0000-0000FE3E0000}"/>
    <cellStyle name="Comma 3 5 2 5 4 2" xfId="7636" xr:uid="{00000000-0005-0000-0000-0000FF3E0000}"/>
    <cellStyle name="Comma 3 5 2 5 4 2 2" xfId="17243" xr:uid="{00000000-0005-0000-0000-0000003F0000}"/>
    <cellStyle name="Comma 3 5 2 5 4 2 2 2" xfId="36457" xr:uid="{82B46D61-62B0-4476-983E-216591D7A42C}"/>
    <cellStyle name="Comma 3 5 2 5 4 2 3" xfId="26850" xr:uid="{5E424CDC-58B5-4DEA-8EAE-E94E07246BEE}"/>
    <cellStyle name="Comma 3 5 2 5 4 3" xfId="12440" xr:uid="{00000000-0005-0000-0000-0000013F0000}"/>
    <cellStyle name="Comma 3 5 2 5 4 3 2" xfId="31654" xr:uid="{6445D135-CB87-4ABE-AF04-67A5022268AA}"/>
    <cellStyle name="Comma 3 5 2 5 4 4" xfId="22047" xr:uid="{37F1CE5B-A6C5-45F2-AF9F-866AC900F505}"/>
    <cellStyle name="Comma 3 5 2 5 5" xfId="5235" xr:uid="{00000000-0005-0000-0000-0000023F0000}"/>
    <cellStyle name="Comma 3 5 2 5 5 2" xfId="14842" xr:uid="{00000000-0005-0000-0000-0000033F0000}"/>
    <cellStyle name="Comma 3 5 2 5 5 2 2" xfId="34056" xr:uid="{44EE7553-0683-42B1-9EA7-A0E145A7F384}"/>
    <cellStyle name="Comma 3 5 2 5 5 3" xfId="24449" xr:uid="{E9A766DF-A057-4258-B2F8-637477FBD609}"/>
    <cellStyle name="Comma 3 5 2 5 6" xfId="10038" xr:uid="{00000000-0005-0000-0000-0000043F0000}"/>
    <cellStyle name="Comma 3 5 2 5 6 2" xfId="29252" xr:uid="{998D8701-80F2-44EE-9271-E18832EBE10E}"/>
    <cellStyle name="Comma 3 5 2 5 7" xfId="19645" xr:uid="{8EA997DA-855E-48AF-BEF2-62673347A12C}"/>
    <cellStyle name="Comma 3 5 2 6" xfId="627" xr:uid="{00000000-0005-0000-0000-0000053F0000}"/>
    <cellStyle name="Comma 3 5 2 6 2" xfId="1428" xr:uid="{00000000-0005-0000-0000-0000063F0000}"/>
    <cellStyle name="Comma 3 5 2 6 2 2" xfId="3833" xr:uid="{00000000-0005-0000-0000-0000073F0000}"/>
    <cellStyle name="Comma 3 5 2 6 2 2 2" xfId="8636" xr:uid="{00000000-0005-0000-0000-0000083F0000}"/>
    <cellStyle name="Comma 3 5 2 6 2 2 2 2" xfId="18243" xr:uid="{00000000-0005-0000-0000-0000093F0000}"/>
    <cellStyle name="Comma 3 5 2 6 2 2 2 2 2" xfId="37457" xr:uid="{FE9E992C-3EF7-4516-829E-920485600A34}"/>
    <cellStyle name="Comma 3 5 2 6 2 2 2 3" xfId="27850" xr:uid="{2926A601-9AF2-4B77-85A2-D30C35306775}"/>
    <cellStyle name="Comma 3 5 2 6 2 2 3" xfId="13440" xr:uid="{00000000-0005-0000-0000-00000A3F0000}"/>
    <cellStyle name="Comma 3 5 2 6 2 2 3 2" xfId="32654" xr:uid="{38B97191-9D50-4F1C-B151-12E95239E72F}"/>
    <cellStyle name="Comma 3 5 2 6 2 2 4" xfId="23047" xr:uid="{209890AE-B98C-4858-998D-00A79BAD4202}"/>
    <cellStyle name="Comma 3 5 2 6 2 3" xfId="6235" xr:uid="{00000000-0005-0000-0000-00000B3F0000}"/>
    <cellStyle name="Comma 3 5 2 6 2 3 2" xfId="15842" xr:uid="{00000000-0005-0000-0000-00000C3F0000}"/>
    <cellStyle name="Comma 3 5 2 6 2 3 2 2" xfId="35056" xr:uid="{63CBA405-9287-4CBE-8956-09AD5F5E311B}"/>
    <cellStyle name="Comma 3 5 2 6 2 3 3" xfId="25449" xr:uid="{74AE7FA0-18DA-4FEA-9B08-5816424021C6}"/>
    <cellStyle name="Comma 3 5 2 6 2 4" xfId="11038" xr:uid="{00000000-0005-0000-0000-00000D3F0000}"/>
    <cellStyle name="Comma 3 5 2 6 2 4 2" xfId="30252" xr:uid="{59733928-D313-47D6-86B3-F23A81CEFED1}"/>
    <cellStyle name="Comma 3 5 2 6 2 5" xfId="20645" xr:uid="{95FB7AC9-CE8A-4A48-8309-FBAC6F7C4E63}"/>
    <cellStyle name="Comma 3 5 2 6 3" xfId="2228" xr:uid="{00000000-0005-0000-0000-00000E3F0000}"/>
    <cellStyle name="Comma 3 5 2 6 3 2" xfId="4633" xr:uid="{00000000-0005-0000-0000-00000F3F0000}"/>
    <cellStyle name="Comma 3 5 2 6 3 2 2" xfId="9436" xr:uid="{00000000-0005-0000-0000-0000103F0000}"/>
    <cellStyle name="Comma 3 5 2 6 3 2 2 2" xfId="19043" xr:uid="{00000000-0005-0000-0000-0000113F0000}"/>
    <cellStyle name="Comma 3 5 2 6 3 2 2 2 2" xfId="38257" xr:uid="{D8648F9F-A117-4F27-A582-DE1EC04DD3C3}"/>
    <cellStyle name="Comma 3 5 2 6 3 2 2 3" xfId="28650" xr:uid="{B5BCA7C1-1F56-4A0D-8E1C-7301249AF321}"/>
    <cellStyle name="Comma 3 5 2 6 3 2 3" xfId="14240" xr:uid="{00000000-0005-0000-0000-0000123F0000}"/>
    <cellStyle name="Comma 3 5 2 6 3 2 3 2" xfId="33454" xr:uid="{80D9582F-F5FE-47DF-B787-2DFC33348E31}"/>
    <cellStyle name="Comma 3 5 2 6 3 2 4" xfId="23847" xr:uid="{AE4ECA68-3515-4958-A7A2-BE26E1F488E4}"/>
    <cellStyle name="Comma 3 5 2 6 3 3" xfId="7035" xr:uid="{00000000-0005-0000-0000-0000133F0000}"/>
    <cellStyle name="Comma 3 5 2 6 3 3 2" xfId="16642" xr:uid="{00000000-0005-0000-0000-0000143F0000}"/>
    <cellStyle name="Comma 3 5 2 6 3 3 2 2" xfId="35856" xr:uid="{D35A2F84-7ED6-46CD-959B-14321ABBE649}"/>
    <cellStyle name="Comma 3 5 2 6 3 3 3" xfId="26249" xr:uid="{41D12E1B-CBE4-41BA-A891-9E81E9BCBC31}"/>
    <cellStyle name="Comma 3 5 2 6 3 4" xfId="11838" xr:uid="{00000000-0005-0000-0000-0000153F0000}"/>
    <cellStyle name="Comma 3 5 2 6 3 4 2" xfId="31052" xr:uid="{6BE7B13F-5FD4-4C7A-BF52-F6193D63B4FB}"/>
    <cellStyle name="Comma 3 5 2 6 3 5" xfId="21445" xr:uid="{2DD8E5DD-40EC-498D-AD72-83C431714686}"/>
    <cellStyle name="Comma 3 5 2 6 4" xfId="3033" xr:uid="{00000000-0005-0000-0000-0000163F0000}"/>
    <cellStyle name="Comma 3 5 2 6 4 2" xfId="7836" xr:uid="{00000000-0005-0000-0000-0000173F0000}"/>
    <cellStyle name="Comma 3 5 2 6 4 2 2" xfId="17443" xr:uid="{00000000-0005-0000-0000-0000183F0000}"/>
    <cellStyle name="Comma 3 5 2 6 4 2 2 2" xfId="36657" xr:uid="{04C9B350-1F5C-4F39-81C4-999DFDBF5F58}"/>
    <cellStyle name="Comma 3 5 2 6 4 2 3" xfId="27050" xr:uid="{D8B55928-C15C-4020-952D-3D06863ED31F}"/>
    <cellStyle name="Comma 3 5 2 6 4 3" xfId="12640" xr:uid="{00000000-0005-0000-0000-0000193F0000}"/>
    <cellStyle name="Comma 3 5 2 6 4 3 2" xfId="31854" xr:uid="{A6263119-FEF0-47AB-9B63-00E6693D0B97}"/>
    <cellStyle name="Comma 3 5 2 6 4 4" xfId="22247" xr:uid="{93C0C48C-7DBC-4B04-8652-8AD041B62F30}"/>
    <cellStyle name="Comma 3 5 2 6 5" xfId="5435" xr:uid="{00000000-0005-0000-0000-00001A3F0000}"/>
    <cellStyle name="Comma 3 5 2 6 5 2" xfId="15042" xr:uid="{00000000-0005-0000-0000-00001B3F0000}"/>
    <cellStyle name="Comma 3 5 2 6 5 2 2" xfId="34256" xr:uid="{6884376E-2ADE-43C4-B756-170A8FC3A570}"/>
    <cellStyle name="Comma 3 5 2 6 5 3" xfId="24649" xr:uid="{C4F8BE89-EBC7-46DA-8386-3DB769F4470D}"/>
    <cellStyle name="Comma 3 5 2 6 6" xfId="10238" xr:uid="{00000000-0005-0000-0000-00001C3F0000}"/>
    <cellStyle name="Comma 3 5 2 6 6 2" xfId="29452" xr:uid="{7BCA30AB-2532-4DBD-9A06-D1A615EC4FC9}"/>
    <cellStyle name="Comma 3 5 2 6 7" xfId="19845" xr:uid="{261E5202-FBFA-4BF5-A214-2D165A4E7190}"/>
    <cellStyle name="Comma 3 5 2 7" xfId="828" xr:uid="{00000000-0005-0000-0000-00001D3F0000}"/>
    <cellStyle name="Comma 3 5 2 7 2" xfId="3233" xr:uid="{00000000-0005-0000-0000-00001E3F0000}"/>
    <cellStyle name="Comma 3 5 2 7 2 2" xfId="8036" xr:uid="{00000000-0005-0000-0000-00001F3F0000}"/>
    <cellStyle name="Comma 3 5 2 7 2 2 2" xfId="17643" xr:uid="{00000000-0005-0000-0000-0000203F0000}"/>
    <cellStyle name="Comma 3 5 2 7 2 2 2 2" xfId="36857" xr:uid="{51C6FA30-1D8D-4788-882A-8627F044939F}"/>
    <cellStyle name="Comma 3 5 2 7 2 2 3" xfId="27250" xr:uid="{C525AA3D-EA76-41E0-90CA-24367A954D18}"/>
    <cellStyle name="Comma 3 5 2 7 2 3" xfId="12840" xr:uid="{00000000-0005-0000-0000-0000213F0000}"/>
    <cellStyle name="Comma 3 5 2 7 2 3 2" xfId="32054" xr:uid="{834002CE-4E02-4073-9B98-632D349A3376}"/>
    <cellStyle name="Comma 3 5 2 7 2 4" xfId="22447" xr:uid="{A3AA81E7-08D3-4DA2-9F4B-E054B279D1F2}"/>
    <cellStyle name="Comma 3 5 2 7 3" xfId="5635" xr:uid="{00000000-0005-0000-0000-0000223F0000}"/>
    <cellStyle name="Comma 3 5 2 7 3 2" xfId="15242" xr:uid="{00000000-0005-0000-0000-0000233F0000}"/>
    <cellStyle name="Comma 3 5 2 7 3 2 2" xfId="34456" xr:uid="{6918E720-0CB7-4205-A0B6-E910AC10A470}"/>
    <cellStyle name="Comma 3 5 2 7 3 3" xfId="24849" xr:uid="{77DF6F72-36C5-44DA-B5BF-6201153417C9}"/>
    <cellStyle name="Comma 3 5 2 7 4" xfId="10438" xr:uid="{00000000-0005-0000-0000-0000243F0000}"/>
    <cellStyle name="Comma 3 5 2 7 4 2" xfId="29652" xr:uid="{686C0E65-358E-4E6B-88F8-8FFBEB01ADCC}"/>
    <cellStyle name="Comma 3 5 2 7 5" xfId="20045" xr:uid="{DED51A2D-A910-435E-B7BA-4E2CC232B4C2}"/>
    <cellStyle name="Comma 3 5 2 8" xfId="1628" xr:uid="{00000000-0005-0000-0000-0000253F0000}"/>
    <cellStyle name="Comma 3 5 2 8 2" xfId="4033" xr:uid="{00000000-0005-0000-0000-0000263F0000}"/>
    <cellStyle name="Comma 3 5 2 8 2 2" xfId="8836" xr:uid="{00000000-0005-0000-0000-0000273F0000}"/>
    <cellStyle name="Comma 3 5 2 8 2 2 2" xfId="18443" xr:uid="{00000000-0005-0000-0000-0000283F0000}"/>
    <cellStyle name="Comma 3 5 2 8 2 2 2 2" xfId="37657" xr:uid="{67A6243C-31FB-4CE9-979C-7731BE644BBD}"/>
    <cellStyle name="Comma 3 5 2 8 2 2 3" xfId="28050" xr:uid="{ECEEA88E-D356-477C-8941-C6DAE29CC81A}"/>
    <cellStyle name="Comma 3 5 2 8 2 3" xfId="13640" xr:uid="{00000000-0005-0000-0000-0000293F0000}"/>
    <cellStyle name="Comma 3 5 2 8 2 3 2" xfId="32854" xr:uid="{BF780895-8FF3-4D91-8318-0DCF134FB6F7}"/>
    <cellStyle name="Comma 3 5 2 8 2 4" xfId="23247" xr:uid="{AD240D45-6031-49BF-BA7F-1CC317927727}"/>
    <cellStyle name="Comma 3 5 2 8 3" xfId="6435" xr:uid="{00000000-0005-0000-0000-00002A3F0000}"/>
    <cellStyle name="Comma 3 5 2 8 3 2" xfId="16042" xr:uid="{00000000-0005-0000-0000-00002B3F0000}"/>
    <cellStyle name="Comma 3 5 2 8 3 2 2" xfId="35256" xr:uid="{9619FE98-E086-4F26-99F9-F938117D0C0E}"/>
    <cellStyle name="Comma 3 5 2 8 3 3" xfId="25649" xr:uid="{73979CA2-3D5A-4530-89EA-2A948FEC12C4}"/>
    <cellStyle name="Comma 3 5 2 8 4" xfId="11238" xr:uid="{00000000-0005-0000-0000-00002C3F0000}"/>
    <cellStyle name="Comma 3 5 2 8 4 2" xfId="30452" xr:uid="{0F5DEB0C-62B9-4793-B986-65A322471708}"/>
    <cellStyle name="Comma 3 5 2 8 5" xfId="20845" xr:uid="{2FBC272A-1138-42C7-9927-7BBA3CF75588}"/>
    <cellStyle name="Comma 3 5 2 9" xfId="2433" xr:uid="{00000000-0005-0000-0000-00002D3F0000}"/>
    <cellStyle name="Comma 3 5 2 9 2" xfId="7236" xr:uid="{00000000-0005-0000-0000-00002E3F0000}"/>
    <cellStyle name="Comma 3 5 2 9 2 2" xfId="16843" xr:uid="{00000000-0005-0000-0000-00002F3F0000}"/>
    <cellStyle name="Comma 3 5 2 9 2 2 2" xfId="36057" xr:uid="{BE4D6236-D5A3-47D0-9D90-0FF7A9FF1CD9}"/>
    <cellStyle name="Comma 3 5 2 9 2 3" xfId="26450" xr:uid="{E37FBAC4-8D5E-4C38-98B4-4A82B812EFD1}"/>
    <cellStyle name="Comma 3 5 2 9 3" xfId="12040" xr:uid="{00000000-0005-0000-0000-0000303F0000}"/>
    <cellStyle name="Comma 3 5 2 9 3 2" xfId="31254" xr:uid="{99849B42-2F89-49CE-B819-0557DA9609CF}"/>
    <cellStyle name="Comma 3 5 2 9 4" xfId="21647" xr:uid="{A01E627F-2A76-4A76-9578-8CD57EC61FDB}"/>
    <cellStyle name="Comma 3 5 3" xfId="36" xr:uid="{00000000-0005-0000-0000-0000313F0000}"/>
    <cellStyle name="Comma 3 5 3 10" xfId="4845" xr:uid="{00000000-0005-0000-0000-0000323F0000}"/>
    <cellStyle name="Comma 3 5 3 10 2" xfId="14452" xr:uid="{00000000-0005-0000-0000-0000333F0000}"/>
    <cellStyle name="Comma 3 5 3 10 2 2" xfId="33666" xr:uid="{5E465933-48D6-4AB0-BFBB-7F22FD6ACF31}"/>
    <cellStyle name="Comma 3 5 3 10 3" xfId="24059" xr:uid="{6AC0C4BC-CE7E-444C-80E9-288015D08CD0}"/>
    <cellStyle name="Comma 3 5 3 11" xfId="9648" xr:uid="{00000000-0005-0000-0000-0000343F0000}"/>
    <cellStyle name="Comma 3 5 3 11 2" xfId="28862" xr:uid="{5BA5D6C2-7494-4AE8-8842-E3E947585E3A}"/>
    <cellStyle name="Comma 3 5 3 12" xfId="19255" xr:uid="{0009FB7F-0864-4275-8A38-D8AC3E5AD0E2}"/>
    <cellStyle name="Comma 3 5 3 2" xfId="87" xr:uid="{00000000-0005-0000-0000-0000353F0000}"/>
    <cellStyle name="Comma 3 5 3 2 10" xfId="9698" xr:uid="{00000000-0005-0000-0000-0000363F0000}"/>
    <cellStyle name="Comma 3 5 3 2 10 2" xfId="28912" xr:uid="{F605799C-54C5-4E9B-B12A-D60AFFAAA3E3}"/>
    <cellStyle name="Comma 3 5 3 2 11" xfId="19305" xr:uid="{1400617A-3EF3-45C6-8505-ADE06869F9DC}"/>
    <cellStyle name="Comma 3 5 3 2 2" xfId="187" xr:uid="{00000000-0005-0000-0000-0000373F0000}"/>
    <cellStyle name="Comma 3 5 3 2 2 10" xfId="19405" xr:uid="{B8AC71E6-0E8B-4F5A-B197-43A1C27167DB}"/>
    <cellStyle name="Comma 3 5 3 2 2 2" xfId="387" xr:uid="{00000000-0005-0000-0000-0000383F0000}"/>
    <cellStyle name="Comma 3 5 3 2 2 2 2" xfId="1188" xr:uid="{00000000-0005-0000-0000-0000393F0000}"/>
    <cellStyle name="Comma 3 5 3 2 2 2 2 2" xfId="3593" xr:uid="{00000000-0005-0000-0000-00003A3F0000}"/>
    <cellStyle name="Comma 3 5 3 2 2 2 2 2 2" xfId="8396" xr:uid="{00000000-0005-0000-0000-00003B3F0000}"/>
    <cellStyle name="Comma 3 5 3 2 2 2 2 2 2 2" xfId="18003" xr:uid="{00000000-0005-0000-0000-00003C3F0000}"/>
    <cellStyle name="Comma 3 5 3 2 2 2 2 2 2 2 2" xfId="37217" xr:uid="{A98BABE7-A7DC-432B-A5E7-B63B9713B975}"/>
    <cellStyle name="Comma 3 5 3 2 2 2 2 2 2 3" xfId="27610" xr:uid="{EF58938E-F8CF-462D-BBE9-49B4BFD394ED}"/>
    <cellStyle name="Comma 3 5 3 2 2 2 2 2 3" xfId="13200" xr:uid="{00000000-0005-0000-0000-00003D3F0000}"/>
    <cellStyle name="Comma 3 5 3 2 2 2 2 2 3 2" xfId="32414" xr:uid="{D4298942-C92A-4D58-B01D-BCADB217F20E}"/>
    <cellStyle name="Comma 3 5 3 2 2 2 2 2 4" xfId="22807" xr:uid="{8C5199F9-71A7-402E-A23D-9B9D12081E38}"/>
    <cellStyle name="Comma 3 5 3 2 2 2 2 3" xfId="5995" xr:uid="{00000000-0005-0000-0000-00003E3F0000}"/>
    <cellStyle name="Comma 3 5 3 2 2 2 2 3 2" xfId="15602" xr:uid="{00000000-0005-0000-0000-00003F3F0000}"/>
    <cellStyle name="Comma 3 5 3 2 2 2 2 3 2 2" xfId="34816" xr:uid="{5D8DA459-43F8-4557-8872-D156714756BB}"/>
    <cellStyle name="Comma 3 5 3 2 2 2 2 3 3" xfId="25209" xr:uid="{45627881-CCA4-42B7-BFF0-0A94C138BA7B}"/>
    <cellStyle name="Comma 3 5 3 2 2 2 2 4" xfId="10798" xr:uid="{00000000-0005-0000-0000-0000403F0000}"/>
    <cellStyle name="Comma 3 5 3 2 2 2 2 4 2" xfId="30012" xr:uid="{22FEFD66-BD8B-4BDC-BF21-CA6E5481EE8F}"/>
    <cellStyle name="Comma 3 5 3 2 2 2 2 5" xfId="20405" xr:uid="{1156009E-459F-4F08-A3C3-89EABE634423}"/>
    <cellStyle name="Comma 3 5 3 2 2 2 3" xfId="1988" xr:uid="{00000000-0005-0000-0000-0000413F0000}"/>
    <cellStyle name="Comma 3 5 3 2 2 2 3 2" xfId="4393" xr:uid="{00000000-0005-0000-0000-0000423F0000}"/>
    <cellStyle name="Comma 3 5 3 2 2 2 3 2 2" xfId="9196" xr:uid="{00000000-0005-0000-0000-0000433F0000}"/>
    <cellStyle name="Comma 3 5 3 2 2 2 3 2 2 2" xfId="18803" xr:uid="{00000000-0005-0000-0000-0000443F0000}"/>
    <cellStyle name="Comma 3 5 3 2 2 2 3 2 2 2 2" xfId="38017" xr:uid="{1CFED642-0996-48EE-98BA-FAD000BED0EE}"/>
    <cellStyle name="Comma 3 5 3 2 2 2 3 2 2 3" xfId="28410" xr:uid="{3F70AC14-9A97-4520-B1FC-6307174B623A}"/>
    <cellStyle name="Comma 3 5 3 2 2 2 3 2 3" xfId="14000" xr:uid="{00000000-0005-0000-0000-0000453F0000}"/>
    <cellStyle name="Comma 3 5 3 2 2 2 3 2 3 2" xfId="33214" xr:uid="{88E3ABCF-B424-4B65-871E-0BC2E761A4FE}"/>
    <cellStyle name="Comma 3 5 3 2 2 2 3 2 4" xfId="23607" xr:uid="{B6B82A7A-16A1-4148-98B4-3EAD1D8C4E6C}"/>
    <cellStyle name="Comma 3 5 3 2 2 2 3 3" xfId="6795" xr:uid="{00000000-0005-0000-0000-0000463F0000}"/>
    <cellStyle name="Comma 3 5 3 2 2 2 3 3 2" xfId="16402" xr:uid="{00000000-0005-0000-0000-0000473F0000}"/>
    <cellStyle name="Comma 3 5 3 2 2 2 3 3 2 2" xfId="35616" xr:uid="{3F392712-2183-4F53-8645-B2C718FF8E8F}"/>
    <cellStyle name="Comma 3 5 3 2 2 2 3 3 3" xfId="26009" xr:uid="{484AACA9-85FD-4781-8CC3-C2E2F0EC4038}"/>
    <cellStyle name="Comma 3 5 3 2 2 2 3 4" xfId="11598" xr:uid="{00000000-0005-0000-0000-0000483F0000}"/>
    <cellStyle name="Comma 3 5 3 2 2 2 3 4 2" xfId="30812" xr:uid="{51189893-91BE-442D-A2C4-B0D82207FB0C}"/>
    <cellStyle name="Comma 3 5 3 2 2 2 3 5" xfId="21205" xr:uid="{28FE9145-AB77-4C2D-9CA4-DC6232AD0B48}"/>
    <cellStyle name="Comma 3 5 3 2 2 2 4" xfId="2793" xr:uid="{00000000-0005-0000-0000-0000493F0000}"/>
    <cellStyle name="Comma 3 5 3 2 2 2 4 2" xfId="7596" xr:uid="{00000000-0005-0000-0000-00004A3F0000}"/>
    <cellStyle name="Comma 3 5 3 2 2 2 4 2 2" xfId="17203" xr:uid="{00000000-0005-0000-0000-00004B3F0000}"/>
    <cellStyle name="Comma 3 5 3 2 2 2 4 2 2 2" xfId="36417" xr:uid="{3C8EF252-51E2-41A2-83A4-78C198746AC2}"/>
    <cellStyle name="Comma 3 5 3 2 2 2 4 2 3" xfId="26810" xr:uid="{19A5A510-2AA3-415A-AE48-88FA9BD30AA2}"/>
    <cellStyle name="Comma 3 5 3 2 2 2 4 3" xfId="12400" xr:uid="{00000000-0005-0000-0000-00004C3F0000}"/>
    <cellStyle name="Comma 3 5 3 2 2 2 4 3 2" xfId="31614" xr:uid="{7F180069-FDB2-4615-BCAC-FA0049F52CB2}"/>
    <cellStyle name="Comma 3 5 3 2 2 2 4 4" xfId="22007" xr:uid="{32A69C32-1015-47C6-A74F-D378E38E423B}"/>
    <cellStyle name="Comma 3 5 3 2 2 2 5" xfId="5195" xr:uid="{00000000-0005-0000-0000-00004D3F0000}"/>
    <cellStyle name="Comma 3 5 3 2 2 2 5 2" xfId="14802" xr:uid="{00000000-0005-0000-0000-00004E3F0000}"/>
    <cellStyle name="Comma 3 5 3 2 2 2 5 2 2" xfId="34016" xr:uid="{87235845-1AEA-493D-B493-5BA0B4F078F8}"/>
    <cellStyle name="Comma 3 5 3 2 2 2 5 3" xfId="24409" xr:uid="{7651326F-AA87-4208-9699-67053B2A2E99}"/>
    <cellStyle name="Comma 3 5 3 2 2 2 6" xfId="9998" xr:uid="{00000000-0005-0000-0000-00004F3F0000}"/>
    <cellStyle name="Comma 3 5 3 2 2 2 6 2" xfId="29212" xr:uid="{4E3124FC-0D5E-4B12-B6B1-3EF411A4C69A}"/>
    <cellStyle name="Comma 3 5 3 2 2 2 7" xfId="19605" xr:uid="{7489370C-F6CF-4C59-B640-EDF7377301F2}"/>
    <cellStyle name="Comma 3 5 3 2 2 3" xfId="587" xr:uid="{00000000-0005-0000-0000-0000503F0000}"/>
    <cellStyle name="Comma 3 5 3 2 2 3 2" xfId="1388" xr:uid="{00000000-0005-0000-0000-0000513F0000}"/>
    <cellStyle name="Comma 3 5 3 2 2 3 2 2" xfId="3793" xr:uid="{00000000-0005-0000-0000-0000523F0000}"/>
    <cellStyle name="Comma 3 5 3 2 2 3 2 2 2" xfId="8596" xr:uid="{00000000-0005-0000-0000-0000533F0000}"/>
    <cellStyle name="Comma 3 5 3 2 2 3 2 2 2 2" xfId="18203" xr:uid="{00000000-0005-0000-0000-0000543F0000}"/>
    <cellStyle name="Comma 3 5 3 2 2 3 2 2 2 2 2" xfId="37417" xr:uid="{C7E9DB4F-EF32-4C7C-B500-5C3475392D94}"/>
    <cellStyle name="Comma 3 5 3 2 2 3 2 2 2 3" xfId="27810" xr:uid="{F9442E55-756F-4C97-8658-810685965E80}"/>
    <cellStyle name="Comma 3 5 3 2 2 3 2 2 3" xfId="13400" xr:uid="{00000000-0005-0000-0000-0000553F0000}"/>
    <cellStyle name="Comma 3 5 3 2 2 3 2 2 3 2" xfId="32614" xr:uid="{2A1FD4CA-7C7E-4C66-BE76-C663F26C9B90}"/>
    <cellStyle name="Comma 3 5 3 2 2 3 2 2 4" xfId="23007" xr:uid="{E94202BF-48EA-4BBA-946E-71351C7EB62F}"/>
    <cellStyle name="Comma 3 5 3 2 2 3 2 3" xfId="6195" xr:uid="{00000000-0005-0000-0000-0000563F0000}"/>
    <cellStyle name="Comma 3 5 3 2 2 3 2 3 2" xfId="15802" xr:uid="{00000000-0005-0000-0000-0000573F0000}"/>
    <cellStyle name="Comma 3 5 3 2 2 3 2 3 2 2" xfId="35016" xr:uid="{CEA38C0C-9DD5-42D5-99E0-364DF78A8809}"/>
    <cellStyle name="Comma 3 5 3 2 2 3 2 3 3" xfId="25409" xr:uid="{57D4D4DC-2943-4D03-8002-E81CE5770DD6}"/>
    <cellStyle name="Comma 3 5 3 2 2 3 2 4" xfId="10998" xr:uid="{00000000-0005-0000-0000-0000583F0000}"/>
    <cellStyle name="Comma 3 5 3 2 2 3 2 4 2" xfId="30212" xr:uid="{3BEAC402-C670-498C-91CA-5A5793F582F3}"/>
    <cellStyle name="Comma 3 5 3 2 2 3 2 5" xfId="20605" xr:uid="{6B4DB086-1A0E-450D-8C88-204AB0BC7B4B}"/>
    <cellStyle name="Comma 3 5 3 2 2 3 3" xfId="2188" xr:uid="{00000000-0005-0000-0000-0000593F0000}"/>
    <cellStyle name="Comma 3 5 3 2 2 3 3 2" xfId="4593" xr:uid="{00000000-0005-0000-0000-00005A3F0000}"/>
    <cellStyle name="Comma 3 5 3 2 2 3 3 2 2" xfId="9396" xr:uid="{00000000-0005-0000-0000-00005B3F0000}"/>
    <cellStyle name="Comma 3 5 3 2 2 3 3 2 2 2" xfId="19003" xr:uid="{00000000-0005-0000-0000-00005C3F0000}"/>
    <cellStyle name="Comma 3 5 3 2 2 3 3 2 2 2 2" xfId="38217" xr:uid="{D49A946D-8BBF-4227-B785-D7606A70D5CE}"/>
    <cellStyle name="Comma 3 5 3 2 2 3 3 2 2 3" xfId="28610" xr:uid="{96142825-AFCD-4456-BFBB-84D7E8B27B5B}"/>
    <cellStyle name="Comma 3 5 3 2 2 3 3 2 3" xfId="14200" xr:uid="{00000000-0005-0000-0000-00005D3F0000}"/>
    <cellStyle name="Comma 3 5 3 2 2 3 3 2 3 2" xfId="33414" xr:uid="{E47834EE-AD14-4807-B191-EB82716076C4}"/>
    <cellStyle name="Comma 3 5 3 2 2 3 3 2 4" xfId="23807" xr:uid="{EB0E20F9-54EA-4E37-88BC-25115B3B12D2}"/>
    <cellStyle name="Comma 3 5 3 2 2 3 3 3" xfId="6995" xr:uid="{00000000-0005-0000-0000-00005E3F0000}"/>
    <cellStyle name="Comma 3 5 3 2 2 3 3 3 2" xfId="16602" xr:uid="{00000000-0005-0000-0000-00005F3F0000}"/>
    <cellStyle name="Comma 3 5 3 2 2 3 3 3 2 2" xfId="35816" xr:uid="{90D10596-BA17-4295-9C81-B085FB533931}"/>
    <cellStyle name="Comma 3 5 3 2 2 3 3 3 3" xfId="26209" xr:uid="{4846F04F-C3EC-44C4-A952-6A081A370D4B}"/>
    <cellStyle name="Comma 3 5 3 2 2 3 3 4" xfId="11798" xr:uid="{00000000-0005-0000-0000-0000603F0000}"/>
    <cellStyle name="Comma 3 5 3 2 2 3 3 4 2" xfId="31012" xr:uid="{C7D3881E-1C4C-4582-88E7-F3060E00E5CB}"/>
    <cellStyle name="Comma 3 5 3 2 2 3 3 5" xfId="21405" xr:uid="{5C405E23-11EF-4221-9896-6912AEC084D1}"/>
    <cellStyle name="Comma 3 5 3 2 2 3 4" xfId="2993" xr:uid="{00000000-0005-0000-0000-0000613F0000}"/>
    <cellStyle name="Comma 3 5 3 2 2 3 4 2" xfId="7796" xr:uid="{00000000-0005-0000-0000-0000623F0000}"/>
    <cellStyle name="Comma 3 5 3 2 2 3 4 2 2" xfId="17403" xr:uid="{00000000-0005-0000-0000-0000633F0000}"/>
    <cellStyle name="Comma 3 5 3 2 2 3 4 2 2 2" xfId="36617" xr:uid="{D7482008-D074-46C3-BBEA-633DEA9FAEFA}"/>
    <cellStyle name="Comma 3 5 3 2 2 3 4 2 3" xfId="27010" xr:uid="{1AFCF54D-D8C8-41A9-B1AC-766B6DF96913}"/>
    <cellStyle name="Comma 3 5 3 2 2 3 4 3" xfId="12600" xr:uid="{00000000-0005-0000-0000-0000643F0000}"/>
    <cellStyle name="Comma 3 5 3 2 2 3 4 3 2" xfId="31814" xr:uid="{820045FE-DF3A-4CE5-A503-2DEF80926BE1}"/>
    <cellStyle name="Comma 3 5 3 2 2 3 4 4" xfId="22207" xr:uid="{FDF3EFEF-4BB8-4101-B30E-8976A5221986}"/>
    <cellStyle name="Comma 3 5 3 2 2 3 5" xfId="5395" xr:uid="{00000000-0005-0000-0000-0000653F0000}"/>
    <cellStyle name="Comma 3 5 3 2 2 3 5 2" xfId="15002" xr:uid="{00000000-0005-0000-0000-0000663F0000}"/>
    <cellStyle name="Comma 3 5 3 2 2 3 5 2 2" xfId="34216" xr:uid="{D502CE55-718E-46F0-89D3-EF543758E7CE}"/>
    <cellStyle name="Comma 3 5 3 2 2 3 5 3" xfId="24609" xr:uid="{CB9F4A02-6332-4EEB-9BCC-79AB5F26E190}"/>
    <cellStyle name="Comma 3 5 3 2 2 3 6" xfId="10198" xr:uid="{00000000-0005-0000-0000-0000673F0000}"/>
    <cellStyle name="Comma 3 5 3 2 2 3 6 2" xfId="29412" xr:uid="{0C917C28-81AB-4251-9460-8D947E9DA739}"/>
    <cellStyle name="Comma 3 5 3 2 2 3 7" xfId="19805" xr:uid="{6ADBD232-2938-4FB3-8ED8-880D10F28EFC}"/>
    <cellStyle name="Comma 3 5 3 2 2 4" xfId="787" xr:uid="{00000000-0005-0000-0000-0000683F0000}"/>
    <cellStyle name="Comma 3 5 3 2 2 4 2" xfId="1588" xr:uid="{00000000-0005-0000-0000-0000693F0000}"/>
    <cellStyle name="Comma 3 5 3 2 2 4 2 2" xfId="3993" xr:uid="{00000000-0005-0000-0000-00006A3F0000}"/>
    <cellStyle name="Comma 3 5 3 2 2 4 2 2 2" xfId="8796" xr:uid="{00000000-0005-0000-0000-00006B3F0000}"/>
    <cellStyle name="Comma 3 5 3 2 2 4 2 2 2 2" xfId="18403" xr:uid="{00000000-0005-0000-0000-00006C3F0000}"/>
    <cellStyle name="Comma 3 5 3 2 2 4 2 2 2 2 2" xfId="37617" xr:uid="{E5CA4CB7-4DA1-4E38-A931-D30B40045592}"/>
    <cellStyle name="Comma 3 5 3 2 2 4 2 2 2 3" xfId="28010" xr:uid="{DC988528-E584-457B-B16E-58A8F1B4EB0F}"/>
    <cellStyle name="Comma 3 5 3 2 2 4 2 2 3" xfId="13600" xr:uid="{00000000-0005-0000-0000-00006D3F0000}"/>
    <cellStyle name="Comma 3 5 3 2 2 4 2 2 3 2" xfId="32814" xr:uid="{0F14CBBE-3BCD-4150-8417-D472C2C4FEA9}"/>
    <cellStyle name="Comma 3 5 3 2 2 4 2 2 4" xfId="23207" xr:uid="{0E35E69C-FD91-4168-844B-FA790466585C}"/>
    <cellStyle name="Comma 3 5 3 2 2 4 2 3" xfId="6395" xr:uid="{00000000-0005-0000-0000-00006E3F0000}"/>
    <cellStyle name="Comma 3 5 3 2 2 4 2 3 2" xfId="16002" xr:uid="{00000000-0005-0000-0000-00006F3F0000}"/>
    <cellStyle name="Comma 3 5 3 2 2 4 2 3 2 2" xfId="35216" xr:uid="{1D3AAFC8-E90C-4F23-86CE-B5FDA4B42A3F}"/>
    <cellStyle name="Comma 3 5 3 2 2 4 2 3 3" xfId="25609" xr:uid="{73C6D2A2-0E46-4717-A54E-5C1CBD132669}"/>
    <cellStyle name="Comma 3 5 3 2 2 4 2 4" xfId="11198" xr:uid="{00000000-0005-0000-0000-0000703F0000}"/>
    <cellStyle name="Comma 3 5 3 2 2 4 2 4 2" xfId="30412" xr:uid="{6F956A98-1B44-456B-BBCC-4AC46CC50396}"/>
    <cellStyle name="Comma 3 5 3 2 2 4 2 5" xfId="20805" xr:uid="{3E0695E3-03FA-43D8-BE65-DC4C28746111}"/>
    <cellStyle name="Comma 3 5 3 2 2 4 3" xfId="2388" xr:uid="{00000000-0005-0000-0000-0000713F0000}"/>
    <cellStyle name="Comma 3 5 3 2 2 4 3 2" xfId="4793" xr:uid="{00000000-0005-0000-0000-0000723F0000}"/>
    <cellStyle name="Comma 3 5 3 2 2 4 3 2 2" xfId="9596" xr:uid="{00000000-0005-0000-0000-0000733F0000}"/>
    <cellStyle name="Comma 3 5 3 2 2 4 3 2 2 2" xfId="19203" xr:uid="{00000000-0005-0000-0000-0000743F0000}"/>
    <cellStyle name="Comma 3 5 3 2 2 4 3 2 2 2 2" xfId="38417" xr:uid="{10DA0CA3-3D57-483D-A4B0-25C0439A2D82}"/>
    <cellStyle name="Comma 3 5 3 2 2 4 3 2 2 3" xfId="28810" xr:uid="{E601EED9-E404-4705-A944-0F6C1F4E1C0C}"/>
    <cellStyle name="Comma 3 5 3 2 2 4 3 2 3" xfId="14400" xr:uid="{00000000-0005-0000-0000-0000753F0000}"/>
    <cellStyle name="Comma 3 5 3 2 2 4 3 2 3 2" xfId="33614" xr:uid="{1539C5F3-75FB-4955-812A-389223AD803A}"/>
    <cellStyle name="Comma 3 5 3 2 2 4 3 2 4" xfId="24007" xr:uid="{BB1889D8-9F57-4875-9670-EF67295283B2}"/>
    <cellStyle name="Comma 3 5 3 2 2 4 3 3" xfId="7195" xr:uid="{00000000-0005-0000-0000-0000763F0000}"/>
    <cellStyle name="Comma 3 5 3 2 2 4 3 3 2" xfId="16802" xr:uid="{00000000-0005-0000-0000-0000773F0000}"/>
    <cellStyle name="Comma 3 5 3 2 2 4 3 3 2 2" xfId="36016" xr:uid="{BE8794AB-49E4-40A5-AFD6-A072A820B96F}"/>
    <cellStyle name="Comma 3 5 3 2 2 4 3 3 3" xfId="26409" xr:uid="{3B651BFF-2C6D-44C1-B958-A3C6CEDEF235}"/>
    <cellStyle name="Comma 3 5 3 2 2 4 3 4" xfId="11998" xr:uid="{00000000-0005-0000-0000-0000783F0000}"/>
    <cellStyle name="Comma 3 5 3 2 2 4 3 4 2" xfId="31212" xr:uid="{A4DFE6E5-9131-4F42-B034-622475539AED}"/>
    <cellStyle name="Comma 3 5 3 2 2 4 3 5" xfId="21605" xr:uid="{E13E4330-5041-4431-9E85-B61BD44EED63}"/>
    <cellStyle name="Comma 3 5 3 2 2 4 4" xfId="3193" xr:uid="{00000000-0005-0000-0000-0000793F0000}"/>
    <cellStyle name="Comma 3 5 3 2 2 4 4 2" xfId="7996" xr:uid="{00000000-0005-0000-0000-00007A3F0000}"/>
    <cellStyle name="Comma 3 5 3 2 2 4 4 2 2" xfId="17603" xr:uid="{00000000-0005-0000-0000-00007B3F0000}"/>
    <cellStyle name="Comma 3 5 3 2 2 4 4 2 2 2" xfId="36817" xr:uid="{0A94D0C9-045A-4668-A63C-A76391DF97D0}"/>
    <cellStyle name="Comma 3 5 3 2 2 4 4 2 3" xfId="27210" xr:uid="{7637CDC2-7035-464F-9127-B6499017C862}"/>
    <cellStyle name="Comma 3 5 3 2 2 4 4 3" xfId="12800" xr:uid="{00000000-0005-0000-0000-00007C3F0000}"/>
    <cellStyle name="Comma 3 5 3 2 2 4 4 3 2" xfId="32014" xr:uid="{2630AB23-D897-4FDC-B6A5-6026181FCA55}"/>
    <cellStyle name="Comma 3 5 3 2 2 4 4 4" xfId="22407" xr:uid="{74716E2D-0482-4BE5-82F6-FDC2C0B1A94D}"/>
    <cellStyle name="Comma 3 5 3 2 2 4 5" xfId="5595" xr:uid="{00000000-0005-0000-0000-00007D3F0000}"/>
    <cellStyle name="Comma 3 5 3 2 2 4 5 2" xfId="15202" xr:uid="{00000000-0005-0000-0000-00007E3F0000}"/>
    <cellStyle name="Comma 3 5 3 2 2 4 5 2 2" xfId="34416" xr:uid="{F5D55965-61C6-408C-B32D-2DC1D7ABF03F}"/>
    <cellStyle name="Comma 3 5 3 2 2 4 5 3" xfId="24809" xr:uid="{5E071407-78BA-4C2B-BD51-56ECCA6C5474}"/>
    <cellStyle name="Comma 3 5 3 2 2 4 6" xfId="10398" xr:uid="{00000000-0005-0000-0000-00007F3F0000}"/>
    <cellStyle name="Comma 3 5 3 2 2 4 6 2" xfId="29612" xr:uid="{E7E8A16B-0A24-4D90-95D9-92933AAA452D}"/>
    <cellStyle name="Comma 3 5 3 2 2 4 7" xfId="20005" xr:uid="{3229A38D-66FC-4ECB-9A04-C1985365BFBC}"/>
    <cellStyle name="Comma 3 5 3 2 2 5" xfId="988" xr:uid="{00000000-0005-0000-0000-0000803F0000}"/>
    <cellStyle name="Comma 3 5 3 2 2 5 2" xfId="3393" xr:uid="{00000000-0005-0000-0000-0000813F0000}"/>
    <cellStyle name="Comma 3 5 3 2 2 5 2 2" xfId="8196" xr:uid="{00000000-0005-0000-0000-0000823F0000}"/>
    <cellStyle name="Comma 3 5 3 2 2 5 2 2 2" xfId="17803" xr:uid="{00000000-0005-0000-0000-0000833F0000}"/>
    <cellStyle name="Comma 3 5 3 2 2 5 2 2 2 2" xfId="37017" xr:uid="{24AA54AD-54F1-4861-957B-C134238013EF}"/>
    <cellStyle name="Comma 3 5 3 2 2 5 2 2 3" xfId="27410" xr:uid="{989769F2-6F63-40D7-BD10-832964470C9C}"/>
    <cellStyle name="Comma 3 5 3 2 2 5 2 3" xfId="13000" xr:uid="{00000000-0005-0000-0000-0000843F0000}"/>
    <cellStyle name="Comma 3 5 3 2 2 5 2 3 2" xfId="32214" xr:uid="{57113B9E-8AFA-4AE7-B5AC-70993CF1C335}"/>
    <cellStyle name="Comma 3 5 3 2 2 5 2 4" xfId="22607" xr:uid="{467462C9-D4B8-4E24-A65B-94058F9D989D}"/>
    <cellStyle name="Comma 3 5 3 2 2 5 3" xfId="5795" xr:uid="{00000000-0005-0000-0000-0000853F0000}"/>
    <cellStyle name="Comma 3 5 3 2 2 5 3 2" xfId="15402" xr:uid="{00000000-0005-0000-0000-0000863F0000}"/>
    <cellStyle name="Comma 3 5 3 2 2 5 3 2 2" xfId="34616" xr:uid="{C692B813-724C-4213-BA99-DBEB0E138F76}"/>
    <cellStyle name="Comma 3 5 3 2 2 5 3 3" xfId="25009" xr:uid="{E05C3C12-C318-433A-85CD-CAFAEFFBE432}"/>
    <cellStyle name="Comma 3 5 3 2 2 5 4" xfId="10598" xr:uid="{00000000-0005-0000-0000-0000873F0000}"/>
    <cellStyle name="Comma 3 5 3 2 2 5 4 2" xfId="29812" xr:uid="{9AAB81E8-07D1-4AB6-8C71-7F904C9E4DDF}"/>
    <cellStyle name="Comma 3 5 3 2 2 5 5" xfId="20205" xr:uid="{1F970577-FE65-4ACA-B333-8CD67CB1BC4B}"/>
    <cellStyle name="Comma 3 5 3 2 2 6" xfId="1788" xr:uid="{00000000-0005-0000-0000-0000883F0000}"/>
    <cellStyle name="Comma 3 5 3 2 2 6 2" xfId="4193" xr:uid="{00000000-0005-0000-0000-0000893F0000}"/>
    <cellStyle name="Comma 3 5 3 2 2 6 2 2" xfId="8996" xr:uid="{00000000-0005-0000-0000-00008A3F0000}"/>
    <cellStyle name="Comma 3 5 3 2 2 6 2 2 2" xfId="18603" xr:uid="{00000000-0005-0000-0000-00008B3F0000}"/>
    <cellStyle name="Comma 3 5 3 2 2 6 2 2 2 2" xfId="37817" xr:uid="{2791ABB7-35DE-4609-950A-69A515B0D035}"/>
    <cellStyle name="Comma 3 5 3 2 2 6 2 2 3" xfId="28210" xr:uid="{7F5CC6D3-D744-4CEB-9451-9C49AFA96371}"/>
    <cellStyle name="Comma 3 5 3 2 2 6 2 3" xfId="13800" xr:uid="{00000000-0005-0000-0000-00008C3F0000}"/>
    <cellStyle name="Comma 3 5 3 2 2 6 2 3 2" xfId="33014" xr:uid="{24D942E0-AF76-4786-A0EF-DFA085BF98A0}"/>
    <cellStyle name="Comma 3 5 3 2 2 6 2 4" xfId="23407" xr:uid="{9C1876AA-4A7F-4A8D-9560-A7D7FDB1B4A4}"/>
    <cellStyle name="Comma 3 5 3 2 2 6 3" xfId="6595" xr:uid="{00000000-0005-0000-0000-00008D3F0000}"/>
    <cellStyle name="Comma 3 5 3 2 2 6 3 2" xfId="16202" xr:uid="{00000000-0005-0000-0000-00008E3F0000}"/>
    <cellStyle name="Comma 3 5 3 2 2 6 3 2 2" xfId="35416" xr:uid="{466E691B-A0C1-4D01-B9CC-D6D8AA2C6737}"/>
    <cellStyle name="Comma 3 5 3 2 2 6 3 3" xfId="25809" xr:uid="{56815B99-DD34-448D-84CE-62EE4C5BD49D}"/>
    <cellStyle name="Comma 3 5 3 2 2 6 4" xfId="11398" xr:uid="{00000000-0005-0000-0000-00008F3F0000}"/>
    <cellStyle name="Comma 3 5 3 2 2 6 4 2" xfId="30612" xr:uid="{505A57C5-0275-4A3C-9D71-C02AE324B990}"/>
    <cellStyle name="Comma 3 5 3 2 2 6 5" xfId="21005" xr:uid="{34DC6C58-2506-4438-88A1-7DEBA8C4C71E}"/>
    <cellStyle name="Comma 3 5 3 2 2 7" xfId="2593" xr:uid="{00000000-0005-0000-0000-0000903F0000}"/>
    <cellStyle name="Comma 3 5 3 2 2 7 2" xfId="7396" xr:uid="{00000000-0005-0000-0000-0000913F0000}"/>
    <cellStyle name="Comma 3 5 3 2 2 7 2 2" xfId="17003" xr:uid="{00000000-0005-0000-0000-0000923F0000}"/>
    <cellStyle name="Comma 3 5 3 2 2 7 2 2 2" xfId="36217" xr:uid="{812FF55B-FE76-42D4-A63A-91338866CB48}"/>
    <cellStyle name="Comma 3 5 3 2 2 7 2 3" xfId="26610" xr:uid="{E20D83A6-B845-4462-BC2C-29144A9AC11B}"/>
    <cellStyle name="Comma 3 5 3 2 2 7 3" xfId="12200" xr:uid="{00000000-0005-0000-0000-0000933F0000}"/>
    <cellStyle name="Comma 3 5 3 2 2 7 3 2" xfId="31414" xr:uid="{418E0F8F-3489-4EB2-82B2-EE38E20186E9}"/>
    <cellStyle name="Comma 3 5 3 2 2 7 4" xfId="21807" xr:uid="{22A37A3E-EDE1-42CD-A562-6416967E802D}"/>
    <cellStyle name="Comma 3 5 3 2 2 8" xfId="4995" xr:uid="{00000000-0005-0000-0000-0000943F0000}"/>
    <cellStyle name="Comma 3 5 3 2 2 8 2" xfId="14602" xr:uid="{00000000-0005-0000-0000-0000953F0000}"/>
    <cellStyle name="Comma 3 5 3 2 2 8 2 2" xfId="33816" xr:uid="{0A17CF77-0997-4016-85CF-BFFBF527773C}"/>
    <cellStyle name="Comma 3 5 3 2 2 8 3" xfId="24209" xr:uid="{347D5DDB-24B6-455B-9375-3146133DB7C5}"/>
    <cellStyle name="Comma 3 5 3 2 2 9" xfId="9798" xr:uid="{00000000-0005-0000-0000-0000963F0000}"/>
    <cellStyle name="Comma 3 5 3 2 2 9 2" xfId="29012" xr:uid="{0B8B04B2-64C3-439D-8B38-B8DEDBE3CA18}"/>
    <cellStyle name="Comma 3 5 3 2 3" xfId="287" xr:uid="{00000000-0005-0000-0000-0000973F0000}"/>
    <cellStyle name="Comma 3 5 3 2 3 2" xfId="1088" xr:uid="{00000000-0005-0000-0000-0000983F0000}"/>
    <cellStyle name="Comma 3 5 3 2 3 2 2" xfId="3493" xr:uid="{00000000-0005-0000-0000-0000993F0000}"/>
    <cellStyle name="Comma 3 5 3 2 3 2 2 2" xfId="8296" xr:uid="{00000000-0005-0000-0000-00009A3F0000}"/>
    <cellStyle name="Comma 3 5 3 2 3 2 2 2 2" xfId="17903" xr:uid="{00000000-0005-0000-0000-00009B3F0000}"/>
    <cellStyle name="Comma 3 5 3 2 3 2 2 2 2 2" xfId="37117" xr:uid="{229760FC-BBE7-4A4F-BF11-7D4E5D892D84}"/>
    <cellStyle name="Comma 3 5 3 2 3 2 2 2 3" xfId="27510" xr:uid="{EE9D8958-E2C0-482D-A07B-CD895FA8AC0C}"/>
    <cellStyle name="Comma 3 5 3 2 3 2 2 3" xfId="13100" xr:uid="{00000000-0005-0000-0000-00009C3F0000}"/>
    <cellStyle name="Comma 3 5 3 2 3 2 2 3 2" xfId="32314" xr:uid="{61989E64-FD4C-4004-8EB5-D080D6F15AFE}"/>
    <cellStyle name="Comma 3 5 3 2 3 2 2 4" xfId="22707" xr:uid="{27DC2B2D-B393-44BD-A2A6-2D7D2B83144F}"/>
    <cellStyle name="Comma 3 5 3 2 3 2 3" xfId="5895" xr:uid="{00000000-0005-0000-0000-00009D3F0000}"/>
    <cellStyle name="Comma 3 5 3 2 3 2 3 2" xfId="15502" xr:uid="{00000000-0005-0000-0000-00009E3F0000}"/>
    <cellStyle name="Comma 3 5 3 2 3 2 3 2 2" xfId="34716" xr:uid="{43AB9994-8ED4-4D3E-ABE7-C135F8C43D2F}"/>
    <cellStyle name="Comma 3 5 3 2 3 2 3 3" xfId="25109" xr:uid="{D4FC394B-4E47-4CCE-A91B-A4B8515134B3}"/>
    <cellStyle name="Comma 3 5 3 2 3 2 4" xfId="10698" xr:uid="{00000000-0005-0000-0000-00009F3F0000}"/>
    <cellStyle name="Comma 3 5 3 2 3 2 4 2" xfId="29912" xr:uid="{C2A01332-CD8B-4199-8195-A5F0789375E4}"/>
    <cellStyle name="Comma 3 5 3 2 3 2 5" xfId="20305" xr:uid="{D2049A3B-6322-4578-811E-A1F82E357F62}"/>
    <cellStyle name="Comma 3 5 3 2 3 3" xfId="1888" xr:uid="{00000000-0005-0000-0000-0000A03F0000}"/>
    <cellStyle name="Comma 3 5 3 2 3 3 2" xfId="4293" xr:uid="{00000000-0005-0000-0000-0000A13F0000}"/>
    <cellStyle name="Comma 3 5 3 2 3 3 2 2" xfId="9096" xr:uid="{00000000-0005-0000-0000-0000A23F0000}"/>
    <cellStyle name="Comma 3 5 3 2 3 3 2 2 2" xfId="18703" xr:uid="{00000000-0005-0000-0000-0000A33F0000}"/>
    <cellStyle name="Comma 3 5 3 2 3 3 2 2 2 2" xfId="37917" xr:uid="{3851E807-B6FB-4C4B-B704-69B64B98F294}"/>
    <cellStyle name="Comma 3 5 3 2 3 3 2 2 3" xfId="28310" xr:uid="{A8AD3583-4FA3-46C6-9030-4FF4C7449111}"/>
    <cellStyle name="Comma 3 5 3 2 3 3 2 3" xfId="13900" xr:uid="{00000000-0005-0000-0000-0000A43F0000}"/>
    <cellStyle name="Comma 3 5 3 2 3 3 2 3 2" xfId="33114" xr:uid="{656451E0-2DF4-45E3-BB18-0CDCDC11F83F}"/>
    <cellStyle name="Comma 3 5 3 2 3 3 2 4" xfId="23507" xr:uid="{3789CCDD-F4CC-4AD0-82AE-A4B734F51F2E}"/>
    <cellStyle name="Comma 3 5 3 2 3 3 3" xfId="6695" xr:uid="{00000000-0005-0000-0000-0000A53F0000}"/>
    <cellStyle name="Comma 3 5 3 2 3 3 3 2" xfId="16302" xr:uid="{00000000-0005-0000-0000-0000A63F0000}"/>
    <cellStyle name="Comma 3 5 3 2 3 3 3 2 2" xfId="35516" xr:uid="{301A4BDE-FB3E-48F7-A035-FBB9D1AE7A44}"/>
    <cellStyle name="Comma 3 5 3 2 3 3 3 3" xfId="25909" xr:uid="{E51781C6-C5D5-4BAC-A35A-63F12AE849F6}"/>
    <cellStyle name="Comma 3 5 3 2 3 3 4" xfId="11498" xr:uid="{00000000-0005-0000-0000-0000A73F0000}"/>
    <cellStyle name="Comma 3 5 3 2 3 3 4 2" xfId="30712" xr:uid="{61AC7386-C596-4983-9629-F50B289CA412}"/>
    <cellStyle name="Comma 3 5 3 2 3 3 5" xfId="21105" xr:uid="{16E8ACD9-C2FA-401A-8FB2-F148B4806863}"/>
    <cellStyle name="Comma 3 5 3 2 3 4" xfId="2693" xr:uid="{00000000-0005-0000-0000-0000A83F0000}"/>
    <cellStyle name="Comma 3 5 3 2 3 4 2" xfId="7496" xr:uid="{00000000-0005-0000-0000-0000A93F0000}"/>
    <cellStyle name="Comma 3 5 3 2 3 4 2 2" xfId="17103" xr:uid="{00000000-0005-0000-0000-0000AA3F0000}"/>
    <cellStyle name="Comma 3 5 3 2 3 4 2 2 2" xfId="36317" xr:uid="{088620EF-E076-4B01-A45C-0D555E81DA18}"/>
    <cellStyle name="Comma 3 5 3 2 3 4 2 3" xfId="26710" xr:uid="{0D7C5EA4-7ECA-4339-8579-16F819997318}"/>
    <cellStyle name="Comma 3 5 3 2 3 4 3" xfId="12300" xr:uid="{00000000-0005-0000-0000-0000AB3F0000}"/>
    <cellStyle name="Comma 3 5 3 2 3 4 3 2" xfId="31514" xr:uid="{93AFADAF-1441-4C67-A246-0EFF8F386FE7}"/>
    <cellStyle name="Comma 3 5 3 2 3 4 4" xfId="21907" xr:uid="{95EE133E-D100-4157-AEBB-A283F424BC2B}"/>
    <cellStyle name="Comma 3 5 3 2 3 5" xfId="5095" xr:uid="{00000000-0005-0000-0000-0000AC3F0000}"/>
    <cellStyle name="Comma 3 5 3 2 3 5 2" xfId="14702" xr:uid="{00000000-0005-0000-0000-0000AD3F0000}"/>
    <cellStyle name="Comma 3 5 3 2 3 5 2 2" xfId="33916" xr:uid="{EB8BC68C-62E9-4FE1-A054-6C1815263208}"/>
    <cellStyle name="Comma 3 5 3 2 3 5 3" xfId="24309" xr:uid="{6CA71C4F-0B60-4B4E-9DB9-4F0FB97E55DC}"/>
    <cellStyle name="Comma 3 5 3 2 3 6" xfId="9898" xr:uid="{00000000-0005-0000-0000-0000AE3F0000}"/>
    <cellStyle name="Comma 3 5 3 2 3 6 2" xfId="29112" xr:uid="{7EE06F4D-CDC4-43E7-930A-1E1F1A693401}"/>
    <cellStyle name="Comma 3 5 3 2 3 7" xfId="19505" xr:uid="{0D375276-4D5F-4CDA-AC31-FFFFCB3F4425}"/>
    <cellStyle name="Comma 3 5 3 2 4" xfId="487" xr:uid="{00000000-0005-0000-0000-0000AF3F0000}"/>
    <cellStyle name="Comma 3 5 3 2 4 2" xfId="1288" xr:uid="{00000000-0005-0000-0000-0000B03F0000}"/>
    <cellStyle name="Comma 3 5 3 2 4 2 2" xfId="3693" xr:uid="{00000000-0005-0000-0000-0000B13F0000}"/>
    <cellStyle name="Comma 3 5 3 2 4 2 2 2" xfId="8496" xr:uid="{00000000-0005-0000-0000-0000B23F0000}"/>
    <cellStyle name="Comma 3 5 3 2 4 2 2 2 2" xfId="18103" xr:uid="{00000000-0005-0000-0000-0000B33F0000}"/>
    <cellStyle name="Comma 3 5 3 2 4 2 2 2 2 2" xfId="37317" xr:uid="{C19AF041-30D8-45BD-A091-8AD9E485CD6A}"/>
    <cellStyle name="Comma 3 5 3 2 4 2 2 2 3" xfId="27710" xr:uid="{096FA3D8-8510-46F7-9B5C-3C7FC11ECE32}"/>
    <cellStyle name="Comma 3 5 3 2 4 2 2 3" xfId="13300" xr:uid="{00000000-0005-0000-0000-0000B43F0000}"/>
    <cellStyle name="Comma 3 5 3 2 4 2 2 3 2" xfId="32514" xr:uid="{0E25EA09-3E22-4BDB-9D48-9D6635A80EE8}"/>
    <cellStyle name="Comma 3 5 3 2 4 2 2 4" xfId="22907" xr:uid="{7DD73DB2-A5E4-4565-A296-190F6AED20D5}"/>
    <cellStyle name="Comma 3 5 3 2 4 2 3" xfId="6095" xr:uid="{00000000-0005-0000-0000-0000B53F0000}"/>
    <cellStyle name="Comma 3 5 3 2 4 2 3 2" xfId="15702" xr:uid="{00000000-0005-0000-0000-0000B63F0000}"/>
    <cellStyle name="Comma 3 5 3 2 4 2 3 2 2" xfId="34916" xr:uid="{D696F08B-2C07-4D81-B347-3AA3F6CDF707}"/>
    <cellStyle name="Comma 3 5 3 2 4 2 3 3" xfId="25309" xr:uid="{CDC0CE88-90DE-43D6-A213-82C380D868E7}"/>
    <cellStyle name="Comma 3 5 3 2 4 2 4" xfId="10898" xr:uid="{00000000-0005-0000-0000-0000B73F0000}"/>
    <cellStyle name="Comma 3 5 3 2 4 2 4 2" xfId="30112" xr:uid="{5FFB3B33-0808-43E2-9746-724D9C2C5AF7}"/>
    <cellStyle name="Comma 3 5 3 2 4 2 5" xfId="20505" xr:uid="{63D5AAE4-6539-4B8F-AB60-08CA93CA108F}"/>
    <cellStyle name="Comma 3 5 3 2 4 3" xfId="2088" xr:uid="{00000000-0005-0000-0000-0000B83F0000}"/>
    <cellStyle name="Comma 3 5 3 2 4 3 2" xfId="4493" xr:uid="{00000000-0005-0000-0000-0000B93F0000}"/>
    <cellStyle name="Comma 3 5 3 2 4 3 2 2" xfId="9296" xr:uid="{00000000-0005-0000-0000-0000BA3F0000}"/>
    <cellStyle name="Comma 3 5 3 2 4 3 2 2 2" xfId="18903" xr:uid="{00000000-0005-0000-0000-0000BB3F0000}"/>
    <cellStyle name="Comma 3 5 3 2 4 3 2 2 2 2" xfId="38117" xr:uid="{F1164E91-6CC9-4A71-B751-079132D7D9DB}"/>
    <cellStyle name="Comma 3 5 3 2 4 3 2 2 3" xfId="28510" xr:uid="{43E9EDF7-FCDD-43E3-AF6E-7138C8D70C92}"/>
    <cellStyle name="Comma 3 5 3 2 4 3 2 3" xfId="14100" xr:uid="{00000000-0005-0000-0000-0000BC3F0000}"/>
    <cellStyle name="Comma 3 5 3 2 4 3 2 3 2" xfId="33314" xr:uid="{B16D0857-87E4-4B60-BE1B-E2D8094C76F9}"/>
    <cellStyle name="Comma 3 5 3 2 4 3 2 4" xfId="23707" xr:uid="{1AEC70E5-0923-44EA-ABBC-8D789E2EBFB8}"/>
    <cellStyle name="Comma 3 5 3 2 4 3 3" xfId="6895" xr:uid="{00000000-0005-0000-0000-0000BD3F0000}"/>
    <cellStyle name="Comma 3 5 3 2 4 3 3 2" xfId="16502" xr:uid="{00000000-0005-0000-0000-0000BE3F0000}"/>
    <cellStyle name="Comma 3 5 3 2 4 3 3 2 2" xfId="35716" xr:uid="{78B810C6-38DC-4133-ACD7-04EB6EF5FB8C}"/>
    <cellStyle name="Comma 3 5 3 2 4 3 3 3" xfId="26109" xr:uid="{04184AF1-2FE2-48B0-8358-8BAB19E8A1C7}"/>
    <cellStyle name="Comma 3 5 3 2 4 3 4" xfId="11698" xr:uid="{00000000-0005-0000-0000-0000BF3F0000}"/>
    <cellStyle name="Comma 3 5 3 2 4 3 4 2" xfId="30912" xr:uid="{46E12B60-06B4-45AC-97CC-6E9B8AB6AAB4}"/>
    <cellStyle name="Comma 3 5 3 2 4 3 5" xfId="21305" xr:uid="{7DA13A9F-04BD-48BE-A6B0-6DF686B329F4}"/>
    <cellStyle name="Comma 3 5 3 2 4 4" xfId="2893" xr:uid="{00000000-0005-0000-0000-0000C03F0000}"/>
    <cellStyle name="Comma 3 5 3 2 4 4 2" xfId="7696" xr:uid="{00000000-0005-0000-0000-0000C13F0000}"/>
    <cellStyle name="Comma 3 5 3 2 4 4 2 2" xfId="17303" xr:uid="{00000000-0005-0000-0000-0000C23F0000}"/>
    <cellStyle name="Comma 3 5 3 2 4 4 2 2 2" xfId="36517" xr:uid="{F279F2B4-986A-457C-B53F-AE2B2C00A346}"/>
    <cellStyle name="Comma 3 5 3 2 4 4 2 3" xfId="26910" xr:uid="{45CD2D43-924A-48FF-A4C4-843003018B64}"/>
    <cellStyle name="Comma 3 5 3 2 4 4 3" xfId="12500" xr:uid="{00000000-0005-0000-0000-0000C33F0000}"/>
    <cellStyle name="Comma 3 5 3 2 4 4 3 2" xfId="31714" xr:uid="{14E780D7-979E-4AA2-AD3A-FF7CA3C191A1}"/>
    <cellStyle name="Comma 3 5 3 2 4 4 4" xfId="22107" xr:uid="{7049EFE9-F26A-437F-BAEB-DE2511A2C100}"/>
    <cellStyle name="Comma 3 5 3 2 4 5" xfId="5295" xr:uid="{00000000-0005-0000-0000-0000C43F0000}"/>
    <cellStyle name="Comma 3 5 3 2 4 5 2" xfId="14902" xr:uid="{00000000-0005-0000-0000-0000C53F0000}"/>
    <cellStyle name="Comma 3 5 3 2 4 5 2 2" xfId="34116" xr:uid="{764932AB-F873-4B34-98C4-6C512CA22AAF}"/>
    <cellStyle name="Comma 3 5 3 2 4 5 3" xfId="24509" xr:uid="{0861E1FF-F9FC-4873-9A4F-477B982D51D3}"/>
    <cellStyle name="Comma 3 5 3 2 4 6" xfId="10098" xr:uid="{00000000-0005-0000-0000-0000C63F0000}"/>
    <cellStyle name="Comma 3 5 3 2 4 6 2" xfId="29312" xr:uid="{D1155B0A-0B39-4A5A-906D-92B7075CBEBC}"/>
    <cellStyle name="Comma 3 5 3 2 4 7" xfId="19705" xr:uid="{01011238-E717-40AC-8405-825334F0EB73}"/>
    <cellStyle name="Comma 3 5 3 2 5" xfId="687" xr:uid="{00000000-0005-0000-0000-0000C73F0000}"/>
    <cellStyle name="Comma 3 5 3 2 5 2" xfId="1488" xr:uid="{00000000-0005-0000-0000-0000C83F0000}"/>
    <cellStyle name="Comma 3 5 3 2 5 2 2" xfId="3893" xr:uid="{00000000-0005-0000-0000-0000C93F0000}"/>
    <cellStyle name="Comma 3 5 3 2 5 2 2 2" xfId="8696" xr:uid="{00000000-0005-0000-0000-0000CA3F0000}"/>
    <cellStyle name="Comma 3 5 3 2 5 2 2 2 2" xfId="18303" xr:uid="{00000000-0005-0000-0000-0000CB3F0000}"/>
    <cellStyle name="Comma 3 5 3 2 5 2 2 2 2 2" xfId="37517" xr:uid="{9B50FC0D-3FE1-4D6F-B01E-D5735E2027D7}"/>
    <cellStyle name="Comma 3 5 3 2 5 2 2 2 3" xfId="27910" xr:uid="{B0A80E39-CAB2-4F85-8937-4D53EEDB0767}"/>
    <cellStyle name="Comma 3 5 3 2 5 2 2 3" xfId="13500" xr:uid="{00000000-0005-0000-0000-0000CC3F0000}"/>
    <cellStyle name="Comma 3 5 3 2 5 2 2 3 2" xfId="32714" xr:uid="{F2118C4C-0148-4FC4-995C-5E64D2493281}"/>
    <cellStyle name="Comma 3 5 3 2 5 2 2 4" xfId="23107" xr:uid="{EDCFC12A-0403-4CBE-A349-A4E3E805DEF1}"/>
    <cellStyle name="Comma 3 5 3 2 5 2 3" xfId="6295" xr:uid="{00000000-0005-0000-0000-0000CD3F0000}"/>
    <cellStyle name="Comma 3 5 3 2 5 2 3 2" xfId="15902" xr:uid="{00000000-0005-0000-0000-0000CE3F0000}"/>
    <cellStyle name="Comma 3 5 3 2 5 2 3 2 2" xfId="35116" xr:uid="{61EFF453-3694-4435-94CD-CA1D578AA38C}"/>
    <cellStyle name="Comma 3 5 3 2 5 2 3 3" xfId="25509" xr:uid="{C132AA64-CB25-4614-A39F-3812572230BC}"/>
    <cellStyle name="Comma 3 5 3 2 5 2 4" xfId="11098" xr:uid="{00000000-0005-0000-0000-0000CF3F0000}"/>
    <cellStyle name="Comma 3 5 3 2 5 2 4 2" xfId="30312" xr:uid="{EBC05638-B3F6-4D30-B241-E8A9CCF325FB}"/>
    <cellStyle name="Comma 3 5 3 2 5 2 5" xfId="20705" xr:uid="{697ACBBD-79BF-43B6-8A05-6FC60A6C04C1}"/>
    <cellStyle name="Comma 3 5 3 2 5 3" xfId="2288" xr:uid="{00000000-0005-0000-0000-0000D03F0000}"/>
    <cellStyle name="Comma 3 5 3 2 5 3 2" xfId="4693" xr:uid="{00000000-0005-0000-0000-0000D13F0000}"/>
    <cellStyle name="Comma 3 5 3 2 5 3 2 2" xfId="9496" xr:uid="{00000000-0005-0000-0000-0000D23F0000}"/>
    <cellStyle name="Comma 3 5 3 2 5 3 2 2 2" xfId="19103" xr:uid="{00000000-0005-0000-0000-0000D33F0000}"/>
    <cellStyle name="Comma 3 5 3 2 5 3 2 2 2 2" xfId="38317" xr:uid="{B546467C-590D-4AF2-8E3F-A21D704ECD66}"/>
    <cellStyle name="Comma 3 5 3 2 5 3 2 2 3" xfId="28710" xr:uid="{1B9534A0-CED6-434E-A7FC-177A40BD6747}"/>
    <cellStyle name="Comma 3 5 3 2 5 3 2 3" xfId="14300" xr:uid="{00000000-0005-0000-0000-0000D43F0000}"/>
    <cellStyle name="Comma 3 5 3 2 5 3 2 3 2" xfId="33514" xr:uid="{37E79B94-5890-4A23-AF70-EFB9AC8B5A4C}"/>
    <cellStyle name="Comma 3 5 3 2 5 3 2 4" xfId="23907" xr:uid="{FA1DB1FA-6026-4B4F-98AD-0D60D3645F30}"/>
    <cellStyle name="Comma 3 5 3 2 5 3 3" xfId="7095" xr:uid="{00000000-0005-0000-0000-0000D53F0000}"/>
    <cellStyle name="Comma 3 5 3 2 5 3 3 2" xfId="16702" xr:uid="{00000000-0005-0000-0000-0000D63F0000}"/>
    <cellStyle name="Comma 3 5 3 2 5 3 3 2 2" xfId="35916" xr:uid="{54B8208E-71A2-4D34-80C1-C8863BC6CB93}"/>
    <cellStyle name="Comma 3 5 3 2 5 3 3 3" xfId="26309" xr:uid="{A2B9A031-679A-44DC-8739-3C2AEF0D2F30}"/>
    <cellStyle name="Comma 3 5 3 2 5 3 4" xfId="11898" xr:uid="{00000000-0005-0000-0000-0000D73F0000}"/>
    <cellStyle name="Comma 3 5 3 2 5 3 4 2" xfId="31112" xr:uid="{30417245-CCDD-430C-A1CB-71C66632D4ED}"/>
    <cellStyle name="Comma 3 5 3 2 5 3 5" xfId="21505" xr:uid="{DBF79CA5-59FF-4FAD-AF87-067CED2EFA27}"/>
    <cellStyle name="Comma 3 5 3 2 5 4" xfId="3093" xr:uid="{00000000-0005-0000-0000-0000D83F0000}"/>
    <cellStyle name="Comma 3 5 3 2 5 4 2" xfId="7896" xr:uid="{00000000-0005-0000-0000-0000D93F0000}"/>
    <cellStyle name="Comma 3 5 3 2 5 4 2 2" xfId="17503" xr:uid="{00000000-0005-0000-0000-0000DA3F0000}"/>
    <cellStyle name="Comma 3 5 3 2 5 4 2 2 2" xfId="36717" xr:uid="{7A59719D-2433-4235-839D-30C12E52E5C6}"/>
    <cellStyle name="Comma 3 5 3 2 5 4 2 3" xfId="27110" xr:uid="{5A0A5F90-26CC-483E-B141-EFBC5D9014B7}"/>
    <cellStyle name="Comma 3 5 3 2 5 4 3" xfId="12700" xr:uid="{00000000-0005-0000-0000-0000DB3F0000}"/>
    <cellStyle name="Comma 3 5 3 2 5 4 3 2" xfId="31914" xr:uid="{EDFCA824-3AE1-46DA-84E5-7E120CF85837}"/>
    <cellStyle name="Comma 3 5 3 2 5 4 4" xfId="22307" xr:uid="{75C0A573-67EC-4BC8-BEE8-F51F2F733946}"/>
    <cellStyle name="Comma 3 5 3 2 5 5" xfId="5495" xr:uid="{00000000-0005-0000-0000-0000DC3F0000}"/>
    <cellStyle name="Comma 3 5 3 2 5 5 2" xfId="15102" xr:uid="{00000000-0005-0000-0000-0000DD3F0000}"/>
    <cellStyle name="Comma 3 5 3 2 5 5 2 2" xfId="34316" xr:uid="{A3801A02-B8B1-404A-BE58-62C879726130}"/>
    <cellStyle name="Comma 3 5 3 2 5 5 3" xfId="24709" xr:uid="{28FD9B7F-91EF-42C6-82A5-A8D669E7E630}"/>
    <cellStyle name="Comma 3 5 3 2 5 6" xfId="10298" xr:uid="{00000000-0005-0000-0000-0000DE3F0000}"/>
    <cellStyle name="Comma 3 5 3 2 5 6 2" xfId="29512" xr:uid="{6DCB3F7C-3888-4901-9A2B-7E53D05FB66A}"/>
    <cellStyle name="Comma 3 5 3 2 5 7" xfId="19905" xr:uid="{3BAD2049-9EE4-4808-B05D-F44370D63F31}"/>
    <cellStyle name="Comma 3 5 3 2 6" xfId="888" xr:uid="{00000000-0005-0000-0000-0000DF3F0000}"/>
    <cellStyle name="Comma 3 5 3 2 6 2" xfId="3293" xr:uid="{00000000-0005-0000-0000-0000E03F0000}"/>
    <cellStyle name="Comma 3 5 3 2 6 2 2" xfId="8096" xr:uid="{00000000-0005-0000-0000-0000E13F0000}"/>
    <cellStyle name="Comma 3 5 3 2 6 2 2 2" xfId="17703" xr:uid="{00000000-0005-0000-0000-0000E23F0000}"/>
    <cellStyle name="Comma 3 5 3 2 6 2 2 2 2" xfId="36917" xr:uid="{DC77D3F2-E328-4B35-8DAB-6480B1E74D6F}"/>
    <cellStyle name="Comma 3 5 3 2 6 2 2 3" xfId="27310" xr:uid="{3820A291-FD69-4FD2-84FE-2E5960826EAD}"/>
    <cellStyle name="Comma 3 5 3 2 6 2 3" xfId="12900" xr:uid="{00000000-0005-0000-0000-0000E33F0000}"/>
    <cellStyle name="Comma 3 5 3 2 6 2 3 2" xfId="32114" xr:uid="{075F4809-2DE2-4574-A06D-8BA4629A16F6}"/>
    <cellStyle name="Comma 3 5 3 2 6 2 4" xfId="22507" xr:uid="{689961BB-B185-4EF5-B021-4A32442AEAF4}"/>
    <cellStyle name="Comma 3 5 3 2 6 3" xfId="5695" xr:uid="{00000000-0005-0000-0000-0000E43F0000}"/>
    <cellStyle name="Comma 3 5 3 2 6 3 2" xfId="15302" xr:uid="{00000000-0005-0000-0000-0000E53F0000}"/>
    <cellStyle name="Comma 3 5 3 2 6 3 2 2" xfId="34516" xr:uid="{47ACE4C9-D511-4E36-B527-0068E472485D}"/>
    <cellStyle name="Comma 3 5 3 2 6 3 3" xfId="24909" xr:uid="{7BD5E393-5AD0-4B64-9BC3-0F4EEB0367F7}"/>
    <cellStyle name="Comma 3 5 3 2 6 4" xfId="10498" xr:uid="{00000000-0005-0000-0000-0000E63F0000}"/>
    <cellStyle name="Comma 3 5 3 2 6 4 2" xfId="29712" xr:uid="{53990F23-2131-44D4-9563-8098B62B2845}"/>
    <cellStyle name="Comma 3 5 3 2 6 5" xfId="20105" xr:uid="{7C49FE34-3BC4-4742-ADB7-45A8C6771010}"/>
    <cellStyle name="Comma 3 5 3 2 7" xfId="1688" xr:uid="{00000000-0005-0000-0000-0000E73F0000}"/>
    <cellStyle name="Comma 3 5 3 2 7 2" xfId="4093" xr:uid="{00000000-0005-0000-0000-0000E83F0000}"/>
    <cellStyle name="Comma 3 5 3 2 7 2 2" xfId="8896" xr:uid="{00000000-0005-0000-0000-0000E93F0000}"/>
    <cellStyle name="Comma 3 5 3 2 7 2 2 2" xfId="18503" xr:uid="{00000000-0005-0000-0000-0000EA3F0000}"/>
    <cellStyle name="Comma 3 5 3 2 7 2 2 2 2" xfId="37717" xr:uid="{FA19603F-BF2D-4F23-A244-8DF0F75FBCAB}"/>
    <cellStyle name="Comma 3 5 3 2 7 2 2 3" xfId="28110" xr:uid="{A354E21C-30A7-49EB-84B1-912A9D4FA753}"/>
    <cellStyle name="Comma 3 5 3 2 7 2 3" xfId="13700" xr:uid="{00000000-0005-0000-0000-0000EB3F0000}"/>
    <cellStyle name="Comma 3 5 3 2 7 2 3 2" xfId="32914" xr:uid="{38029173-F5B6-4EE5-90A2-327D597DB000}"/>
    <cellStyle name="Comma 3 5 3 2 7 2 4" xfId="23307" xr:uid="{D72BBC6D-D915-4D4B-8587-EB77DADF9167}"/>
    <cellStyle name="Comma 3 5 3 2 7 3" xfId="6495" xr:uid="{00000000-0005-0000-0000-0000EC3F0000}"/>
    <cellStyle name="Comma 3 5 3 2 7 3 2" xfId="16102" xr:uid="{00000000-0005-0000-0000-0000ED3F0000}"/>
    <cellStyle name="Comma 3 5 3 2 7 3 2 2" xfId="35316" xr:uid="{B2DB2EDE-F544-4147-83A2-30AE6DC870B6}"/>
    <cellStyle name="Comma 3 5 3 2 7 3 3" xfId="25709" xr:uid="{3E6DC13D-9E1A-4E55-B209-A833BE40A6B5}"/>
    <cellStyle name="Comma 3 5 3 2 7 4" xfId="11298" xr:uid="{00000000-0005-0000-0000-0000EE3F0000}"/>
    <cellStyle name="Comma 3 5 3 2 7 4 2" xfId="30512" xr:uid="{DC246DDF-086E-4925-AB3D-89559EB7FFF5}"/>
    <cellStyle name="Comma 3 5 3 2 7 5" xfId="20905" xr:uid="{F33900DC-EF76-41F8-ACDF-8A6A0B443CC9}"/>
    <cellStyle name="Comma 3 5 3 2 8" xfId="2493" xr:uid="{00000000-0005-0000-0000-0000EF3F0000}"/>
    <cellStyle name="Comma 3 5 3 2 8 2" xfId="7296" xr:uid="{00000000-0005-0000-0000-0000F03F0000}"/>
    <cellStyle name="Comma 3 5 3 2 8 2 2" xfId="16903" xr:uid="{00000000-0005-0000-0000-0000F13F0000}"/>
    <cellStyle name="Comma 3 5 3 2 8 2 2 2" xfId="36117" xr:uid="{EBAD6A5B-5953-4DBF-BD13-3DA14067C83F}"/>
    <cellStyle name="Comma 3 5 3 2 8 2 3" xfId="26510" xr:uid="{C8671B7C-181C-44DB-808B-E2477F37B96A}"/>
    <cellStyle name="Comma 3 5 3 2 8 3" xfId="12100" xr:uid="{00000000-0005-0000-0000-0000F23F0000}"/>
    <cellStyle name="Comma 3 5 3 2 8 3 2" xfId="31314" xr:uid="{08D0D6AB-B7FD-49D1-A72C-9583E3F95649}"/>
    <cellStyle name="Comma 3 5 3 2 8 4" xfId="21707" xr:uid="{0258D0BE-6F56-4E08-B507-8929E3841385}"/>
    <cellStyle name="Comma 3 5 3 2 9" xfId="4895" xr:uid="{00000000-0005-0000-0000-0000F33F0000}"/>
    <cellStyle name="Comma 3 5 3 2 9 2" xfId="14502" xr:uid="{00000000-0005-0000-0000-0000F43F0000}"/>
    <cellStyle name="Comma 3 5 3 2 9 2 2" xfId="33716" xr:uid="{500F215F-85FB-4063-84C5-B962A595F6C5}"/>
    <cellStyle name="Comma 3 5 3 2 9 3" xfId="24109" xr:uid="{64386326-3F20-4C88-B8DD-9616815731F9}"/>
    <cellStyle name="Comma 3 5 3 3" xfId="137" xr:uid="{00000000-0005-0000-0000-0000F53F0000}"/>
    <cellStyle name="Comma 3 5 3 3 10" xfId="19355" xr:uid="{8ADA49EA-D4F5-4672-86A3-436F81C000B7}"/>
    <cellStyle name="Comma 3 5 3 3 2" xfId="337" xr:uid="{00000000-0005-0000-0000-0000F63F0000}"/>
    <cellStyle name="Comma 3 5 3 3 2 2" xfId="1138" xr:uid="{00000000-0005-0000-0000-0000F73F0000}"/>
    <cellStyle name="Comma 3 5 3 3 2 2 2" xfId="3543" xr:uid="{00000000-0005-0000-0000-0000F83F0000}"/>
    <cellStyle name="Comma 3 5 3 3 2 2 2 2" xfId="8346" xr:uid="{00000000-0005-0000-0000-0000F93F0000}"/>
    <cellStyle name="Comma 3 5 3 3 2 2 2 2 2" xfId="17953" xr:uid="{00000000-0005-0000-0000-0000FA3F0000}"/>
    <cellStyle name="Comma 3 5 3 3 2 2 2 2 2 2" xfId="37167" xr:uid="{EA35A20B-95BC-4B7A-9E43-FEAD300F045E}"/>
    <cellStyle name="Comma 3 5 3 3 2 2 2 2 3" xfId="27560" xr:uid="{9E491AA6-77AD-47C0-856A-D121964FFE7C}"/>
    <cellStyle name="Comma 3 5 3 3 2 2 2 3" xfId="13150" xr:uid="{00000000-0005-0000-0000-0000FB3F0000}"/>
    <cellStyle name="Comma 3 5 3 3 2 2 2 3 2" xfId="32364" xr:uid="{949491E1-129D-414E-9FD5-5B66050F78DB}"/>
    <cellStyle name="Comma 3 5 3 3 2 2 2 4" xfId="22757" xr:uid="{718C4B79-A964-49E1-8F72-493748F5ED37}"/>
    <cellStyle name="Comma 3 5 3 3 2 2 3" xfId="5945" xr:uid="{00000000-0005-0000-0000-0000FC3F0000}"/>
    <cellStyle name="Comma 3 5 3 3 2 2 3 2" xfId="15552" xr:uid="{00000000-0005-0000-0000-0000FD3F0000}"/>
    <cellStyle name="Comma 3 5 3 3 2 2 3 2 2" xfId="34766" xr:uid="{7CD8FD8D-3E52-4DFA-9994-729F0B48861B}"/>
    <cellStyle name="Comma 3 5 3 3 2 2 3 3" xfId="25159" xr:uid="{6F45EB01-E604-4980-A73C-5282EAE2BFDF}"/>
    <cellStyle name="Comma 3 5 3 3 2 2 4" xfId="10748" xr:uid="{00000000-0005-0000-0000-0000FE3F0000}"/>
    <cellStyle name="Comma 3 5 3 3 2 2 4 2" xfId="29962" xr:uid="{49B45EB3-9D10-4BD1-9AAD-2827E8543AE4}"/>
    <cellStyle name="Comma 3 5 3 3 2 2 5" xfId="20355" xr:uid="{66508F27-7BF7-4681-A1BC-8BF36935DDAD}"/>
    <cellStyle name="Comma 3 5 3 3 2 3" xfId="1938" xr:uid="{00000000-0005-0000-0000-0000FF3F0000}"/>
    <cellStyle name="Comma 3 5 3 3 2 3 2" xfId="4343" xr:uid="{00000000-0005-0000-0000-000000400000}"/>
    <cellStyle name="Comma 3 5 3 3 2 3 2 2" xfId="9146" xr:uid="{00000000-0005-0000-0000-000001400000}"/>
    <cellStyle name="Comma 3 5 3 3 2 3 2 2 2" xfId="18753" xr:uid="{00000000-0005-0000-0000-000002400000}"/>
    <cellStyle name="Comma 3 5 3 3 2 3 2 2 2 2" xfId="37967" xr:uid="{F252E71D-AD04-4A01-8024-B362AC70454F}"/>
    <cellStyle name="Comma 3 5 3 3 2 3 2 2 3" xfId="28360" xr:uid="{B2092801-83F3-4145-93DA-BFA4E4FF7FD9}"/>
    <cellStyle name="Comma 3 5 3 3 2 3 2 3" xfId="13950" xr:uid="{00000000-0005-0000-0000-000003400000}"/>
    <cellStyle name="Comma 3 5 3 3 2 3 2 3 2" xfId="33164" xr:uid="{50CDB834-BED8-43A3-9C7D-E9DBFEBA87F5}"/>
    <cellStyle name="Comma 3 5 3 3 2 3 2 4" xfId="23557" xr:uid="{40541F15-5026-4271-9443-0F626D4B9473}"/>
    <cellStyle name="Comma 3 5 3 3 2 3 3" xfId="6745" xr:uid="{00000000-0005-0000-0000-000004400000}"/>
    <cellStyle name="Comma 3 5 3 3 2 3 3 2" xfId="16352" xr:uid="{00000000-0005-0000-0000-000005400000}"/>
    <cellStyle name="Comma 3 5 3 3 2 3 3 2 2" xfId="35566" xr:uid="{8AF42FC9-6E06-4A83-95F4-708BC750BC36}"/>
    <cellStyle name="Comma 3 5 3 3 2 3 3 3" xfId="25959" xr:uid="{7AF69FB0-B4AF-4D5E-AC64-3BB33E8E8A3A}"/>
    <cellStyle name="Comma 3 5 3 3 2 3 4" xfId="11548" xr:uid="{00000000-0005-0000-0000-000006400000}"/>
    <cellStyle name="Comma 3 5 3 3 2 3 4 2" xfId="30762" xr:uid="{A43E48EA-25AE-4EE1-B979-778D2A837822}"/>
    <cellStyle name="Comma 3 5 3 3 2 3 5" xfId="21155" xr:uid="{D9C505B8-B7B9-495E-9D80-800AFB5515BA}"/>
    <cellStyle name="Comma 3 5 3 3 2 4" xfId="2743" xr:uid="{00000000-0005-0000-0000-000007400000}"/>
    <cellStyle name="Comma 3 5 3 3 2 4 2" xfId="7546" xr:uid="{00000000-0005-0000-0000-000008400000}"/>
    <cellStyle name="Comma 3 5 3 3 2 4 2 2" xfId="17153" xr:uid="{00000000-0005-0000-0000-000009400000}"/>
    <cellStyle name="Comma 3 5 3 3 2 4 2 2 2" xfId="36367" xr:uid="{9BD2FD70-DEC3-4CD0-A841-61E99A4D0FFC}"/>
    <cellStyle name="Comma 3 5 3 3 2 4 2 3" xfId="26760" xr:uid="{7D9ACA62-D0F4-4975-AA2F-874EAE8BC03E}"/>
    <cellStyle name="Comma 3 5 3 3 2 4 3" xfId="12350" xr:uid="{00000000-0005-0000-0000-00000A400000}"/>
    <cellStyle name="Comma 3 5 3 3 2 4 3 2" xfId="31564" xr:uid="{601DDB57-2654-492C-8070-F1FA6C91237D}"/>
    <cellStyle name="Comma 3 5 3 3 2 4 4" xfId="21957" xr:uid="{10C89AA0-0C8D-483D-A146-C03E0232B038}"/>
    <cellStyle name="Comma 3 5 3 3 2 5" xfId="5145" xr:uid="{00000000-0005-0000-0000-00000B400000}"/>
    <cellStyle name="Comma 3 5 3 3 2 5 2" xfId="14752" xr:uid="{00000000-0005-0000-0000-00000C400000}"/>
    <cellStyle name="Comma 3 5 3 3 2 5 2 2" xfId="33966" xr:uid="{C770CEC7-843C-4556-AE0B-3DD1D7FBCE85}"/>
    <cellStyle name="Comma 3 5 3 3 2 5 3" xfId="24359" xr:uid="{3AB64FAA-7436-43AD-AF3A-893F6BA5AC87}"/>
    <cellStyle name="Comma 3 5 3 3 2 6" xfId="9948" xr:uid="{00000000-0005-0000-0000-00000D400000}"/>
    <cellStyle name="Comma 3 5 3 3 2 6 2" xfId="29162" xr:uid="{3C6D7A04-E44D-4E6A-A6A6-6A78D0B8499E}"/>
    <cellStyle name="Comma 3 5 3 3 2 7" xfId="19555" xr:uid="{7A936F3D-4A36-4881-86D5-6495328CDDF1}"/>
    <cellStyle name="Comma 3 5 3 3 3" xfId="537" xr:uid="{00000000-0005-0000-0000-00000E400000}"/>
    <cellStyle name="Comma 3 5 3 3 3 2" xfId="1338" xr:uid="{00000000-0005-0000-0000-00000F400000}"/>
    <cellStyle name="Comma 3 5 3 3 3 2 2" xfId="3743" xr:uid="{00000000-0005-0000-0000-000010400000}"/>
    <cellStyle name="Comma 3 5 3 3 3 2 2 2" xfId="8546" xr:uid="{00000000-0005-0000-0000-000011400000}"/>
    <cellStyle name="Comma 3 5 3 3 3 2 2 2 2" xfId="18153" xr:uid="{00000000-0005-0000-0000-000012400000}"/>
    <cellStyle name="Comma 3 5 3 3 3 2 2 2 2 2" xfId="37367" xr:uid="{F3ED02C6-32FF-49A7-92FD-99C3BEBDE850}"/>
    <cellStyle name="Comma 3 5 3 3 3 2 2 2 3" xfId="27760" xr:uid="{4D46D245-1FF1-4D4A-B636-374576F6D53E}"/>
    <cellStyle name="Comma 3 5 3 3 3 2 2 3" xfId="13350" xr:uid="{00000000-0005-0000-0000-000013400000}"/>
    <cellStyle name="Comma 3 5 3 3 3 2 2 3 2" xfId="32564" xr:uid="{2FEFF573-A7EE-45C9-8A0F-75543730E02C}"/>
    <cellStyle name="Comma 3 5 3 3 3 2 2 4" xfId="22957" xr:uid="{E5621E6F-9760-4001-AA63-FFD9C52F799E}"/>
    <cellStyle name="Comma 3 5 3 3 3 2 3" xfId="6145" xr:uid="{00000000-0005-0000-0000-000014400000}"/>
    <cellStyle name="Comma 3 5 3 3 3 2 3 2" xfId="15752" xr:uid="{00000000-0005-0000-0000-000015400000}"/>
    <cellStyle name="Comma 3 5 3 3 3 2 3 2 2" xfId="34966" xr:uid="{F24F023C-EB5B-4FEF-AA63-F0798975505D}"/>
    <cellStyle name="Comma 3 5 3 3 3 2 3 3" xfId="25359" xr:uid="{62961C42-35F8-4706-AC2B-DF3D336869EB}"/>
    <cellStyle name="Comma 3 5 3 3 3 2 4" xfId="10948" xr:uid="{00000000-0005-0000-0000-000016400000}"/>
    <cellStyle name="Comma 3 5 3 3 3 2 4 2" xfId="30162" xr:uid="{402B1D8C-D595-4F75-B9CB-BA542EBB2D01}"/>
    <cellStyle name="Comma 3 5 3 3 3 2 5" xfId="20555" xr:uid="{753EDB24-93E0-4370-986D-2DA68B426744}"/>
    <cellStyle name="Comma 3 5 3 3 3 3" xfId="2138" xr:uid="{00000000-0005-0000-0000-000017400000}"/>
    <cellStyle name="Comma 3 5 3 3 3 3 2" xfId="4543" xr:uid="{00000000-0005-0000-0000-000018400000}"/>
    <cellStyle name="Comma 3 5 3 3 3 3 2 2" xfId="9346" xr:uid="{00000000-0005-0000-0000-000019400000}"/>
    <cellStyle name="Comma 3 5 3 3 3 3 2 2 2" xfId="18953" xr:uid="{00000000-0005-0000-0000-00001A400000}"/>
    <cellStyle name="Comma 3 5 3 3 3 3 2 2 2 2" xfId="38167" xr:uid="{DE4207E6-95FB-46C2-976A-72E05148D32C}"/>
    <cellStyle name="Comma 3 5 3 3 3 3 2 2 3" xfId="28560" xr:uid="{971B60F7-0E9C-452C-BE6D-5787C4DC266E}"/>
    <cellStyle name="Comma 3 5 3 3 3 3 2 3" xfId="14150" xr:uid="{00000000-0005-0000-0000-00001B400000}"/>
    <cellStyle name="Comma 3 5 3 3 3 3 2 3 2" xfId="33364" xr:uid="{F8123D13-F2B6-4D44-9D4A-7D650B31D615}"/>
    <cellStyle name="Comma 3 5 3 3 3 3 2 4" xfId="23757" xr:uid="{E52CC3CD-7589-481D-9D3A-E536C24A9EFE}"/>
    <cellStyle name="Comma 3 5 3 3 3 3 3" xfId="6945" xr:uid="{00000000-0005-0000-0000-00001C400000}"/>
    <cellStyle name="Comma 3 5 3 3 3 3 3 2" xfId="16552" xr:uid="{00000000-0005-0000-0000-00001D400000}"/>
    <cellStyle name="Comma 3 5 3 3 3 3 3 2 2" xfId="35766" xr:uid="{F2E5C64B-9285-4E07-AE8E-7710BE5464D1}"/>
    <cellStyle name="Comma 3 5 3 3 3 3 3 3" xfId="26159" xr:uid="{08F8519D-8922-437B-A0DC-5FF37F8D05A3}"/>
    <cellStyle name="Comma 3 5 3 3 3 3 4" xfId="11748" xr:uid="{00000000-0005-0000-0000-00001E400000}"/>
    <cellStyle name="Comma 3 5 3 3 3 3 4 2" xfId="30962" xr:uid="{1852A7D3-279E-46AD-8F54-7344B66A3F1D}"/>
    <cellStyle name="Comma 3 5 3 3 3 3 5" xfId="21355" xr:uid="{9599ADE1-7AF2-43A5-9651-DA4485A5842E}"/>
    <cellStyle name="Comma 3 5 3 3 3 4" xfId="2943" xr:uid="{00000000-0005-0000-0000-00001F400000}"/>
    <cellStyle name="Comma 3 5 3 3 3 4 2" xfId="7746" xr:uid="{00000000-0005-0000-0000-000020400000}"/>
    <cellStyle name="Comma 3 5 3 3 3 4 2 2" xfId="17353" xr:uid="{00000000-0005-0000-0000-000021400000}"/>
    <cellStyle name="Comma 3 5 3 3 3 4 2 2 2" xfId="36567" xr:uid="{F67F9500-E490-4347-AFA5-F1A7EB67F38A}"/>
    <cellStyle name="Comma 3 5 3 3 3 4 2 3" xfId="26960" xr:uid="{12B566F7-79F7-41A4-9909-1156A666C1F2}"/>
    <cellStyle name="Comma 3 5 3 3 3 4 3" xfId="12550" xr:uid="{00000000-0005-0000-0000-000022400000}"/>
    <cellStyle name="Comma 3 5 3 3 3 4 3 2" xfId="31764" xr:uid="{3B58055C-B6F0-4A8C-A3D3-87CF914F9083}"/>
    <cellStyle name="Comma 3 5 3 3 3 4 4" xfId="22157" xr:uid="{D9DF8D60-FCEE-464E-B306-9C1049F3F4A6}"/>
    <cellStyle name="Comma 3 5 3 3 3 5" xfId="5345" xr:uid="{00000000-0005-0000-0000-000023400000}"/>
    <cellStyle name="Comma 3 5 3 3 3 5 2" xfId="14952" xr:uid="{00000000-0005-0000-0000-000024400000}"/>
    <cellStyle name="Comma 3 5 3 3 3 5 2 2" xfId="34166" xr:uid="{43DC5B30-8FAD-4134-B7D8-1A1A349E497D}"/>
    <cellStyle name="Comma 3 5 3 3 3 5 3" xfId="24559" xr:uid="{02FE2868-20B5-4BD0-AD50-65E9F0F3ADE0}"/>
    <cellStyle name="Comma 3 5 3 3 3 6" xfId="10148" xr:uid="{00000000-0005-0000-0000-000025400000}"/>
    <cellStyle name="Comma 3 5 3 3 3 6 2" xfId="29362" xr:uid="{1E8FCD02-47AC-4D4F-8029-E7731EE29DE1}"/>
    <cellStyle name="Comma 3 5 3 3 3 7" xfId="19755" xr:uid="{3A7D9D25-07B0-4672-835B-BAE864FBC4AE}"/>
    <cellStyle name="Comma 3 5 3 3 4" xfId="737" xr:uid="{00000000-0005-0000-0000-000026400000}"/>
    <cellStyle name="Comma 3 5 3 3 4 2" xfId="1538" xr:uid="{00000000-0005-0000-0000-000027400000}"/>
    <cellStyle name="Comma 3 5 3 3 4 2 2" xfId="3943" xr:uid="{00000000-0005-0000-0000-000028400000}"/>
    <cellStyle name="Comma 3 5 3 3 4 2 2 2" xfId="8746" xr:uid="{00000000-0005-0000-0000-000029400000}"/>
    <cellStyle name="Comma 3 5 3 3 4 2 2 2 2" xfId="18353" xr:uid="{00000000-0005-0000-0000-00002A400000}"/>
    <cellStyle name="Comma 3 5 3 3 4 2 2 2 2 2" xfId="37567" xr:uid="{5560E4EF-ECBA-49BB-8CB8-EFA9284FA224}"/>
    <cellStyle name="Comma 3 5 3 3 4 2 2 2 3" xfId="27960" xr:uid="{AAFC52D0-97CC-4903-8001-BF88165397C1}"/>
    <cellStyle name="Comma 3 5 3 3 4 2 2 3" xfId="13550" xr:uid="{00000000-0005-0000-0000-00002B400000}"/>
    <cellStyle name="Comma 3 5 3 3 4 2 2 3 2" xfId="32764" xr:uid="{77866856-F6CF-40FB-9D3D-AC5C244C75A2}"/>
    <cellStyle name="Comma 3 5 3 3 4 2 2 4" xfId="23157" xr:uid="{BFDAD60E-FE9F-49ED-9D44-7DC0C9526AD4}"/>
    <cellStyle name="Comma 3 5 3 3 4 2 3" xfId="6345" xr:uid="{00000000-0005-0000-0000-00002C400000}"/>
    <cellStyle name="Comma 3 5 3 3 4 2 3 2" xfId="15952" xr:uid="{00000000-0005-0000-0000-00002D400000}"/>
    <cellStyle name="Comma 3 5 3 3 4 2 3 2 2" xfId="35166" xr:uid="{59A1E81C-72F4-490C-9601-C6D7EDBF7C8C}"/>
    <cellStyle name="Comma 3 5 3 3 4 2 3 3" xfId="25559" xr:uid="{976767D7-433D-40BD-8449-FF26165C92D1}"/>
    <cellStyle name="Comma 3 5 3 3 4 2 4" xfId="11148" xr:uid="{00000000-0005-0000-0000-00002E400000}"/>
    <cellStyle name="Comma 3 5 3 3 4 2 4 2" xfId="30362" xr:uid="{F58BAF97-1D69-46C3-8B88-E8752E1F226F}"/>
    <cellStyle name="Comma 3 5 3 3 4 2 5" xfId="20755" xr:uid="{C44C44B1-C07D-4984-95CB-D6C545C68C17}"/>
    <cellStyle name="Comma 3 5 3 3 4 3" xfId="2338" xr:uid="{00000000-0005-0000-0000-00002F400000}"/>
    <cellStyle name="Comma 3 5 3 3 4 3 2" xfId="4743" xr:uid="{00000000-0005-0000-0000-000030400000}"/>
    <cellStyle name="Comma 3 5 3 3 4 3 2 2" xfId="9546" xr:uid="{00000000-0005-0000-0000-000031400000}"/>
    <cellStyle name="Comma 3 5 3 3 4 3 2 2 2" xfId="19153" xr:uid="{00000000-0005-0000-0000-000032400000}"/>
    <cellStyle name="Comma 3 5 3 3 4 3 2 2 2 2" xfId="38367" xr:uid="{692B2DBD-CC23-45C1-9969-DF1619BB8999}"/>
    <cellStyle name="Comma 3 5 3 3 4 3 2 2 3" xfId="28760" xr:uid="{1AD3470E-AC49-49A8-BB0C-93B4B1988316}"/>
    <cellStyle name="Comma 3 5 3 3 4 3 2 3" xfId="14350" xr:uid="{00000000-0005-0000-0000-000033400000}"/>
    <cellStyle name="Comma 3 5 3 3 4 3 2 3 2" xfId="33564" xr:uid="{52CE7AD9-0A57-424C-A9BB-1C5D1EC2F45F}"/>
    <cellStyle name="Comma 3 5 3 3 4 3 2 4" xfId="23957" xr:uid="{515FCB70-DFCE-44FD-B979-A81D2838E970}"/>
    <cellStyle name="Comma 3 5 3 3 4 3 3" xfId="7145" xr:uid="{00000000-0005-0000-0000-000034400000}"/>
    <cellStyle name="Comma 3 5 3 3 4 3 3 2" xfId="16752" xr:uid="{00000000-0005-0000-0000-000035400000}"/>
    <cellStyle name="Comma 3 5 3 3 4 3 3 2 2" xfId="35966" xr:uid="{62C3D88C-72A7-4CF4-8CD5-8B910FBA36AB}"/>
    <cellStyle name="Comma 3 5 3 3 4 3 3 3" xfId="26359" xr:uid="{EC363C54-BC06-48A7-AAF6-0E655A4EC0E4}"/>
    <cellStyle name="Comma 3 5 3 3 4 3 4" xfId="11948" xr:uid="{00000000-0005-0000-0000-000036400000}"/>
    <cellStyle name="Comma 3 5 3 3 4 3 4 2" xfId="31162" xr:uid="{42D10C96-97AF-460E-9DB0-211CF20EEEB5}"/>
    <cellStyle name="Comma 3 5 3 3 4 3 5" xfId="21555" xr:uid="{E402CE2C-05A3-40EC-9CA9-BD3A847486C3}"/>
    <cellStyle name="Comma 3 5 3 3 4 4" xfId="3143" xr:uid="{00000000-0005-0000-0000-000037400000}"/>
    <cellStyle name="Comma 3 5 3 3 4 4 2" xfId="7946" xr:uid="{00000000-0005-0000-0000-000038400000}"/>
    <cellStyle name="Comma 3 5 3 3 4 4 2 2" xfId="17553" xr:uid="{00000000-0005-0000-0000-000039400000}"/>
    <cellStyle name="Comma 3 5 3 3 4 4 2 2 2" xfId="36767" xr:uid="{EECE7527-687A-46E3-B06D-6F23CCA44F6A}"/>
    <cellStyle name="Comma 3 5 3 3 4 4 2 3" xfId="27160" xr:uid="{18384647-0538-4F70-8276-E4CD46F83969}"/>
    <cellStyle name="Comma 3 5 3 3 4 4 3" xfId="12750" xr:uid="{00000000-0005-0000-0000-00003A400000}"/>
    <cellStyle name="Comma 3 5 3 3 4 4 3 2" xfId="31964" xr:uid="{331FD32F-D6B3-47A0-9012-E2482649864E}"/>
    <cellStyle name="Comma 3 5 3 3 4 4 4" xfId="22357" xr:uid="{A0D261A8-2FAC-42A8-BFF8-8E5FA46E6A13}"/>
    <cellStyle name="Comma 3 5 3 3 4 5" xfId="5545" xr:uid="{00000000-0005-0000-0000-00003B400000}"/>
    <cellStyle name="Comma 3 5 3 3 4 5 2" xfId="15152" xr:uid="{00000000-0005-0000-0000-00003C400000}"/>
    <cellStyle name="Comma 3 5 3 3 4 5 2 2" xfId="34366" xr:uid="{2800BE6A-1002-4075-9ED7-8343F3F5215C}"/>
    <cellStyle name="Comma 3 5 3 3 4 5 3" xfId="24759" xr:uid="{B454A171-791F-4E6F-8A42-68F8168147FC}"/>
    <cellStyle name="Comma 3 5 3 3 4 6" xfId="10348" xr:uid="{00000000-0005-0000-0000-00003D400000}"/>
    <cellStyle name="Comma 3 5 3 3 4 6 2" xfId="29562" xr:uid="{535AB155-37E6-4D72-8A42-FD496C136D9F}"/>
    <cellStyle name="Comma 3 5 3 3 4 7" xfId="19955" xr:uid="{F0F90D22-9C0D-45AF-B974-C09591C2A2FE}"/>
    <cellStyle name="Comma 3 5 3 3 5" xfId="938" xr:uid="{00000000-0005-0000-0000-00003E400000}"/>
    <cellStyle name="Comma 3 5 3 3 5 2" xfId="3343" xr:uid="{00000000-0005-0000-0000-00003F400000}"/>
    <cellStyle name="Comma 3 5 3 3 5 2 2" xfId="8146" xr:uid="{00000000-0005-0000-0000-000040400000}"/>
    <cellStyle name="Comma 3 5 3 3 5 2 2 2" xfId="17753" xr:uid="{00000000-0005-0000-0000-000041400000}"/>
    <cellStyle name="Comma 3 5 3 3 5 2 2 2 2" xfId="36967" xr:uid="{9865FE06-C6C5-4B67-A2A0-D26A2F0289C0}"/>
    <cellStyle name="Comma 3 5 3 3 5 2 2 3" xfId="27360" xr:uid="{6ADB83F3-A1A2-4BDA-936A-18BB275F9385}"/>
    <cellStyle name="Comma 3 5 3 3 5 2 3" xfId="12950" xr:uid="{00000000-0005-0000-0000-000042400000}"/>
    <cellStyle name="Comma 3 5 3 3 5 2 3 2" xfId="32164" xr:uid="{BC11F3F3-E042-4690-8EC0-91C12CA28F50}"/>
    <cellStyle name="Comma 3 5 3 3 5 2 4" xfId="22557" xr:uid="{0D9EC019-AF41-4D51-B74B-83810BE4289F}"/>
    <cellStyle name="Comma 3 5 3 3 5 3" xfId="5745" xr:uid="{00000000-0005-0000-0000-000043400000}"/>
    <cellStyle name="Comma 3 5 3 3 5 3 2" xfId="15352" xr:uid="{00000000-0005-0000-0000-000044400000}"/>
    <cellStyle name="Comma 3 5 3 3 5 3 2 2" xfId="34566" xr:uid="{371EA6F9-B53D-42E9-8305-861574A85CBB}"/>
    <cellStyle name="Comma 3 5 3 3 5 3 3" xfId="24959" xr:uid="{05AFBFC7-B5C6-476E-A7A1-58ABD84A6BEC}"/>
    <cellStyle name="Comma 3 5 3 3 5 4" xfId="10548" xr:uid="{00000000-0005-0000-0000-000045400000}"/>
    <cellStyle name="Comma 3 5 3 3 5 4 2" xfId="29762" xr:uid="{8B5BCD3B-CA43-4A16-9BDA-81D2163E9452}"/>
    <cellStyle name="Comma 3 5 3 3 5 5" xfId="20155" xr:uid="{0FF10159-246E-485A-ABCB-529A3CFD1247}"/>
    <cellStyle name="Comma 3 5 3 3 6" xfId="1738" xr:uid="{00000000-0005-0000-0000-000046400000}"/>
    <cellStyle name="Comma 3 5 3 3 6 2" xfId="4143" xr:uid="{00000000-0005-0000-0000-000047400000}"/>
    <cellStyle name="Comma 3 5 3 3 6 2 2" xfId="8946" xr:uid="{00000000-0005-0000-0000-000048400000}"/>
    <cellStyle name="Comma 3 5 3 3 6 2 2 2" xfId="18553" xr:uid="{00000000-0005-0000-0000-000049400000}"/>
    <cellStyle name="Comma 3 5 3 3 6 2 2 2 2" xfId="37767" xr:uid="{06550506-E047-4A4C-81A5-51F123EAFC2D}"/>
    <cellStyle name="Comma 3 5 3 3 6 2 2 3" xfId="28160" xr:uid="{2D657FA3-A586-4B0B-B982-49644D5067D5}"/>
    <cellStyle name="Comma 3 5 3 3 6 2 3" xfId="13750" xr:uid="{00000000-0005-0000-0000-00004A400000}"/>
    <cellStyle name="Comma 3 5 3 3 6 2 3 2" xfId="32964" xr:uid="{27B9671E-11D8-464C-819E-CB18D0F1B32A}"/>
    <cellStyle name="Comma 3 5 3 3 6 2 4" xfId="23357" xr:uid="{0A1D7C84-F026-4EDF-94E9-10AE018D3BC2}"/>
    <cellStyle name="Comma 3 5 3 3 6 3" xfId="6545" xr:uid="{00000000-0005-0000-0000-00004B400000}"/>
    <cellStyle name="Comma 3 5 3 3 6 3 2" xfId="16152" xr:uid="{00000000-0005-0000-0000-00004C400000}"/>
    <cellStyle name="Comma 3 5 3 3 6 3 2 2" xfId="35366" xr:uid="{82A74422-D91D-4EED-A4D1-312DE22A8722}"/>
    <cellStyle name="Comma 3 5 3 3 6 3 3" xfId="25759" xr:uid="{655C92AC-DCF6-4E6F-8545-840857A95E5A}"/>
    <cellStyle name="Comma 3 5 3 3 6 4" xfId="11348" xr:uid="{00000000-0005-0000-0000-00004D400000}"/>
    <cellStyle name="Comma 3 5 3 3 6 4 2" xfId="30562" xr:uid="{B90206AF-2305-4D93-A4C0-1C2DC0BDE2A7}"/>
    <cellStyle name="Comma 3 5 3 3 6 5" xfId="20955" xr:uid="{E2D6FEA1-BFE4-46A2-84F5-7E061818C04F}"/>
    <cellStyle name="Comma 3 5 3 3 7" xfId="2543" xr:uid="{00000000-0005-0000-0000-00004E400000}"/>
    <cellStyle name="Comma 3 5 3 3 7 2" xfId="7346" xr:uid="{00000000-0005-0000-0000-00004F400000}"/>
    <cellStyle name="Comma 3 5 3 3 7 2 2" xfId="16953" xr:uid="{00000000-0005-0000-0000-000050400000}"/>
    <cellStyle name="Comma 3 5 3 3 7 2 2 2" xfId="36167" xr:uid="{79A30F27-45B2-45CF-9450-C9173992F660}"/>
    <cellStyle name="Comma 3 5 3 3 7 2 3" xfId="26560" xr:uid="{4F43ADC9-CA98-4EA5-8796-23B4C040D19B}"/>
    <cellStyle name="Comma 3 5 3 3 7 3" xfId="12150" xr:uid="{00000000-0005-0000-0000-000051400000}"/>
    <cellStyle name="Comma 3 5 3 3 7 3 2" xfId="31364" xr:uid="{BB212BFB-5471-4A8D-A1F8-D0055E35ECC8}"/>
    <cellStyle name="Comma 3 5 3 3 7 4" xfId="21757" xr:uid="{133E9180-8243-4445-AE5A-72E8EAAA462A}"/>
    <cellStyle name="Comma 3 5 3 3 8" xfId="4945" xr:uid="{00000000-0005-0000-0000-000052400000}"/>
    <cellStyle name="Comma 3 5 3 3 8 2" xfId="14552" xr:uid="{00000000-0005-0000-0000-000053400000}"/>
    <cellStyle name="Comma 3 5 3 3 8 2 2" xfId="33766" xr:uid="{7C590D60-AB36-4EF5-98BA-48E05443F825}"/>
    <cellStyle name="Comma 3 5 3 3 8 3" xfId="24159" xr:uid="{4AFB4D26-EFD1-4F99-B89B-83EC9A021BB5}"/>
    <cellStyle name="Comma 3 5 3 3 9" xfId="9748" xr:uid="{00000000-0005-0000-0000-000054400000}"/>
    <cellStyle name="Comma 3 5 3 3 9 2" xfId="28962" xr:uid="{9387601F-692D-4052-9FD2-E065BE9AC146}"/>
    <cellStyle name="Comma 3 5 3 4" xfId="237" xr:uid="{00000000-0005-0000-0000-000055400000}"/>
    <cellStyle name="Comma 3 5 3 4 2" xfId="1038" xr:uid="{00000000-0005-0000-0000-000056400000}"/>
    <cellStyle name="Comma 3 5 3 4 2 2" xfId="3443" xr:uid="{00000000-0005-0000-0000-000057400000}"/>
    <cellStyle name="Comma 3 5 3 4 2 2 2" xfId="8246" xr:uid="{00000000-0005-0000-0000-000058400000}"/>
    <cellStyle name="Comma 3 5 3 4 2 2 2 2" xfId="17853" xr:uid="{00000000-0005-0000-0000-000059400000}"/>
    <cellStyle name="Comma 3 5 3 4 2 2 2 2 2" xfId="37067" xr:uid="{6DB5C649-18CF-44BA-98A7-5445F8E75508}"/>
    <cellStyle name="Comma 3 5 3 4 2 2 2 3" xfId="27460" xr:uid="{97D31DE8-3A7B-4CDA-98CE-38A183632F2C}"/>
    <cellStyle name="Comma 3 5 3 4 2 2 3" xfId="13050" xr:uid="{00000000-0005-0000-0000-00005A400000}"/>
    <cellStyle name="Comma 3 5 3 4 2 2 3 2" xfId="32264" xr:uid="{84261B6B-4695-4CC2-BD18-51DE9F3323AD}"/>
    <cellStyle name="Comma 3 5 3 4 2 2 4" xfId="22657" xr:uid="{FD03D8EC-46C7-4A7D-92F3-0C03177A83AA}"/>
    <cellStyle name="Comma 3 5 3 4 2 3" xfId="5845" xr:uid="{00000000-0005-0000-0000-00005B400000}"/>
    <cellStyle name="Comma 3 5 3 4 2 3 2" xfId="15452" xr:uid="{00000000-0005-0000-0000-00005C400000}"/>
    <cellStyle name="Comma 3 5 3 4 2 3 2 2" xfId="34666" xr:uid="{4B2F4F9E-5889-4C23-9A4A-DD4E150A3975}"/>
    <cellStyle name="Comma 3 5 3 4 2 3 3" xfId="25059" xr:uid="{CE01ECCD-F5AC-4AEF-A4DF-D4A77BDA8DDD}"/>
    <cellStyle name="Comma 3 5 3 4 2 4" xfId="10648" xr:uid="{00000000-0005-0000-0000-00005D400000}"/>
    <cellStyle name="Comma 3 5 3 4 2 4 2" xfId="29862" xr:uid="{19FB8468-AB8A-40E1-9E98-CCB9040A2D62}"/>
    <cellStyle name="Comma 3 5 3 4 2 5" xfId="20255" xr:uid="{14251008-E254-4E99-ADE4-08107BD6DC27}"/>
    <cellStyle name="Comma 3 5 3 4 3" xfId="1838" xr:uid="{00000000-0005-0000-0000-00005E400000}"/>
    <cellStyle name="Comma 3 5 3 4 3 2" xfId="4243" xr:uid="{00000000-0005-0000-0000-00005F400000}"/>
    <cellStyle name="Comma 3 5 3 4 3 2 2" xfId="9046" xr:uid="{00000000-0005-0000-0000-000060400000}"/>
    <cellStyle name="Comma 3 5 3 4 3 2 2 2" xfId="18653" xr:uid="{00000000-0005-0000-0000-000061400000}"/>
    <cellStyle name="Comma 3 5 3 4 3 2 2 2 2" xfId="37867" xr:uid="{6856F9D6-299F-467D-8B1E-9878775C3F2F}"/>
    <cellStyle name="Comma 3 5 3 4 3 2 2 3" xfId="28260" xr:uid="{C080EAB6-DF04-4E3B-AAFB-CD9C3CEE8BE6}"/>
    <cellStyle name="Comma 3 5 3 4 3 2 3" xfId="13850" xr:uid="{00000000-0005-0000-0000-000062400000}"/>
    <cellStyle name="Comma 3 5 3 4 3 2 3 2" xfId="33064" xr:uid="{B9561896-F51D-4970-A97D-7DAEE44E1141}"/>
    <cellStyle name="Comma 3 5 3 4 3 2 4" xfId="23457" xr:uid="{B07DBC88-7E5F-448A-B350-CE87F8B39DDB}"/>
    <cellStyle name="Comma 3 5 3 4 3 3" xfId="6645" xr:uid="{00000000-0005-0000-0000-000063400000}"/>
    <cellStyle name="Comma 3 5 3 4 3 3 2" xfId="16252" xr:uid="{00000000-0005-0000-0000-000064400000}"/>
    <cellStyle name="Comma 3 5 3 4 3 3 2 2" xfId="35466" xr:uid="{2CC7EE01-D053-4E07-A274-D09A302E6D63}"/>
    <cellStyle name="Comma 3 5 3 4 3 3 3" xfId="25859" xr:uid="{93209F11-DD9F-49DB-BFF5-DE2F2EB057B1}"/>
    <cellStyle name="Comma 3 5 3 4 3 4" xfId="11448" xr:uid="{00000000-0005-0000-0000-000065400000}"/>
    <cellStyle name="Comma 3 5 3 4 3 4 2" xfId="30662" xr:uid="{03B8A8CA-E555-4D17-9901-2A37D5EE835C}"/>
    <cellStyle name="Comma 3 5 3 4 3 5" xfId="21055" xr:uid="{25B4DA03-0DBE-4094-8E28-E35C08DDF69B}"/>
    <cellStyle name="Comma 3 5 3 4 4" xfId="2643" xr:uid="{00000000-0005-0000-0000-000066400000}"/>
    <cellStyle name="Comma 3 5 3 4 4 2" xfId="7446" xr:uid="{00000000-0005-0000-0000-000067400000}"/>
    <cellStyle name="Comma 3 5 3 4 4 2 2" xfId="17053" xr:uid="{00000000-0005-0000-0000-000068400000}"/>
    <cellStyle name="Comma 3 5 3 4 4 2 2 2" xfId="36267" xr:uid="{4BADD1FD-186C-412A-B506-5721269D2F74}"/>
    <cellStyle name="Comma 3 5 3 4 4 2 3" xfId="26660" xr:uid="{230D1E82-CAD8-4B81-9B45-420066867E45}"/>
    <cellStyle name="Comma 3 5 3 4 4 3" xfId="12250" xr:uid="{00000000-0005-0000-0000-000069400000}"/>
    <cellStyle name="Comma 3 5 3 4 4 3 2" xfId="31464" xr:uid="{2418773D-1EAB-4410-8FF2-680BCAED318C}"/>
    <cellStyle name="Comma 3 5 3 4 4 4" xfId="21857" xr:uid="{1C4D13BD-5A98-48E6-9F9B-8D3A30C18F75}"/>
    <cellStyle name="Comma 3 5 3 4 5" xfId="5045" xr:uid="{00000000-0005-0000-0000-00006A400000}"/>
    <cellStyle name="Comma 3 5 3 4 5 2" xfId="14652" xr:uid="{00000000-0005-0000-0000-00006B400000}"/>
    <cellStyle name="Comma 3 5 3 4 5 2 2" xfId="33866" xr:uid="{00671CC0-DCC5-46A7-8E1C-231483C19C78}"/>
    <cellStyle name="Comma 3 5 3 4 5 3" xfId="24259" xr:uid="{91A067D7-E0E1-434E-B411-597035D58F26}"/>
    <cellStyle name="Comma 3 5 3 4 6" xfId="9848" xr:uid="{00000000-0005-0000-0000-00006C400000}"/>
    <cellStyle name="Comma 3 5 3 4 6 2" xfId="29062" xr:uid="{2C0A4A87-5038-49B7-BB16-AF713C34BCE5}"/>
    <cellStyle name="Comma 3 5 3 4 7" xfId="19455" xr:uid="{8571FD1F-EAF7-483B-8172-B496CFE50E69}"/>
    <cellStyle name="Comma 3 5 3 5" xfId="437" xr:uid="{00000000-0005-0000-0000-00006D400000}"/>
    <cellStyle name="Comma 3 5 3 5 2" xfId="1238" xr:uid="{00000000-0005-0000-0000-00006E400000}"/>
    <cellStyle name="Comma 3 5 3 5 2 2" xfId="3643" xr:uid="{00000000-0005-0000-0000-00006F400000}"/>
    <cellStyle name="Comma 3 5 3 5 2 2 2" xfId="8446" xr:uid="{00000000-0005-0000-0000-000070400000}"/>
    <cellStyle name="Comma 3 5 3 5 2 2 2 2" xfId="18053" xr:uid="{00000000-0005-0000-0000-000071400000}"/>
    <cellStyle name="Comma 3 5 3 5 2 2 2 2 2" xfId="37267" xr:uid="{4FBE4824-7E11-4E38-857D-283149E158C6}"/>
    <cellStyle name="Comma 3 5 3 5 2 2 2 3" xfId="27660" xr:uid="{219B1E34-E3FC-4E42-9F65-BF95C4D0AED1}"/>
    <cellStyle name="Comma 3 5 3 5 2 2 3" xfId="13250" xr:uid="{00000000-0005-0000-0000-000072400000}"/>
    <cellStyle name="Comma 3 5 3 5 2 2 3 2" xfId="32464" xr:uid="{2CDC6ACB-0D6A-45B6-91AA-CDBA1C8A7FF7}"/>
    <cellStyle name="Comma 3 5 3 5 2 2 4" xfId="22857" xr:uid="{F0D688EB-5C99-4987-BFB0-59580EA6B5A2}"/>
    <cellStyle name="Comma 3 5 3 5 2 3" xfId="6045" xr:uid="{00000000-0005-0000-0000-000073400000}"/>
    <cellStyle name="Comma 3 5 3 5 2 3 2" xfId="15652" xr:uid="{00000000-0005-0000-0000-000074400000}"/>
    <cellStyle name="Comma 3 5 3 5 2 3 2 2" xfId="34866" xr:uid="{02763394-B5D3-4AA3-82BA-AD691399C161}"/>
    <cellStyle name="Comma 3 5 3 5 2 3 3" xfId="25259" xr:uid="{9A63F793-9399-4F09-BEBB-3E7FAB364517}"/>
    <cellStyle name="Comma 3 5 3 5 2 4" xfId="10848" xr:uid="{00000000-0005-0000-0000-000075400000}"/>
    <cellStyle name="Comma 3 5 3 5 2 4 2" xfId="30062" xr:uid="{30CF8BC7-AC22-4FAB-8F96-306086BE1283}"/>
    <cellStyle name="Comma 3 5 3 5 2 5" xfId="20455" xr:uid="{899FEA15-356A-40B7-BF58-B9991754221D}"/>
    <cellStyle name="Comma 3 5 3 5 3" xfId="2038" xr:uid="{00000000-0005-0000-0000-000076400000}"/>
    <cellStyle name="Comma 3 5 3 5 3 2" xfId="4443" xr:uid="{00000000-0005-0000-0000-000077400000}"/>
    <cellStyle name="Comma 3 5 3 5 3 2 2" xfId="9246" xr:uid="{00000000-0005-0000-0000-000078400000}"/>
    <cellStyle name="Comma 3 5 3 5 3 2 2 2" xfId="18853" xr:uid="{00000000-0005-0000-0000-000079400000}"/>
    <cellStyle name="Comma 3 5 3 5 3 2 2 2 2" xfId="38067" xr:uid="{533C2018-E252-4FBE-A96D-D2A3CB17C040}"/>
    <cellStyle name="Comma 3 5 3 5 3 2 2 3" xfId="28460" xr:uid="{A603C2D0-A2B7-4ADB-8517-050E959602EC}"/>
    <cellStyle name="Comma 3 5 3 5 3 2 3" xfId="14050" xr:uid="{00000000-0005-0000-0000-00007A400000}"/>
    <cellStyle name="Comma 3 5 3 5 3 2 3 2" xfId="33264" xr:uid="{A7244460-6AD5-4A21-BCA6-508CC019CBE6}"/>
    <cellStyle name="Comma 3 5 3 5 3 2 4" xfId="23657" xr:uid="{BB62F093-0F34-4B64-8546-DF59F8D24E60}"/>
    <cellStyle name="Comma 3 5 3 5 3 3" xfId="6845" xr:uid="{00000000-0005-0000-0000-00007B400000}"/>
    <cellStyle name="Comma 3 5 3 5 3 3 2" xfId="16452" xr:uid="{00000000-0005-0000-0000-00007C400000}"/>
    <cellStyle name="Comma 3 5 3 5 3 3 2 2" xfId="35666" xr:uid="{CD8DF832-5ACF-4C14-A3D4-A41719752236}"/>
    <cellStyle name="Comma 3 5 3 5 3 3 3" xfId="26059" xr:uid="{B042A870-C329-4244-A643-C21FA0B51A42}"/>
    <cellStyle name="Comma 3 5 3 5 3 4" xfId="11648" xr:uid="{00000000-0005-0000-0000-00007D400000}"/>
    <cellStyle name="Comma 3 5 3 5 3 4 2" xfId="30862" xr:uid="{5EA5ACB7-B783-40AD-9FAB-449C36B131B4}"/>
    <cellStyle name="Comma 3 5 3 5 3 5" xfId="21255" xr:uid="{416B11B1-C6AF-445A-A211-1A839705EAF3}"/>
    <cellStyle name="Comma 3 5 3 5 4" xfId="2843" xr:uid="{00000000-0005-0000-0000-00007E400000}"/>
    <cellStyle name="Comma 3 5 3 5 4 2" xfId="7646" xr:uid="{00000000-0005-0000-0000-00007F400000}"/>
    <cellStyle name="Comma 3 5 3 5 4 2 2" xfId="17253" xr:uid="{00000000-0005-0000-0000-000080400000}"/>
    <cellStyle name="Comma 3 5 3 5 4 2 2 2" xfId="36467" xr:uid="{9532EAC7-17F4-41EE-943E-235060D5302D}"/>
    <cellStyle name="Comma 3 5 3 5 4 2 3" xfId="26860" xr:uid="{0F8F0F9C-9E07-42CA-AF59-FDA12C94D33F}"/>
    <cellStyle name="Comma 3 5 3 5 4 3" xfId="12450" xr:uid="{00000000-0005-0000-0000-000081400000}"/>
    <cellStyle name="Comma 3 5 3 5 4 3 2" xfId="31664" xr:uid="{6CA35C23-D866-4A55-BC17-F6012EB004C5}"/>
    <cellStyle name="Comma 3 5 3 5 4 4" xfId="22057" xr:uid="{6E4A8655-1B7A-4623-8E70-D31D3CFAC305}"/>
    <cellStyle name="Comma 3 5 3 5 5" xfId="5245" xr:uid="{00000000-0005-0000-0000-000082400000}"/>
    <cellStyle name="Comma 3 5 3 5 5 2" xfId="14852" xr:uid="{00000000-0005-0000-0000-000083400000}"/>
    <cellStyle name="Comma 3 5 3 5 5 2 2" xfId="34066" xr:uid="{00A3EA9B-947A-4096-B64F-7CA2184EC085}"/>
    <cellStyle name="Comma 3 5 3 5 5 3" xfId="24459" xr:uid="{21272A0E-BCBA-43AA-A192-BD1BA3CBB39F}"/>
    <cellStyle name="Comma 3 5 3 5 6" xfId="10048" xr:uid="{00000000-0005-0000-0000-000084400000}"/>
    <cellStyle name="Comma 3 5 3 5 6 2" xfId="29262" xr:uid="{C57C5AEF-3546-42FC-A18C-D30EF22191E9}"/>
    <cellStyle name="Comma 3 5 3 5 7" xfId="19655" xr:uid="{7C1E0C3C-DD48-4CFA-A9C0-6AFFABEEA66B}"/>
    <cellStyle name="Comma 3 5 3 6" xfId="637" xr:uid="{00000000-0005-0000-0000-000085400000}"/>
    <cellStyle name="Comma 3 5 3 6 2" xfId="1438" xr:uid="{00000000-0005-0000-0000-000086400000}"/>
    <cellStyle name="Comma 3 5 3 6 2 2" xfId="3843" xr:uid="{00000000-0005-0000-0000-000087400000}"/>
    <cellStyle name="Comma 3 5 3 6 2 2 2" xfId="8646" xr:uid="{00000000-0005-0000-0000-000088400000}"/>
    <cellStyle name="Comma 3 5 3 6 2 2 2 2" xfId="18253" xr:uid="{00000000-0005-0000-0000-000089400000}"/>
    <cellStyle name="Comma 3 5 3 6 2 2 2 2 2" xfId="37467" xr:uid="{9F599CAA-1C8F-489C-BF47-0FEBE0D89D5E}"/>
    <cellStyle name="Comma 3 5 3 6 2 2 2 3" xfId="27860" xr:uid="{F4764381-62BF-426D-9C4E-F503650B5210}"/>
    <cellStyle name="Comma 3 5 3 6 2 2 3" xfId="13450" xr:uid="{00000000-0005-0000-0000-00008A400000}"/>
    <cellStyle name="Comma 3 5 3 6 2 2 3 2" xfId="32664" xr:uid="{0E14E10B-32EF-4282-AC7F-8606B9D663A8}"/>
    <cellStyle name="Comma 3 5 3 6 2 2 4" xfId="23057" xr:uid="{7D225C51-E5E7-4162-B836-0B693C1EC2F0}"/>
    <cellStyle name="Comma 3 5 3 6 2 3" xfId="6245" xr:uid="{00000000-0005-0000-0000-00008B400000}"/>
    <cellStyle name="Comma 3 5 3 6 2 3 2" xfId="15852" xr:uid="{00000000-0005-0000-0000-00008C400000}"/>
    <cellStyle name="Comma 3 5 3 6 2 3 2 2" xfId="35066" xr:uid="{DB541ECF-312A-4B2A-93F4-9480EBA82BFC}"/>
    <cellStyle name="Comma 3 5 3 6 2 3 3" xfId="25459" xr:uid="{15966943-55A5-42F6-9B21-57E7DB8532F2}"/>
    <cellStyle name="Comma 3 5 3 6 2 4" xfId="11048" xr:uid="{00000000-0005-0000-0000-00008D400000}"/>
    <cellStyle name="Comma 3 5 3 6 2 4 2" xfId="30262" xr:uid="{71681EB8-6985-4881-9B07-14B70F72551C}"/>
    <cellStyle name="Comma 3 5 3 6 2 5" xfId="20655" xr:uid="{CB0C8FB9-BEBE-4CFE-B177-94C78E0A6FE2}"/>
    <cellStyle name="Comma 3 5 3 6 3" xfId="2238" xr:uid="{00000000-0005-0000-0000-00008E400000}"/>
    <cellStyle name="Comma 3 5 3 6 3 2" xfId="4643" xr:uid="{00000000-0005-0000-0000-00008F400000}"/>
    <cellStyle name="Comma 3 5 3 6 3 2 2" xfId="9446" xr:uid="{00000000-0005-0000-0000-000090400000}"/>
    <cellStyle name="Comma 3 5 3 6 3 2 2 2" xfId="19053" xr:uid="{00000000-0005-0000-0000-000091400000}"/>
    <cellStyle name="Comma 3 5 3 6 3 2 2 2 2" xfId="38267" xr:uid="{CFA6C8ED-8945-4554-8960-97F400F07EB1}"/>
    <cellStyle name="Comma 3 5 3 6 3 2 2 3" xfId="28660" xr:uid="{468DA38E-0F11-495F-9B1E-8F41D31D193A}"/>
    <cellStyle name="Comma 3 5 3 6 3 2 3" xfId="14250" xr:uid="{00000000-0005-0000-0000-000092400000}"/>
    <cellStyle name="Comma 3 5 3 6 3 2 3 2" xfId="33464" xr:uid="{724EC60E-6D40-4D5B-91DD-742DC6DDB42F}"/>
    <cellStyle name="Comma 3 5 3 6 3 2 4" xfId="23857" xr:uid="{21822043-9578-498F-9A94-C2866A785266}"/>
    <cellStyle name="Comma 3 5 3 6 3 3" xfId="7045" xr:uid="{00000000-0005-0000-0000-000093400000}"/>
    <cellStyle name="Comma 3 5 3 6 3 3 2" xfId="16652" xr:uid="{00000000-0005-0000-0000-000094400000}"/>
    <cellStyle name="Comma 3 5 3 6 3 3 2 2" xfId="35866" xr:uid="{BB875E56-57B8-44CB-9A16-7364521C65B6}"/>
    <cellStyle name="Comma 3 5 3 6 3 3 3" xfId="26259" xr:uid="{6AF9CA11-49C0-4858-9778-C03B846BE8F9}"/>
    <cellStyle name="Comma 3 5 3 6 3 4" xfId="11848" xr:uid="{00000000-0005-0000-0000-000095400000}"/>
    <cellStyle name="Comma 3 5 3 6 3 4 2" xfId="31062" xr:uid="{D8C953BB-449E-4A90-BAFF-DD70D9F97321}"/>
    <cellStyle name="Comma 3 5 3 6 3 5" xfId="21455" xr:uid="{CDD20EDF-B4B3-4510-8728-F656ECFCFF2F}"/>
    <cellStyle name="Comma 3 5 3 6 4" xfId="3043" xr:uid="{00000000-0005-0000-0000-000096400000}"/>
    <cellStyle name="Comma 3 5 3 6 4 2" xfId="7846" xr:uid="{00000000-0005-0000-0000-000097400000}"/>
    <cellStyle name="Comma 3 5 3 6 4 2 2" xfId="17453" xr:uid="{00000000-0005-0000-0000-000098400000}"/>
    <cellStyle name="Comma 3 5 3 6 4 2 2 2" xfId="36667" xr:uid="{280CC566-4CD7-4350-97C4-30351A4E559D}"/>
    <cellStyle name="Comma 3 5 3 6 4 2 3" xfId="27060" xr:uid="{2321DC39-DDB1-4590-A1BF-B5856B83471D}"/>
    <cellStyle name="Comma 3 5 3 6 4 3" xfId="12650" xr:uid="{00000000-0005-0000-0000-000099400000}"/>
    <cellStyle name="Comma 3 5 3 6 4 3 2" xfId="31864" xr:uid="{43E84C81-66D1-4897-BC9F-50736E55C7CA}"/>
    <cellStyle name="Comma 3 5 3 6 4 4" xfId="22257" xr:uid="{04BBF64D-64F3-4346-B2F4-261F4B2A6D39}"/>
    <cellStyle name="Comma 3 5 3 6 5" xfId="5445" xr:uid="{00000000-0005-0000-0000-00009A400000}"/>
    <cellStyle name="Comma 3 5 3 6 5 2" xfId="15052" xr:uid="{00000000-0005-0000-0000-00009B400000}"/>
    <cellStyle name="Comma 3 5 3 6 5 2 2" xfId="34266" xr:uid="{25A46B09-168C-43E3-A964-3522570304B7}"/>
    <cellStyle name="Comma 3 5 3 6 5 3" xfId="24659" xr:uid="{D7819D36-D2BA-423D-B742-C6F6F14FA106}"/>
    <cellStyle name="Comma 3 5 3 6 6" xfId="10248" xr:uid="{00000000-0005-0000-0000-00009C400000}"/>
    <cellStyle name="Comma 3 5 3 6 6 2" xfId="29462" xr:uid="{84D6FFBA-07CB-495D-85DF-E73BAE19D6F4}"/>
    <cellStyle name="Comma 3 5 3 6 7" xfId="19855" xr:uid="{9319187B-E4B7-4E7F-88AD-F0FD50E8A417}"/>
    <cellStyle name="Comma 3 5 3 7" xfId="838" xr:uid="{00000000-0005-0000-0000-00009D400000}"/>
    <cellStyle name="Comma 3 5 3 7 2" xfId="3243" xr:uid="{00000000-0005-0000-0000-00009E400000}"/>
    <cellStyle name="Comma 3 5 3 7 2 2" xfId="8046" xr:uid="{00000000-0005-0000-0000-00009F400000}"/>
    <cellStyle name="Comma 3 5 3 7 2 2 2" xfId="17653" xr:uid="{00000000-0005-0000-0000-0000A0400000}"/>
    <cellStyle name="Comma 3 5 3 7 2 2 2 2" xfId="36867" xr:uid="{024E3C75-9786-4BBA-A6DF-D02243922CB3}"/>
    <cellStyle name="Comma 3 5 3 7 2 2 3" xfId="27260" xr:uid="{5CE1B229-7E93-44A6-BCAA-AC76A3C7FF2E}"/>
    <cellStyle name="Comma 3 5 3 7 2 3" xfId="12850" xr:uid="{00000000-0005-0000-0000-0000A1400000}"/>
    <cellStyle name="Comma 3 5 3 7 2 3 2" xfId="32064" xr:uid="{83110C13-A768-4EF9-82F0-242BF17DF703}"/>
    <cellStyle name="Comma 3 5 3 7 2 4" xfId="22457" xr:uid="{5A7857FF-AF97-4CC5-9887-54B7A5255A71}"/>
    <cellStyle name="Comma 3 5 3 7 3" xfId="5645" xr:uid="{00000000-0005-0000-0000-0000A2400000}"/>
    <cellStyle name="Comma 3 5 3 7 3 2" xfId="15252" xr:uid="{00000000-0005-0000-0000-0000A3400000}"/>
    <cellStyle name="Comma 3 5 3 7 3 2 2" xfId="34466" xr:uid="{5B6B7E83-7071-4B02-9762-E4F0E933CBDC}"/>
    <cellStyle name="Comma 3 5 3 7 3 3" xfId="24859" xr:uid="{3663493A-0E1D-4545-9EC0-3551CBCB2E72}"/>
    <cellStyle name="Comma 3 5 3 7 4" xfId="10448" xr:uid="{00000000-0005-0000-0000-0000A4400000}"/>
    <cellStyle name="Comma 3 5 3 7 4 2" xfId="29662" xr:uid="{40C8DDD9-11E6-47F1-9E42-1D5CB6138D39}"/>
    <cellStyle name="Comma 3 5 3 7 5" xfId="20055" xr:uid="{96C2DAA6-5443-474A-92DF-89D3CBB9B9E4}"/>
    <cellStyle name="Comma 3 5 3 8" xfId="1638" xr:uid="{00000000-0005-0000-0000-0000A5400000}"/>
    <cellStyle name="Comma 3 5 3 8 2" xfId="4043" xr:uid="{00000000-0005-0000-0000-0000A6400000}"/>
    <cellStyle name="Comma 3 5 3 8 2 2" xfId="8846" xr:uid="{00000000-0005-0000-0000-0000A7400000}"/>
    <cellStyle name="Comma 3 5 3 8 2 2 2" xfId="18453" xr:uid="{00000000-0005-0000-0000-0000A8400000}"/>
    <cellStyle name="Comma 3 5 3 8 2 2 2 2" xfId="37667" xr:uid="{BED8117C-58D3-41D8-AA6D-CE788DF70284}"/>
    <cellStyle name="Comma 3 5 3 8 2 2 3" xfId="28060" xr:uid="{D7A3984F-15F6-4A48-A5A2-1BA4A29ADCB2}"/>
    <cellStyle name="Comma 3 5 3 8 2 3" xfId="13650" xr:uid="{00000000-0005-0000-0000-0000A9400000}"/>
    <cellStyle name="Comma 3 5 3 8 2 3 2" xfId="32864" xr:uid="{9FC3EC76-B13A-4232-AA3E-49D4A1F1CAAC}"/>
    <cellStyle name="Comma 3 5 3 8 2 4" xfId="23257" xr:uid="{9203F081-407D-4724-9DE4-AD7F5D74084C}"/>
    <cellStyle name="Comma 3 5 3 8 3" xfId="6445" xr:uid="{00000000-0005-0000-0000-0000AA400000}"/>
    <cellStyle name="Comma 3 5 3 8 3 2" xfId="16052" xr:uid="{00000000-0005-0000-0000-0000AB400000}"/>
    <cellStyle name="Comma 3 5 3 8 3 2 2" xfId="35266" xr:uid="{AE2F1072-7133-433E-8FDF-7846824250F2}"/>
    <cellStyle name="Comma 3 5 3 8 3 3" xfId="25659" xr:uid="{9D778C1D-F411-4CF7-88D2-904B02ED0BBC}"/>
    <cellStyle name="Comma 3 5 3 8 4" xfId="11248" xr:uid="{00000000-0005-0000-0000-0000AC400000}"/>
    <cellStyle name="Comma 3 5 3 8 4 2" xfId="30462" xr:uid="{37DD68E4-8058-4E5E-8B49-60D05EE9A8B7}"/>
    <cellStyle name="Comma 3 5 3 8 5" xfId="20855" xr:uid="{4D522F39-887A-40BA-9677-601B5D5129F3}"/>
    <cellStyle name="Comma 3 5 3 9" xfId="2443" xr:uid="{00000000-0005-0000-0000-0000AD400000}"/>
    <cellStyle name="Comma 3 5 3 9 2" xfId="7246" xr:uid="{00000000-0005-0000-0000-0000AE400000}"/>
    <cellStyle name="Comma 3 5 3 9 2 2" xfId="16853" xr:uid="{00000000-0005-0000-0000-0000AF400000}"/>
    <cellStyle name="Comma 3 5 3 9 2 2 2" xfId="36067" xr:uid="{3DE60A6A-1A52-47A5-89DA-134B2BCC4A29}"/>
    <cellStyle name="Comma 3 5 3 9 2 3" xfId="26460" xr:uid="{73534EF6-2961-4653-8498-AB9ABB25A81F}"/>
    <cellStyle name="Comma 3 5 3 9 3" xfId="12050" xr:uid="{00000000-0005-0000-0000-0000B0400000}"/>
    <cellStyle name="Comma 3 5 3 9 3 2" xfId="31264" xr:uid="{DFFF63FC-A298-4700-AA8A-4E14F54E9DC9}"/>
    <cellStyle name="Comma 3 5 3 9 4" xfId="21657" xr:uid="{77D564AC-C375-4FB3-8D7A-8C565CCE37CD}"/>
    <cellStyle name="Comma 3 5 4" xfId="46" xr:uid="{00000000-0005-0000-0000-0000B1400000}"/>
    <cellStyle name="Comma 3 5 4 10" xfId="4855" xr:uid="{00000000-0005-0000-0000-0000B2400000}"/>
    <cellStyle name="Comma 3 5 4 10 2" xfId="14462" xr:uid="{00000000-0005-0000-0000-0000B3400000}"/>
    <cellStyle name="Comma 3 5 4 10 2 2" xfId="33676" xr:uid="{4EC3088B-3C78-4555-BC56-419BDF8D39AD}"/>
    <cellStyle name="Comma 3 5 4 10 3" xfId="24069" xr:uid="{34D5A77C-327C-4B93-BA7E-01A7EC3D0610}"/>
    <cellStyle name="Comma 3 5 4 11" xfId="9658" xr:uid="{00000000-0005-0000-0000-0000B4400000}"/>
    <cellStyle name="Comma 3 5 4 11 2" xfId="28872" xr:uid="{D3F7379D-84EF-47C9-AFF4-151D53C5E272}"/>
    <cellStyle name="Comma 3 5 4 12" xfId="19265" xr:uid="{F4B45B23-2E69-4E63-B7DB-FEA4CEB86813}"/>
    <cellStyle name="Comma 3 5 4 2" xfId="97" xr:uid="{00000000-0005-0000-0000-0000B5400000}"/>
    <cellStyle name="Comma 3 5 4 2 10" xfId="9708" xr:uid="{00000000-0005-0000-0000-0000B6400000}"/>
    <cellStyle name="Comma 3 5 4 2 10 2" xfId="28922" xr:uid="{E14C6027-6DC7-480E-AB2D-4CF50A9F2870}"/>
    <cellStyle name="Comma 3 5 4 2 11" xfId="19315" xr:uid="{DE287767-9219-4A71-9934-E175CE933ADC}"/>
    <cellStyle name="Comma 3 5 4 2 2" xfId="197" xr:uid="{00000000-0005-0000-0000-0000B7400000}"/>
    <cellStyle name="Comma 3 5 4 2 2 10" xfId="19415" xr:uid="{3E6ABC8C-E48E-4B95-909A-5530C9A8FBA6}"/>
    <cellStyle name="Comma 3 5 4 2 2 2" xfId="397" xr:uid="{00000000-0005-0000-0000-0000B8400000}"/>
    <cellStyle name="Comma 3 5 4 2 2 2 2" xfId="1198" xr:uid="{00000000-0005-0000-0000-0000B9400000}"/>
    <cellStyle name="Comma 3 5 4 2 2 2 2 2" xfId="3603" xr:uid="{00000000-0005-0000-0000-0000BA400000}"/>
    <cellStyle name="Comma 3 5 4 2 2 2 2 2 2" xfId="8406" xr:uid="{00000000-0005-0000-0000-0000BB400000}"/>
    <cellStyle name="Comma 3 5 4 2 2 2 2 2 2 2" xfId="18013" xr:uid="{00000000-0005-0000-0000-0000BC400000}"/>
    <cellStyle name="Comma 3 5 4 2 2 2 2 2 2 2 2" xfId="37227" xr:uid="{F98EFDA4-31C0-421F-A81A-650CE7C4AE2F}"/>
    <cellStyle name="Comma 3 5 4 2 2 2 2 2 2 3" xfId="27620" xr:uid="{836231BA-62EA-4610-9CED-4DD4E6C296CF}"/>
    <cellStyle name="Comma 3 5 4 2 2 2 2 2 3" xfId="13210" xr:uid="{00000000-0005-0000-0000-0000BD400000}"/>
    <cellStyle name="Comma 3 5 4 2 2 2 2 2 3 2" xfId="32424" xr:uid="{064A1127-D99F-41C5-9F4B-6CB084F9518B}"/>
    <cellStyle name="Comma 3 5 4 2 2 2 2 2 4" xfId="22817" xr:uid="{B01F39B7-CBD1-4651-AD54-96D9C982EDE2}"/>
    <cellStyle name="Comma 3 5 4 2 2 2 2 3" xfId="6005" xr:uid="{00000000-0005-0000-0000-0000BE400000}"/>
    <cellStyle name="Comma 3 5 4 2 2 2 2 3 2" xfId="15612" xr:uid="{00000000-0005-0000-0000-0000BF400000}"/>
    <cellStyle name="Comma 3 5 4 2 2 2 2 3 2 2" xfId="34826" xr:uid="{44257F2F-765A-40CC-9B35-162BEA5F0BDA}"/>
    <cellStyle name="Comma 3 5 4 2 2 2 2 3 3" xfId="25219" xr:uid="{1FEF18E6-E471-4A91-B71C-E8BF411F2105}"/>
    <cellStyle name="Comma 3 5 4 2 2 2 2 4" xfId="10808" xr:uid="{00000000-0005-0000-0000-0000C0400000}"/>
    <cellStyle name="Comma 3 5 4 2 2 2 2 4 2" xfId="30022" xr:uid="{B5CF7CC1-90CA-4608-A48C-737B75280385}"/>
    <cellStyle name="Comma 3 5 4 2 2 2 2 5" xfId="20415" xr:uid="{E842D0C3-90C6-4C22-9539-6B12526BF073}"/>
    <cellStyle name="Comma 3 5 4 2 2 2 3" xfId="1998" xr:uid="{00000000-0005-0000-0000-0000C1400000}"/>
    <cellStyle name="Comma 3 5 4 2 2 2 3 2" xfId="4403" xr:uid="{00000000-0005-0000-0000-0000C2400000}"/>
    <cellStyle name="Comma 3 5 4 2 2 2 3 2 2" xfId="9206" xr:uid="{00000000-0005-0000-0000-0000C3400000}"/>
    <cellStyle name="Comma 3 5 4 2 2 2 3 2 2 2" xfId="18813" xr:uid="{00000000-0005-0000-0000-0000C4400000}"/>
    <cellStyle name="Comma 3 5 4 2 2 2 3 2 2 2 2" xfId="38027" xr:uid="{BAAE5CE7-E7EB-4EA4-A8C7-74B41CD253A0}"/>
    <cellStyle name="Comma 3 5 4 2 2 2 3 2 2 3" xfId="28420" xr:uid="{91B83B7C-A22E-4024-BD62-96BB4FD0B60E}"/>
    <cellStyle name="Comma 3 5 4 2 2 2 3 2 3" xfId="14010" xr:uid="{00000000-0005-0000-0000-0000C5400000}"/>
    <cellStyle name="Comma 3 5 4 2 2 2 3 2 3 2" xfId="33224" xr:uid="{9F64C023-36A8-4BF5-8E1E-61C1880CF20C}"/>
    <cellStyle name="Comma 3 5 4 2 2 2 3 2 4" xfId="23617" xr:uid="{C8F73E0A-94BD-4D07-A0A2-3FAA700B57CE}"/>
    <cellStyle name="Comma 3 5 4 2 2 2 3 3" xfId="6805" xr:uid="{00000000-0005-0000-0000-0000C6400000}"/>
    <cellStyle name="Comma 3 5 4 2 2 2 3 3 2" xfId="16412" xr:uid="{00000000-0005-0000-0000-0000C7400000}"/>
    <cellStyle name="Comma 3 5 4 2 2 2 3 3 2 2" xfId="35626" xr:uid="{308AFC61-622A-46E7-B8B5-3A4161979CAE}"/>
    <cellStyle name="Comma 3 5 4 2 2 2 3 3 3" xfId="26019" xr:uid="{5F48D6C1-D874-43C8-85E7-67F19DF1E772}"/>
    <cellStyle name="Comma 3 5 4 2 2 2 3 4" xfId="11608" xr:uid="{00000000-0005-0000-0000-0000C8400000}"/>
    <cellStyle name="Comma 3 5 4 2 2 2 3 4 2" xfId="30822" xr:uid="{2813B3F8-CF16-4D5C-B8B5-77D29E7E38BD}"/>
    <cellStyle name="Comma 3 5 4 2 2 2 3 5" xfId="21215" xr:uid="{4B10EFE6-DB5D-47DA-B098-1B40D9B733D3}"/>
    <cellStyle name="Comma 3 5 4 2 2 2 4" xfId="2803" xr:uid="{00000000-0005-0000-0000-0000C9400000}"/>
    <cellStyle name="Comma 3 5 4 2 2 2 4 2" xfId="7606" xr:uid="{00000000-0005-0000-0000-0000CA400000}"/>
    <cellStyle name="Comma 3 5 4 2 2 2 4 2 2" xfId="17213" xr:uid="{00000000-0005-0000-0000-0000CB400000}"/>
    <cellStyle name="Comma 3 5 4 2 2 2 4 2 2 2" xfId="36427" xr:uid="{0F90816F-E8E0-4225-A107-5ADDC9FFB965}"/>
    <cellStyle name="Comma 3 5 4 2 2 2 4 2 3" xfId="26820" xr:uid="{8138E4F0-CEF8-4219-8BB1-849600691033}"/>
    <cellStyle name="Comma 3 5 4 2 2 2 4 3" xfId="12410" xr:uid="{00000000-0005-0000-0000-0000CC400000}"/>
    <cellStyle name="Comma 3 5 4 2 2 2 4 3 2" xfId="31624" xr:uid="{77783865-97A7-484B-BDAA-5059D304E922}"/>
    <cellStyle name="Comma 3 5 4 2 2 2 4 4" xfId="22017" xr:uid="{68FEACA9-A73C-4A74-A642-1D9CD298A6B0}"/>
    <cellStyle name="Comma 3 5 4 2 2 2 5" xfId="5205" xr:uid="{00000000-0005-0000-0000-0000CD400000}"/>
    <cellStyle name="Comma 3 5 4 2 2 2 5 2" xfId="14812" xr:uid="{00000000-0005-0000-0000-0000CE400000}"/>
    <cellStyle name="Comma 3 5 4 2 2 2 5 2 2" xfId="34026" xr:uid="{83222200-94EE-4875-BF10-A1EF92F3D99C}"/>
    <cellStyle name="Comma 3 5 4 2 2 2 5 3" xfId="24419" xr:uid="{3BDBA993-BDA3-4CFD-8475-EF79553C7ABE}"/>
    <cellStyle name="Comma 3 5 4 2 2 2 6" xfId="10008" xr:uid="{00000000-0005-0000-0000-0000CF400000}"/>
    <cellStyle name="Comma 3 5 4 2 2 2 6 2" xfId="29222" xr:uid="{60B8CEFF-8BC3-45C0-BD6D-6E94CE5111AC}"/>
    <cellStyle name="Comma 3 5 4 2 2 2 7" xfId="19615" xr:uid="{0D2AD0B8-8D3E-4FF1-8639-255FA9E77263}"/>
    <cellStyle name="Comma 3 5 4 2 2 3" xfId="597" xr:uid="{00000000-0005-0000-0000-0000D0400000}"/>
    <cellStyle name="Comma 3 5 4 2 2 3 2" xfId="1398" xr:uid="{00000000-0005-0000-0000-0000D1400000}"/>
    <cellStyle name="Comma 3 5 4 2 2 3 2 2" xfId="3803" xr:uid="{00000000-0005-0000-0000-0000D2400000}"/>
    <cellStyle name="Comma 3 5 4 2 2 3 2 2 2" xfId="8606" xr:uid="{00000000-0005-0000-0000-0000D3400000}"/>
    <cellStyle name="Comma 3 5 4 2 2 3 2 2 2 2" xfId="18213" xr:uid="{00000000-0005-0000-0000-0000D4400000}"/>
    <cellStyle name="Comma 3 5 4 2 2 3 2 2 2 2 2" xfId="37427" xr:uid="{2E187249-74D6-41D2-BF88-E5882CE90184}"/>
    <cellStyle name="Comma 3 5 4 2 2 3 2 2 2 3" xfId="27820" xr:uid="{AE2FDFEE-F7CA-4B3E-A6F5-81A09546243F}"/>
    <cellStyle name="Comma 3 5 4 2 2 3 2 2 3" xfId="13410" xr:uid="{00000000-0005-0000-0000-0000D5400000}"/>
    <cellStyle name="Comma 3 5 4 2 2 3 2 2 3 2" xfId="32624" xr:uid="{009AC720-25B1-4B41-B621-DEBB62A9ED2E}"/>
    <cellStyle name="Comma 3 5 4 2 2 3 2 2 4" xfId="23017" xr:uid="{98BE5239-6AC2-481C-921B-5C99BD83C783}"/>
    <cellStyle name="Comma 3 5 4 2 2 3 2 3" xfId="6205" xr:uid="{00000000-0005-0000-0000-0000D6400000}"/>
    <cellStyle name="Comma 3 5 4 2 2 3 2 3 2" xfId="15812" xr:uid="{00000000-0005-0000-0000-0000D7400000}"/>
    <cellStyle name="Comma 3 5 4 2 2 3 2 3 2 2" xfId="35026" xr:uid="{85867AF8-2943-4578-BFB7-0B9DA205BBC9}"/>
    <cellStyle name="Comma 3 5 4 2 2 3 2 3 3" xfId="25419" xr:uid="{AE38E566-A492-4884-940F-7E3780C64902}"/>
    <cellStyle name="Comma 3 5 4 2 2 3 2 4" xfId="11008" xr:uid="{00000000-0005-0000-0000-0000D8400000}"/>
    <cellStyle name="Comma 3 5 4 2 2 3 2 4 2" xfId="30222" xr:uid="{1598D873-1A39-4E41-80C1-5A9DC43DB70E}"/>
    <cellStyle name="Comma 3 5 4 2 2 3 2 5" xfId="20615" xr:uid="{7B3A49C8-BFE1-4211-B81A-E0BA6629635B}"/>
    <cellStyle name="Comma 3 5 4 2 2 3 3" xfId="2198" xr:uid="{00000000-0005-0000-0000-0000D9400000}"/>
    <cellStyle name="Comma 3 5 4 2 2 3 3 2" xfId="4603" xr:uid="{00000000-0005-0000-0000-0000DA400000}"/>
    <cellStyle name="Comma 3 5 4 2 2 3 3 2 2" xfId="9406" xr:uid="{00000000-0005-0000-0000-0000DB400000}"/>
    <cellStyle name="Comma 3 5 4 2 2 3 3 2 2 2" xfId="19013" xr:uid="{00000000-0005-0000-0000-0000DC400000}"/>
    <cellStyle name="Comma 3 5 4 2 2 3 3 2 2 2 2" xfId="38227" xr:uid="{8DF43D6C-7696-488C-A56A-9D7BF0071E3C}"/>
    <cellStyle name="Comma 3 5 4 2 2 3 3 2 2 3" xfId="28620" xr:uid="{6D58481E-09D3-49DA-B8DB-801EF90AE780}"/>
    <cellStyle name="Comma 3 5 4 2 2 3 3 2 3" xfId="14210" xr:uid="{00000000-0005-0000-0000-0000DD400000}"/>
    <cellStyle name="Comma 3 5 4 2 2 3 3 2 3 2" xfId="33424" xr:uid="{D98FEB0C-BD8C-4A83-8C4D-5CFF4B00ADD5}"/>
    <cellStyle name="Comma 3 5 4 2 2 3 3 2 4" xfId="23817" xr:uid="{44BF17AC-2885-4B42-ACE1-6767AF2F3F6E}"/>
    <cellStyle name="Comma 3 5 4 2 2 3 3 3" xfId="7005" xr:uid="{00000000-0005-0000-0000-0000DE400000}"/>
    <cellStyle name="Comma 3 5 4 2 2 3 3 3 2" xfId="16612" xr:uid="{00000000-0005-0000-0000-0000DF400000}"/>
    <cellStyle name="Comma 3 5 4 2 2 3 3 3 2 2" xfId="35826" xr:uid="{0CF254A9-FC63-4ADF-A4CF-E9D085D9DB80}"/>
    <cellStyle name="Comma 3 5 4 2 2 3 3 3 3" xfId="26219" xr:uid="{2D75EC6D-F1D9-4B1A-85F3-34787E9233D9}"/>
    <cellStyle name="Comma 3 5 4 2 2 3 3 4" xfId="11808" xr:uid="{00000000-0005-0000-0000-0000E0400000}"/>
    <cellStyle name="Comma 3 5 4 2 2 3 3 4 2" xfId="31022" xr:uid="{657C2E73-E372-43D1-AC01-96A688CD3577}"/>
    <cellStyle name="Comma 3 5 4 2 2 3 3 5" xfId="21415" xr:uid="{07E53C58-BE13-45C5-A220-F9BBE94C0AA6}"/>
    <cellStyle name="Comma 3 5 4 2 2 3 4" xfId="3003" xr:uid="{00000000-0005-0000-0000-0000E1400000}"/>
    <cellStyle name="Comma 3 5 4 2 2 3 4 2" xfId="7806" xr:uid="{00000000-0005-0000-0000-0000E2400000}"/>
    <cellStyle name="Comma 3 5 4 2 2 3 4 2 2" xfId="17413" xr:uid="{00000000-0005-0000-0000-0000E3400000}"/>
    <cellStyle name="Comma 3 5 4 2 2 3 4 2 2 2" xfId="36627" xr:uid="{36D5A2B0-1C2C-4337-8C29-59A93568331F}"/>
    <cellStyle name="Comma 3 5 4 2 2 3 4 2 3" xfId="27020" xr:uid="{4284FA65-2F62-42F3-A7C4-F3A062E7F7BD}"/>
    <cellStyle name="Comma 3 5 4 2 2 3 4 3" xfId="12610" xr:uid="{00000000-0005-0000-0000-0000E4400000}"/>
    <cellStyle name="Comma 3 5 4 2 2 3 4 3 2" xfId="31824" xr:uid="{33F428C9-3533-410C-BE6A-AA79724E2876}"/>
    <cellStyle name="Comma 3 5 4 2 2 3 4 4" xfId="22217" xr:uid="{99A6EDB4-54FC-484E-98C1-4F0D86137596}"/>
    <cellStyle name="Comma 3 5 4 2 2 3 5" xfId="5405" xr:uid="{00000000-0005-0000-0000-0000E5400000}"/>
    <cellStyle name="Comma 3 5 4 2 2 3 5 2" xfId="15012" xr:uid="{00000000-0005-0000-0000-0000E6400000}"/>
    <cellStyle name="Comma 3 5 4 2 2 3 5 2 2" xfId="34226" xr:uid="{D92E0054-212E-4D57-A7D0-0FE8AACB91EF}"/>
    <cellStyle name="Comma 3 5 4 2 2 3 5 3" xfId="24619" xr:uid="{99156EFB-D167-4E30-91A6-E7D0987A8D11}"/>
    <cellStyle name="Comma 3 5 4 2 2 3 6" xfId="10208" xr:uid="{00000000-0005-0000-0000-0000E7400000}"/>
    <cellStyle name="Comma 3 5 4 2 2 3 6 2" xfId="29422" xr:uid="{1CEDB686-1F62-4FD2-9F82-FADAE103DCE0}"/>
    <cellStyle name="Comma 3 5 4 2 2 3 7" xfId="19815" xr:uid="{3393C5A1-65C0-4CDC-8711-61426414F514}"/>
    <cellStyle name="Comma 3 5 4 2 2 4" xfId="797" xr:uid="{00000000-0005-0000-0000-0000E8400000}"/>
    <cellStyle name="Comma 3 5 4 2 2 4 2" xfId="1598" xr:uid="{00000000-0005-0000-0000-0000E9400000}"/>
    <cellStyle name="Comma 3 5 4 2 2 4 2 2" xfId="4003" xr:uid="{00000000-0005-0000-0000-0000EA400000}"/>
    <cellStyle name="Comma 3 5 4 2 2 4 2 2 2" xfId="8806" xr:uid="{00000000-0005-0000-0000-0000EB400000}"/>
    <cellStyle name="Comma 3 5 4 2 2 4 2 2 2 2" xfId="18413" xr:uid="{00000000-0005-0000-0000-0000EC400000}"/>
    <cellStyle name="Comma 3 5 4 2 2 4 2 2 2 2 2" xfId="37627" xr:uid="{43D8E1E3-132D-4F1E-8A84-261C1557C9C4}"/>
    <cellStyle name="Comma 3 5 4 2 2 4 2 2 2 3" xfId="28020" xr:uid="{4A60BD0D-E8E5-4F65-B907-AF37568F4999}"/>
    <cellStyle name="Comma 3 5 4 2 2 4 2 2 3" xfId="13610" xr:uid="{00000000-0005-0000-0000-0000ED400000}"/>
    <cellStyle name="Comma 3 5 4 2 2 4 2 2 3 2" xfId="32824" xr:uid="{22D74B7A-85BF-4256-9D56-E664E2B04529}"/>
    <cellStyle name="Comma 3 5 4 2 2 4 2 2 4" xfId="23217" xr:uid="{D18E9C0F-7589-4FB1-8317-6B7C1F021BEB}"/>
    <cellStyle name="Comma 3 5 4 2 2 4 2 3" xfId="6405" xr:uid="{00000000-0005-0000-0000-0000EE400000}"/>
    <cellStyle name="Comma 3 5 4 2 2 4 2 3 2" xfId="16012" xr:uid="{00000000-0005-0000-0000-0000EF400000}"/>
    <cellStyle name="Comma 3 5 4 2 2 4 2 3 2 2" xfId="35226" xr:uid="{1391A98D-16DB-4E16-8618-A5534651547B}"/>
    <cellStyle name="Comma 3 5 4 2 2 4 2 3 3" xfId="25619" xr:uid="{F9C46F53-187A-4EC0-B7EB-58632E7F2F30}"/>
    <cellStyle name="Comma 3 5 4 2 2 4 2 4" xfId="11208" xr:uid="{00000000-0005-0000-0000-0000F0400000}"/>
    <cellStyle name="Comma 3 5 4 2 2 4 2 4 2" xfId="30422" xr:uid="{DC8486FA-2818-4B37-B259-ADD66869C408}"/>
    <cellStyle name="Comma 3 5 4 2 2 4 2 5" xfId="20815" xr:uid="{20083D5C-AEE6-4A3D-AC2D-A4CA071644F0}"/>
    <cellStyle name="Comma 3 5 4 2 2 4 3" xfId="2398" xr:uid="{00000000-0005-0000-0000-0000F1400000}"/>
    <cellStyle name="Comma 3 5 4 2 2 4 3 2" xfId="4803" xr:uid="{00000000-0005-0000-0000-0000F2400000}"/>
    <cellStyle name="Comma 3 5 4 2 2 4 3 2 2" xfId="9606" xr:uid="{00000000-0005-0000-0000-0000F3400000}"/>
    <cellStyle name="Comma 3 5 4 2 2 4 3 2 2 2" xfId="19213" xr:uid="{00000000-0005-0000-0000-0000F4400000}"/>
    <cellStyle name="Comma 3 5 4 2 2 4 3 2 2 2 2" xfId="38427" xr:uid="{3EF2362B-4C97-4CA9-8C58-8099F99F8894}"/>
    <cellStyle name="Comma 3 5 4 2 2 4 3 2 2 3" xfId="28820" xr:uid="{FA30C99D-3E8F-4A3E-9BC4-EA12A22E845C}"/>
    <cellStyle name="Comma 3 5 4 2 2 4 3 2 3" xfId="14410" xr:uid="{00000000-0005-0000-0000-0000F5400000}"/>
    <cellStyle name="Comma 3 5 4 2 2 4 3 2 3 2" xfId="33624" xr:uid="{073A79C3-2BC3-4BF1-99AD-24E560FDEBBE}"/>
    <cellStyle name="Comma 3 5 4 2 2 4 3 2 4" xfId="24017" xr:uid="{CA4BE300-2F3C-452C-92DD-20CDE8317E6D}"/>
    <cellStyle name="Comma 3 5 4 2 2 4 3 3" xfId="7205" xr:uid="{00000000-0005-0000-0000-0000F6400000}"/>
    <cellStyle name="Comma 3 5 4 2 2 4 3 3 2" xfId="16812" xr:uid="{00000000-0005-0000-0000-0000F7400000}"/>
    <cellStyle name="Comma 3 5 4 2 2 4 3 3 2 2" xfId="36026" xr:uid="{5D306BBC-7568-422A-89E2-E894C7ACEF53}"/>
    <cellStyle name="Comma 3 5 4 2 2 4 3 3 3" xfId="26419" xr:uid="{AE3CAEC3-DF54-4F10-A0A2-71318D971B34}"/>
    <cellStyle name="Comma 3 5 4 2 2 4 3 4" xfId="12008" xr:uid="{00000000-0005-0000-0000-0000F8400000}"/>
    <cellStyle name="Comma 3 5 4 2 2 4 3 4 2" xfId="31222" xr:uid="{D2A2AFCF-4C03-4978-9F21-A1D05737ADB9}"/>
    <cellStyle name="Comma 3 5 4 2 2 4 3 5" xfId="21615" xr:uid="{212F6AAC-FBC5-4ED5-8C45-A6D7A62729F0}"/>
    <cellStyle name="Comma 3 5 4 2 2 4 4" xfId="3203" xr:uid="{00000000-0005-0000-0000-0000F9400000}"/>
    <cellStyle name="Comma 3 5 4 2 2 4 4 2" xfId="8006" xr:uid="{00000000-0005-0000-0000-0000FA400000}"/>
    <cellStyle name="Comma 3 5 4 2 2 4 4 2 2" xfId="17613" xr:uid="{00000000-0005-0000-0000-0000FB400000}"/>
    <cellStyle name="Comma 3 5 4 2 2 4 4 2 2 2" xfId="36827" xr:uid="{67417C98-FFDE-44F9-8851-F2ECC23F55A8}"/>
    <cellStyle name="Comma 3 5 4 2 2 4 4 2 3" xfId="27220" xr:uid="{7E1DCF98-9C1A-40E7-9325-0A10F1F8AC47}"/>
    <cellStyle name="Comma 3 5 4 2 2 4 4 3" xfId="12810" xr:uid="{00000000-0005-0000-0000-0000FC400000}"/>
    <cellStyle name="Comma 3 5 4 2 2 4 4 3 2" xfId="32024" xr:uid="{FF72023A-A2C6-459F-A74A-B52458830A0E}"/>
    <cellStyle name="Comma 3 5 4 2 2 4 4 4" xfId="22417" xr:uid="{0776D280-7DF1-4C39-9023-61FAF328EE2E}"/>
    <cellStyle name="Comma 3 5 4 2 2 4 5" xfId="5605" xr:uid="{00000000-0005-0000-0000-0000FD400000}"/>
    <cellStyle name="Comma 3 5 4 2 2 4 5 2" xfId="15212" xr:uid="{00000000-0005-0000-0000-0000FE400000}"/>
    <cellStyle name="Comma 3 5 4 2 2 4 5 2 2" xfId="34426" xr:uid="{00997BCD-0F72-4A78-98DC-FBD00E2BD740}"/>
    <cellStyle name="Comma 3 5 4 2 2 4 5 3" xfId="24819" xr:uid="{F9A7A91C-F3D0-422E-B1E4-DDBD0C389560}"/>
    <cellStyle name="Comma 3 5 4 2 2 4 6" xfId="10408" xr:uid="{00000000-0005-0000-0000-0000FF400000}"/>
    <cellStyle name="Comma 3 5 4 2 2 4 6 2" xfId="29622" xr:uid="{F96B27FF-CD77-455D-A059-8FA5495D73A6}"/>
    <cellStyle name="Comma 3 5 4 2 2 4 7" xfId="20015" xr:uid="{03AB090B-2E4A-4186-B3F1-4E9F50BB6002}"/>
    <cellStyle name="Comma 3 5 4 2 2 5" xfId="998" xr:uid="{00000000-0005-0000-0000-000000410000}"/>
    <cellStyle name="Comma 3 5 4 2 2 5 2" xfId="3403" xr:uid="{00000000-0005-0000-0000-000001410000}"/>
    <cellStyle name="Comma 3 5 4 2 2 5 2 2" xfId="8206" xr:uid="{00000000-0005-0000-0000-000002410000}"/>
    <cellStyle name="Comma 3 5 4 2 2 5 2 2 2" xfId="17813" xr:uid="{00000000-0005-0000-0000-000003410000}"/>
    <cellStyle name="Comma 3 5 4 2 2 5 2 2 2 2" xfId="37027" xr:uid="{4E7AD8D5-73EB-480A-87C5-A40A3A2DA711}"/>
    <cellStyle name="Comma 3 5 4 2 2 5 2 2 3" xfId="27420" xr:uid="{809B2F32-BFA6-4D4A-A3DF-341BF6413C36}"/>
    <cellStyle name="Comma 3 5 4 2 2 5 2 3" xfId="13010" xr:uid="{00000000-0005-0000-0000-000004410000}"/>
    <cellStyle name="Comma 3 5 4 2 2 5 2 3 2" xfId="32224" xr:uid="{C11EDB6B-3751-4ECE-AE13-10965BE3D6EA}"/>
    <cellStyle name="Comma 3 5 4 2 2 5 2 4" xfId="22617" xr:uid="{579BBFD1-C514-4A20-A435-775707D31EAE}"/>
    <cellStyle name="Comma 3 5 4 2 2 5 3" xfId="5805" xr:uid="{00000000-0005-0000-0000-000005410000}"/>
    <cellStyle name="Comma 3 5 4 2 2 5 3 2" xfId="15412" xr:uid="{00000000-0005-0000-0000-000006410000}"/>
    <cellStyle name="Comma 3 5 4 2 2 5 3 2 2" xfId="34626" xr:uid="{1B00F84C-60BC-41EF-8DFD-D7EC7F85583B}"/>
    <cellStyle name="Comma 3 5 4 2 2 5 3 3" xfId="25019" xr:uid="{2AAEF903-CBE2-4DC9-823E-AD2B93624931}"/>
    <cellStyle name="Comma 3 5 4 2 2 5 4" xfId="10608" xr:uid="{00000000-0005-0000-0000-000007410000}"/>
    <cellStyle name="Comma 3 5 4 2 2 5 4 2" xfId="29822" xr:uid="{E45E6DBE-8281-400D-9CDD-D08B9CFFCC9A}"/>
    <cellStyle name="Comma 3 5 4 2 2 5 5" xfId="20215" xr:uid="{EA733422-48C2-4D91-A9DF-57A1DEF6E754}"/>
    <cellStyle name="Comma 3 5 4 2 2 6" xfId="1798" xr:uid="{00000000-0005-0000-0000-000008410000}"/>
    <cellStyle name="Comma 3 5 4 2 2 6 2" xfId="4203" xr:uid="{00000000-0005-0000-0000-000009410000}"/>
    <cellStyle name="Comma 3 5 4 2 2 6 2 2" xfId="9006" xr:uid="{00000000-0005-0000-0000-00000A410000}"/>
    <cellStyle name="Comma 3 5 4 2 2 6 2 2 2" xfId="18613" xr:uid="{00000000-0005-0000-0000-00000B410000}"/>
    <cellStyle name="Comma 3 5 4 2 2 6 2 2 2 2" xfId="37827" xr:uid="{E3559230-7404-4421-A597-DC89C83C812A}"/>
    <cellStyle name="Comma 3 5 4 2 2 6 2 2 3" xfId="28220" xr:uid="{16610E51-BADD-493B-B733-F7EE256B8305}"/>
    <cellStyle name="Comma 3 5 4 2 2 6 2 3" xfId="13810" xr:uid="{00000000-0005-0000-0000-00000C410000}"/>
    <cellStyle name="Comma 3 5 4 2 2 6 2 3 2" xfId="33024" xr:uid="{DA4E3326-38EA-4747-BF39-C7682E3037DB}"/>
    <cellStyle name="Comma 3 5 4 2 2 6 2 4" xfId="23417" xr:uid="{6BCD5C3C-201C-4394-93CD-2CFD2EB5D66F}"/>
    <cellStyle name="Comma 3 5 4 2 2 6 3" xfId="6605" xr:uid="{00000000-0005-0000-0000-00000D410000}"/>
    <cellStyle name="Comma 3 5 4 2 2 6 3 2" xfId="16212" xr:uid="{00000000-0005-0000-0000-00000E410000}"/>
    <cellStyle name="Comma 3 5 4 2 2 6 3 2 2" xfId="35426" xr:uid="{47B5CC63-F2D3-49FF-82BF-CE8978E3B311}"/>
    <cellStyle name="Comma 3 5 4 2 2 6 3 3" xfId="25819" xr:uid="{9C31740F-755F-40E2-AEFC-8CCF8B08F246}"/>
    <cellStyle name="Comma 3 5 4 2 2 6 4" xfId="11408" xr:uid="{00000000-0005-0000-0000-00000F410000}"/>
    <cellStyle name="Comma 3 5 4 2 2 6 4 2" xfId="30622" xr:uid="{9AB45455-4DBB-487E-A9DD-FF0E399A7096}"/>
    <cellStyle name="Comma 3 5 4 2 2 6 5" xfId="21015" xr:uid="{0E9464CC-DC29-4C6E-AD60-C6C747585041}"/>
    <cellStyle name="Comma 3 5 4 2 2 7" xfId="2603" xr:uid="{00000000-0005-0000-0000-000010410000}"/>
    <cellStyle name="Comma 3 5 4 2 2 7 2" xfId="7406" xr:uid="{00000000-0005-0000-0000-000011410000}"/>
    <cellStyle name="Comma 3 5 4 2 2 7 2 2" xfId="17013" xr:uid="{00000000-0005-0000-0000-000012410000}"/>
    <cellStyle name="Comma 3 5 4 2 2 7 2 2 2" xfId="36227" xr:uid="{CA3D5026-41C2-476C-954E-6F0D75A02734}"/>
    <cellStyle name="Comma 3 5 4 2 2 7 2 3" xfId="26620" xr:uid="{C2A3C934-C9FF-442F-9BF9-66801C72B554}"/>
    <cellStyle name="Comma 3 5 4 2 2 7 3" xfId="12210" xr:uid="{00000000-0005-0000-0000-000013410000}"/>
    <cellStyle name="Comma 3 5 4 2 2 7 3 2" xfId="31424" xr:uid="{2C6024AE-34CC-467B-B588-732330B852E7}"/>
    <cellStyle name="Comma 3 5 4 2 2 7 4" xfId="21817" xr:uid="{2CA658B0-E4D2-45B2-9275-3B7155616FAF}"/>
    <cellStyle name="Comma 3 5 4 2 2 8" xfId="5005" xr:uid="{00000000-0005-0000-0000-000014410000}"/>
    <cellStyle name="Comma 3 5 4 2 2 8 2" xfId="14612" xr:uid="{00000000-0005-0000-0000-000015410000}"/>
    <cellStyle name="Comma 3 5 4 2 2 8 2 2" xfId="33826" xr:uid="{3CBC96A2-60FA-4046-AFB7-DB074A87F23B}"/>
    <cellStyle name="Comma 3 5 4 2 2 8 3" xfId="24219" xr:uid="{E5A03B1F-950B-4E95-84C4-A93A10602F8E}"/>
    <cellStyle name="Comma 3 5 4 2 2 9" xfId="9808" xr:uid="{00000000-0005-0000-0000-000016410000}"/>
    <cellStyle name="Comma 3 5 4 2 2 9 2" xfId="29022" xr:uid="{D95A4D77-8A65-44F2-8399-375E99E6D3A6}"/>
    <cellStyle name="Comma 3 5 4 2 3" xfId="297" xr:uid="{00000000-0005-0000-0000-000017410000}"/>
    <cellStyle name="Comma 3 5 4 2 3 2" xfId="1098" xr:uid="{00000000-0005-0000-0000-000018410000}"/>
    <cellStyle name="Comma 3 5 4 2 3 2 2" xfId="3503" xr:uid="{00000000-0005-0000-0000-000019410000}"/>
    <cellStyle name="Comma 3 5 4 2 3 2 2 2" xfId="8306" xr:uid="{00000000-0005-0000-0000-00001A410000}"/>
    <cellStyle name="Comma 3 5 4 2 3 2 2 2 2" xfId="17913" xr:uid="{00000000-0005-0000-0000-00001B410000}"/>
    <cellStyle name="Comma 3 5 4 2 3 2 2 2 2 2" xfId="37127" xr:uid="{481EF624-56BD-458B-997C-85166DC7AF84}"/>
    <cellStyle name="Comma 3 5 4 2 3 2 2 2 3" xfId="27520" xr:uid="{3AB26055-3DDF-4682-9860-DEDC85BAB09A}"/>
    <cellStyle name="Comma 3 5 4 2 3 2 2 3" xfId="13110" xr:uid="{00000000-0005-0000-0000-00001C410000}"/>
    <cellStyle name="Comma 3 5 4 2 3 2 2 3 2" xfId="32324" xr:uid="{71FF4DF0-A9E2-42D5-8CAE-71467D8B4512}"/>
    <cellStyle name="Comma 3 5 4 2 3 2 2 4" xfId="22717" xr:uid="{9B81EF17-02B1-48B3-B870-3A0A31BD4636}"/>
    <cellStyle name="Comma 3 5 4 2 3 2 3" xfId="5905" xr:uid="{00000000-0005-0000-0000-00001D410000}"/>
    <cellStyle name="Comma 3 5 4 2 3 2 3 2" xfId="15512" xr:uid="{00000000-0005-0000-0000-00001E410000}"/>
    <cellStyle name="Comma 3 5 4 2 3 2 3 2 2" xfId="34726" xr:uid="{B7E45886-DB7E-4330-9531-047B83EF6D9C}"/>
    <cellStyle name="Comma 3 5 4 2 3 2 3 3" xfId="25119" xr:uid="{C826F556-98ED-4084-811C-37E7BC66C17D}"/>
    <cellStyle name="Comma 3 5 4 2 3 2 4" xfId="10708" xr:uid="{00000000-0005-0000-0000-00001F410000}"/>
    <cellStyle name="Comma 3 5 4 2 3 2 4 2" xfId="29922" xr:uid="{533F3146-17AD-426F-9133-2CC4919A4866}"/>
    <cellStyle name="Comma 3 5 4 2 3 2 5" xfId="20315" xr:uid="{211EAE0A-970A-4F47-B607-F0109CA65D93}"/>
    <cellStyle name="Comma 3 5 4 2 3 3" xfId="1898" xr:uid="{00000000-0005-0000-0000-000020410000}"/>
    <cellStyle name="Comma 3 5 4 2 3 3 2" xfId="4303" xr:uid="{00000000-0005-0000-0000-000021410000}"/>
    <cellStyle name="Comma 3 5 4 2 3 3 2 2" xfId="9106" xr:uid="{00000000-0005-0000-0000-000022410000}"/>
    <cellStyle name="Comma 3 5 4 2 3 3 2 2 2" xfId="18713" xr:uid="{00000000-0005-0000-0000-000023410000}"/>
    <cellStyle name="Comma 3 5 4 2 3 3 2 2 2 2" xfId="37927" xr:uid="{DB3C66EC-7175-4E7B-B206-89C4E78DD8C4}"/>
    <cellStyle name="Comma 3 5 4 2 3 3 2 2 3" xfId="28320" xr:uid="{0E2A492E-F6FE-4C22-8CF0-1884F56E3F23}"/>
    <cellStyle name="Comma 3 5 4 2 3 3 2 3" xfId="13910" xr:uid="{00000000-0005-0000-0000-000024410000}"/>
    <cellStyle name="Comma 3 5 4 2 3 3 2 3 2" xfId="33124" xr:uid="{315EBBEA-AA62-48C4-AE04-F32C5B8A4C57}"/>
    <cellStyle name="Comma 3 5 4 2 3 3 2 4" xfId="23517" xr:uid="{EEF4139D-1999-4F0D-A27A-414299EBD30E}"/>
    <cellStyle name="Comma 3 5 4 2 3 3 3" xfId="6705" xr:uid="{00000000-0005-0000-0000-000025410000}"/>
    <cellStyle name="Comma 3 5 4 2 3 3 3 2" xfId="16312" xr:uid="{00000000-0005-0000-0000-000026410000}"/>
    <cellStyle name="Comma 3 5 4 2 3 3 3 2 2" xfId="35526" xr:uid="{FFDBED65-30C4-4157-AF0B-F1890E8064E0}"/>
    <cellStyle name="Comma 3 5 4 2 3 3 3 3" xfId="25919" xr:uid="{77FE806A-B012-4999-831B-65D1C4C9C4C7}"/>
    <cellStyle name="Comma 3 5 4 2 3 3 4" xfId="11508" xr:uid="{00000000-0005-0000-0000-000027410000}"/>
    <cellStyle name="Comma 3 5 4 2 3 3 4 2" xfId="30722" xr:uid="{C9E77BCA-140E-49DD-9BCE-E7F9E4A502FD}"/>
    <cellStyle name="Comma 3 5 4 2 3 3 5" xfId="21115" xr:uid="{1438651F-A74F-4CC6-B9A5-DC093A77062F}"/>
    <cellStyle name="Comma 3 5 4 2 3 4" xfId="2703" xr:uid="{00000000-0005-0000-0000-000028410000}"/>
    <cellStyle name="Comma 3 5 4 2 3 4 2" xfId="7506" xr:uid="{00000000-0005-0000-0000-000029410000}"/>
    <cellStyle name="Comma 3 5 4 2 3 4 2 2" xfId="17113" xr:uid="{00000000-0005-0000-0000-00002A410000}"/>
    <cellStyle name="Comma 3 5 4 2 3 4 2 2 2" xfId="36327" xr:uid="{0D7F0DB5-BA20-47AD-98BE-141A3CF5DFD6}"/>
    <cellStyle name="Comma 3 5 4 2 3 4 2 3" xfId="26720" xr:uid="{A7A043B2-09A7-4CEC-8B9E-7AD6757F420E}"/>
    <cellStyle name="Comma 3 5 4 2 3 4 3" xfId="12310" xr:uid="{00000000-0005-0000-0000-00002B410000}"/>
    <cellStyle name="Comma 3 5 4 2 3 4 3 2" xfId="31524" xr:uid="{714F823C-BD43-4D04-AAFB-47A33DBAEC0B}"/>
    <cellStyle name="Comma 3 5 4 2 3 4 4" xfId="21917" xr:uid="{89EC6B6F-CD3F-4113-B785-D9621BD0EC0F}"/>
    <cellStyle name="Comma 3 5 4 2 3 5" xfId="5105" xr:uid="{00000000-0005-0000-0000-00002C410000}"/>
    <cellStyle name="Comma 3 5 4 2 3 5 2" xfId="14712" xr:uid="{00000000-0005-0000-0000-00002D410000}"/>
    <cellStyle name="Comma 3 5 4 2 3 5 2 2" xfId="33926" xr:uid="{A6578D69-57B2-44BB-9619-5E6590DEE9B3}"/>
    <cellStyle name="Comma 3 5 4 2 3 5 3" xfId="24319" xr:uid="{8F55241C-C8FB-44E9-B864-330762989542}"/>
    <cellStyle name="Comma 3 5 4 2 3 6" xfId="9908" xr:uid="{00000000-0005-0000-0000-00002E410000}"/>
    <cellStyle name="Comma 3 5 4 2 3 6 2" xfId="29122" xr:uid="{95450232-E85F-4B5A-BAC8-A66422D4E656}"/>
    <cellStyle name="Comma 3 5 4 2 3 7" xfId="19515" xr:uid="{00EF6880-0322-48EC-9968-91E97647EC7E}"/>
    <cellStyle name="Comma 3 5 4 2 4" xfId="497" xr:uid="{00000000-0005-0000-0000-00002F410000}"/>
    <cellStyle name="Comma 3 5 4 2 4 2" xfId="1298" xr:uid="{00000000-0005-0000-0000-000030410000}"/>
    <cellStyle name="Comma 3 5 4 2 4 2 2" xfId="3703" xr:uid="{00000000-0005-0000-0000-000031410000}"/>
    <cellStyle name="Comma 3 5 4 2 4 2 2 2" xfId="8506" xr:uid="{00000000-0005-0000-0000-000032410000}"/>
    <cellStyle name="Comma 3 5 4 2 4 2 2 2 2" xfId="18113" xr:uid="{00000000-0005-0000-0000-000033410000}"/>
    <cellStyle name="Comma 3 5 4 2 4 2 2 2 2 2" xfId="37327" xr:uid="{11D00944-D597-485E-A31A-25917D51B86B}"/>
    <cellStyle name="Comma 3 5 4 2 4 2 2 2 3" xfId="27720" xr:uid="{26F2AAEB-B836-4FE0-8749-B6BE9630FF30}"/>
    <cellStyle name="Comma 3 5 4 2 4 2 2 3" xfId="13310" xr:uid="{00000000-0005-0000-0000-000034410000}"/>
    <cellStyle name="Comma 3 5 4 2 4 2 2 3 2" xfId="32524" xr:uid="{BCCFC0C0-7D83-46FE-B99A-F7647B0DA9C9}"/>
    <cellStyle name="Comma 3 5 4 2 4 2 2 4" xfId="22917" xr:uid="{F8705CEF-1676-4E40-90BB-407D6B9778FF}"/>
    <cellStyle name="Comma 3 5 4 2 4 2 3" xfId="6105" xr:uid="{00000000-0005-0000-0000-000035410000}"/>
    <cellStyle name="Comma 3 5 4 2 4 2 3 2" xfId="15712" xr:uid="{00000000-0005-0000-0000-000036410000}"/>
    <cellStyle name="Comma 3 5 4 2 4 2 3 2 2" xfId="34926" xr:uid="{B8D43FB3-96BE-458B-ADBE-638E5174DCDE}"/>
    <cellStyle name="Comma 3 5 4 2 4 2 3 3" xfId="25319" xr:uid="{B42BBF67-7F06-4248-BC92-9DAEE3B2C3C2}"/>
    <cellStyle name="Comma 3 5 4 2 4 2 4" xfId="10908" xr:uid="{00000000-0005-0000-0000-000037410000}"/>
    <cellStyle name="Comma 3 5 4 2 4 2 4 2" xfId="30122" xr:uid="{E7B1A216-0317-4648-A2AE-B80D12D88183}"/>
    <cellStyle name="Comma 3 5 4 2 4 2 5" xfId="20515" xr:uid="{6FE73B4F-817E-4EB8-898C-31BE16CFE3D1}"/>
    <cellStyle name="Comma 3 5 4 2 4 3" xfId="2098" xr:uid="{00000000-0005-0000-0000-000038410000}"/>
    <cellStyle name="Comma 3 5 4 2 4 3 2" xfId="4503" xr:uid="{00000000-0005-0000-0000-000039410000}"/>
    <cellStyle name="Comma 3 5 4 2 4 3 2 2" xfId="9306" xr:uid="{00000000-0005-0000-0000-00003A410000}"/>
    <cellStyle name="Comma 3 5 4 2 4 3 2 2 2" xfId="18913" xr:uid="{00000000-0005-0000-0000-00003B410000}"/>
    <cellStyle name="Comma 3 5 4 2 4 3 2 2 2 2" xfId="38127" xr:uid="{8CBF8052-C688-48AC-9BB6-1288D3C23CBA}"/>
    <cellStyle name="Comma 3 5 4 2 4 3 2 2 3" xfId="28520" xr:uid="{00189C30-E678-4B41-B11D-5ECDBE992067}"/>
    <cellStyle name="Comma 3 5 4 2 4 3 2 3" xfId="14110" xr:uid="{00000000-0005-0000-0000-00003C410000}"/>
    <cellStyle name="Comma 3 5 4 2 4 3 2 3 2" xfId="33324" xr:uid="{96071FBF-05AE-41AF-9E29-A11DEC4D4E24}"/>
    <cellStyle name="Comma 3 5 4 2 4 3 2 4" xfId="23717" xr:uid="{6DF09C49-9ACF-4F8E-8F0F-AE367EFB86D2}"/>
    <cellStyle name="Comma 3 5 4 2 4 3 3" xfId="6905" xr:uid="{00000000-0005-0000-0000-00003D410000}"/>
    <cellStyle name="Comma 3 5 4 2 4 3 3 2" xfId="16512" xr:uid="{00000000-0005-0000-0000-00003E410000}"/>
    <cellStyle name="Comma 3 5 4 2 4 3 3 2 2" xfId="35726" xr:uid="{8730A71F-82F1-4EA0-B47E-60E2AAA0840A}"/>
    <cellStyle name="Comma 3 5 4 2 4 3 3 3" xfId="26119" xr:uid="{95289432-A8C1-47E4-A45A-8EBD5FE747EA}"/>
    <cellStyle name="Comma 3 5 4 2 4 3 4" xfId="11708" xr:uid="{00000000-0005-0000-0000-00003F410000}"/>
    <cellStyle name="Comma 3 5 4 2 4 3 4 2" xfId="30922" xr:uid="{ED4CA02C-6D51-4134-9D54-44C646A6F94C}"/>
    <cellStyle name="Comma 3 5 4 2 4 3 5" xfId="21315" xr:uid="{22482612-7FAE-42C3-8636-8F62DA23B8A8}"/>
    <cellStyle name="Comma 3 5 4 2 4 4" xfId="2903" xr:uid="{00000000-0005-0000-0000-000040410000}"/>
    <cellStyle name="Comma 3 5 4 2 4 4 2" xfId="7706" xr:uid="{00000000-0005-0000-0000-000041410000}"/>
    <cellStyle name="Comma 3 5 4 2 4 4 2 2" xfId="17313" xr:uid="{00000000-0005-0000-0000-000042410000}"/>
    <cellStyle name="Comma 3 5 4 2 4 4 2 2 2" xfId="36527" xr:uid="{19493554-5C88-4682-AC55-A9E499A6BB13}"/>
    <cellStyle name="Comma 3 5 4 2 4 4 2 3" xfId="26920" xr:uid="{4DFD1A6B-6195-4FE3-AF0B-BF898F3970F4}"/>
    <cellStyle name="Comma 3 5 4 2 4 4 3" xfId="12510" xr:uid="{00000000-0005-0000-0000-000043410000}"/>
    <cellStyle name="Comma 3 5 4 2 4 4 3 2" xfId="31724" xr:uid="{CD93F2B2-4860-4A79-8A23-729AC193AF44}"/>
    <cellStyle name="Comma 3 5 4 2 4 4 4" xfId="22117" xr:uid="{12F55974-B1A4-4658-983B-B295B0151219}"/>
    <cellStyle name="Comma 3 5 4 2 4 5" xfId="5305" xr:uid="{00000000-0005-0000-0000-000044410000}"/>
    <cellStyle name="Comma 3 5 4 2 4 5 2" xfId="14912" xr:uid="{00000000-0005-0000-0000-000045410000}"/>
    <cellStyle name="Comma 3 5 4 2 4 5 2 2" xfId="34126" xr:uid="{1C99CA7D-1E33-49AE-9AE3-0AECF6AAEE3B}"/>
    <cellStyle name="Comma 3 5 4 2 4 5 3" xfId="24519" xr:uid="{87E17E1F-00BE-4553-B5F4-BC2D8B8A0A10}"/>
    <cellStyle name="Comma 3 5 4 2 4 6" xfId="10108" xr:uid="{00000000-0005-0000-0000-000046410000}"/>
    <cellStyle name="Comma 3 5 4 2 4 6 2" xfId="29322" xr:uid="{896CFC4A-EC73-4D69-911B-CD3D874CF6B4}"/>
    <cellStyle name="Comma 3 5 4 2 4 7" xfId="19715" xr:uid="{A676D027-E194-4A64-A30E-3DA40049B22F}"/>
    <cellStyle name="Comma 3 5 4 2 5" xfId="697" xr:uid="{00000000-0005-0000-0000-000047410000}"/>
    <cellStyle name="Comma 3 5 4 2 5 2" xfId="1498" xr:uid="{00000000-0005-0000-0000-000048410000}"/>
    <cellStyle name="Comma 3 5 4 2 5 2 2" xfId="3903" xr:uid="{00000000-0005-0000-0000-000049410000}"/>
    <cellStyle name="Comma 3 5 4 2 5 2 2 2" xfId="8706" xr:uid="{00000000-0005-0000-0000-00004A410000}"/>
    <cellStyle name="Comma 3 5 4 2 5 2 2 2 2" xfId="18313" xr:uid="{00000000-0005-0000-0000-00004B410000}"/>
    <cellStyle name="Comma 3 5 4 2 5 2 2 2 2 2" xfId="37527" xr:uid="{847B0659-5CE2-49C0-B9C6-E6AA0F1B8861}"/>
    <cellStyle name="Comma 3 5 4 2 5 2 2 2 3" xfId="27920" xr:uid="{A03CC9E5-8B6D-471C-9803-B117E848B767}"/>
    <cellStyle name="Comma 3 5 4 2 5 2 2 3" xfId="13510" xr:uid="{00000000-0005-0000-0000-00004C410000}"/>
    <cellStyle name="Comma 3 5 4 2 5 2 2 3 2" xfId="32724" xr:uid="{E1D73FCC-F1AC-4598-8551-37E983537DB2}"/>
    <cellStyle name="Comma 3 5 4 2 5 2 2 4" xfId="23117" xr:uid="{9A2EED67-B12C-484A-A253-215BE167659D}"/>
    <cellStyle name="Comma 3 5 4 2 5 2 3" xfId="6305" xr:uid="{00000000-0005-0000-0000-00004D410000}"/>
    <cellStyle name="Comma 3 5 4 2 5 2 3 2" xfId="15912" xr:uid="{00000000-0005-0000-0000-00004E410000}"/>
    <cellStyle name="Comma 3 5 4 2 5 2 3 2 2" xfId="35126" xr:uid="{D7B799A3-F085-4E71-8A61-45945128AE00}"/>
    <cellStyle name="Comma 3 5 4 2 5 2 3 3" xfId="25519" xr:uid="{E4F5A751-26CA-41C9-A520-7C8ABD6AC5BF}"/>
    <cellStyle name="Comma 3 5 4 2 5 2 4" xfId="11108" xr:uid="{00000000-0005-0000-0000-00004F410000}"/>
    <cellStyle name="Comma 3 5 4 2 5 2 4 2" xfId="30322" xr:uid="{9E3B4D3E-164A-4069-BEB8-C5A788987C23}"/>
    <cellStyle name="Comma 3 5 4 2 5 2 5" xfId="20715" xr:uid="{F51770F8-524C-4F4A-BBAE-C81740ABC835}"/>
    <cellStyle name="Comma 3 5 4 2 5 3" xfId="2298" xr:uid="{00000000-0005-0000-0000-000050410000}"/>
    <cellStyle name="Comma 3 5 4 2 5 3 2" xfId="4703" xr:uid="{00000000-0005-0000-0000-000051410000}"/>
    <cellStyle name="Comma 3 5 4 2 5 3 2 2" xfId="9506" xr:uid="{00000000-0005-0000-0000-000052410000}"/>
    <cellStyle name="Comma 3 5 4 2 5 3 2 2 2" xfId="19113" xr:uid="{00000000-0005-0000-0000-000053410000}"/>
    <cellStyle name="Comma 3 5 4 2 5 3 2 2 2 2" xfId="38327" xr:uid="{366FAD8E-4054-47F6-A733-B707E8FF1299}"/>
    <cellStyle name="Comma 3 5 4 2 5 3 2 2 3" xfId="28720" xr:uid="{4739DF4D-6FB4-47AF-A72F-3198CE8716E1}"/>
    <cellStyle name="Comma 3 5 4 2 5 3 2 3" xfId="14310" xr:uid="{00000000-0005-0000-0000-000054410000}"/>
    <cellStyle name="Comma 3 5 4 2 5 3 2 3 2" xfId="33524" xr:uid="{A9F2B6F4-0EC0-457F-9C31-869AA70D3DF1}"/>
    <cellStyle name="Comma 3 5 4 2 5 3 2 4" xfId="23917" xr:uid="{679074B8-A040-4174-BD3A-F459891726C5}"/>
    <cellStyle name="Comma 3 5 4 2 5 3 3" xfId="7105" xr:uid="{00000000-0005-0000-0000-000055410000}"/>
    <cellStyle name="Comma 3 5 4 2 5 3 3 2" xfId="16712" xr:uid="{00000000-0005-0000-0000-000056410000}"/>
    <cellStyle name="Comma 3 5 4 2 5 3 3 2 2" xfId="35926" xr:uid="{897DF316-B896-4507-A3E2-F64A7022806B}"/>
    <cellStyle name="Comma 3 5 4 2 5 3 3 3" xfId="26319" xr:uid="{3BF557A9-C77D-4C26-B670-BBA7E1016381}"/>
    <cellStyle name="Comma 3 5 4 2 5 3 4" xfId="11908" xr:uid="{00000000-0005-0000-0000-000057410000}"/>
    <cellStyle name="Comma 3 5 4 2 5 3 4 2" xfId="31122" xr:uid="{AC4AFF70-1D52-44C9-BE0F-2C163E0C5197}"/>
    <cellStyle name="Comma 3 5 4 2 5 3 5" xfId="21515" xr:uid="{436AEDEA-F287-4063-868A-5BC48A4317C0}"/>
    <cellStyle name="Comma 3 5 4 2 5 4" xfId="3103" xr:uid="{00000000-0005-0000-0000-000058410000}"/>
    <cellStyle name="Comma 3 5 4 2 5 4 2" xfId="7906" xr:uid="{00000000-0005-0000-0000-000059410000}"/>
    <cellStyle name="Comma 3 5 4 2 5 4 2 2" xfId="17513" xr:uid="{00000000-0005-0000-0000-00005A410000}"/>
    <cellStyle name="Comma 3 5 4 2 5 4 2 2 2" xfId="36727" xr:uid="{5DB6A5B5-998A-47F0-914C-06068BE48933}"/>
    <cellStyle name="Comma 3 5 4 2 5 4 2 3" xfId="27120" xr:uid="{D87FE113-9EC7-46DF-A5D7-34FE397216CF}"/>
    <cellStyle name="Comma 3 5 4 2 5 4 3" xfId="12710" xr:uid="{00000000-0005-0000-0000-00005B410000}"/>
    <cellStyle name="Comma 3 5 4 2 5 4 3 2" xfId="31924" xr:uid="{D189F499-C4F5-4EE3-97DE-18E9220B17A7}"/>
    <cellStyle name="Comma 3 5 4 2 5 4 4" xfId="22317" xr:uid="{F3C0EF01-9E2E-4C7F-B1BE-F384CD2CFD10}"/>
    <cellStyle name="Comma 3 5 4 2 5 5" xfId="5505" xr:uid="{00000000-0005-0000-0000-00005C410000}"/>
    <cellStyle name="Comma 3 5 4 2 5 5 2" xfId="15112" xr:uid="{00000000-0005-0000-0000-00005D410000}"/>
    <cellStyle name="Comma 3 5 4 2 5 5 2 2" xfId="34326" xr:uid="{756C3E85-70AD-4688-96EA-55964955217F}"/>
    <cellStyle name="Comma 3 5 4 2 5 5 3" xfId="24719" xr:uid="{A487F260-9BF3-423D-A23C-0514F7793468}"/>
    <cellStyle name="Comma 3 5 4 2 5 6" xfId="10308" xr:uid="{00000000-0005-0000-0000-00005E410000}"/>
    <cellStyle name="Comma 3 5 4 2 5 6 2" xfId="29522" xr:uid="{BD075F4B-6487-4916-9919-42915DF550DF}"/>
    <cellStyle name="Comma 3 5 4 2 5 7" xfId="19915" xr:uid="{2AB03574-31C9-40A6-9D41-9FC6F6E85375}"/>
    <cellStyle name="Comma 3 5 4 2 6" xfId="898" xr:uid="{00000000-0005-0000-0000-00005F410000}"/>
    <cellStyle name="Comma 3 5 4 2 6 2" xfId="3303" xr:uid="{00000000-0005-0000-0000-000060410000}"/>
    <cellStyle name="Comma 3 5 4 2 6 2 2" xfId="8106" xr:uid="{00000000-0005-0000-0000-000061410000}"/>
    <cellStyle name="Comma 3 5 4 2 6 2 2 2" xfId="17713" xr:uid="{00000000-0005-0000-0000-000062410000}"/>
    <cellStyle name="Comma 3 5 4 2 6 2 2 2 2" xfId="36927" xr:uid="{D60FA122-5D31-4907-80E8-C4F29D7D3794}"/>
    <cellStyle name="Comma 3 5 4 2 6 2 2 3" xfId="27320" xr:uid="{2BB7C35F-77A4-41F2-A470-4EF584347D1B}"/>
    <cellStyle name="Comma 3 5 4 2 6 2 3" xfId="12910" xr:uid="{00000000-0005-0000-0000-000063410000}"/>
    <cellStyle name="Comma 3 5 4 2 6 2 3 2" xfId="32124" xr:uid="{81F85F27-91BD-462C-93F4-1EDE76AF9153}"/>
    <cellStyle name="Comma 3 5 4 2 6 2 4" xfId="22517" xr:uid="{80FEF71B-66B8-42F0-846B-7BBD55F3DE91}"/>
    <cellStyle name="Comma 3 5 4 2 6 3" xfId="5705" xr:uid="{00000000-0005-0000-0000-000064410000}"/>
    <cellStyle name="Comma 3 5 4 2 6 3 2" xfId="15312" xr:uid="{00000000-0005-0000-0000-000065410000}"/>
    <cellStyle name="Comma 3 5 4 2 6 3 2 2" xfId="34526" xr:uid="{3C195076-8E62-4AE2-8EF3-3EE476E02A85}"/>
    <cellStyle name="Comma 3 5 4 2 6 3 3" xfId="24919" xr:uid="{13F06B5B-4070-45B8-B013-DA2FA7700B5B}"/>
    <cellStyle name="Comma 3 5 4 2 6 4" xfId="10508" xr:uid="{00000000-0005-0000-0000-000066410000}"/>
    <cellStyle name="Comma 3 5 4 2 6 4 2" xfId="29722" xr:uid="{1638E5A2-FA48-4474-9034-E20EE7CE2353}"/>
    <cellStyle name="Comma 3 5 4 2 6 5" xfId="20115" xr:uid="{6F29D769-6428-4738-AA3D-71665E30A163}"/>
    <cellStyle name="Comma 3 5 4 2 7" xfId="1698" xr:uid="{00000000-0005-0000-0000-000067410000}"/>
    <cellStyle name="Comma 3 5 4 2 7 2" xfId="4103" xr:uid="{00000000-0005-0000-0000-000068410000}"/>
    <cellStyle name="Comma 3 5 4 2 7 2 2" xfId="8906" xr:uid="{00000000-0005-0000-0000-000069410000}"/>
    <cellStyle name="Comma 3 5 4 2 7 2 2 2" xfId="18513" xr:uid="{00000000-0005-0000-0000-00006A410000}"/>
    <cellStyle name="Comma 3 5 4 2 7 2 2 2 2" xfId="37727" xr:uid="{1F793B46-CCDA-479C-963A-56580C6B0207}"/>
    <cellStyle name="Comma 3 5 4 2 7 2 2 3" xfId="28120" xr:uid="{211DF786-17BF-4493-AC75-6D372E4AB461}"/>
    <cellStyle name="Comma 3 5 4 2 7 2 3" xfId="13710" xr:uid="{00000000-0005-0000-0000-00006B410000}"/>
    <cellStyle name="Comma 3 5 4 2 7 2 3 2" xfId="32924" xr:uid="{634DC574-44D1-4946-BF39-1E2D5D28C627}"/>
    <cellStyle name="Comma 3 5 4 2 7 2 4" xfId="23317" xr:uid="{2E8CB0D2-DD0F-41FB-A394-B8AD45336C0B}"/>
    <cellStyle name="Comma 3 5 4 2 7 3" xfId="6505" xr:uid="{00000000-0005-0000-0000-00006C410000}"/>
    <cellStyle name="Comma 3 5 4 2 7 3 2" xfId="16112" xr:uid="{00000000-0005-0000-0000-00006D410000}"/>
    <cellStyle name="Comma 3 5 4 2 7 3 2 2" xfId="35326" xr:uid="{2A51B8E7-785B-4874-B130-C6B23B18CE45}"/>
    <cellStyle name="Comma 3 5 4 2 7 3 3" xfId="25719" xr:uid="{B3DC3524-3752-491E-8D56-A7526C6B5BA1}"/>
    <cellStyle name="Comma 3 5 4 2 7 4" xfId="11308" xr:uid="{00000000-0005-0000-0000-00006E410000}"/>
    <cellStyle name="Comma 3 5 4 2 7 4 2" xfId="30522" xr:uid="{753576C0-F004-49E9-9BB5-632BD1D08A5F}"/>
    <cellStyle name="Comma 3 5 4 2 7 5" xfId="20915" xr:uid="{255565F2-8BBA-4335-8589-7C8C9C9C5B96}"/>
    <cellStyle name="Comma 3 5 4 2 8" xfId="2503" xr:uid="{00000000-0005-0000-0000-00006F410000}"/>
    <cellStyle name="Comma 3 5 4 2 8 2" xfId="7306" xr:uid="{00000000-0005-0000-0000-000070410000}"/>
    <cellStyle name="Comma 3 5 4 2 8 2 2" xfId="16913" xr:uid="{00000000-0005-0000-0000-000071410000}"/>
    <cellStyle name="Comma 3 5 4 2 8 2 2 2" xfId="36127" xr:uid="{38E39DCA-2E3D-446E-B42D-27555193FC07}"/>
    <cellStyle name="Comma 3 5 4 2 8 2 3" xfId="26520" xr:uid="{40F82B4B-8413-4DFA-93FF-E46AA15E451F}"/>
    <cellStyle name="Comma 3 5 4 2 8 3" xfId="12110" xr:uid="{00000000-0005-0000-0000-000072410000}"/>
    <cellStyle name="Comma 3 5 4 2 8 3 2" xfId="31324" xr:uid="{230029F6-E056-43D2-B179-980BDD1F3C49}"/>
    <cellStyle name="Comma 3 5 4 2 8 4" xfId="21717" xr:uid="{6DBD3011-562F-4C0D-8E64-14A3CD9CC25D}"/>
    <cellStyle name="Comma 3 5 4 2 9" xfId="4905" xr:uid="{00000000-0005-0000-0000-000073410000}"/>
    <cellStyle name="Comma 3 5 4 2 9 2" xfId="14512" xr:uid="{00000000-0005-0000-0000-000074410000}"/>
    <cellStyle name="Comma 3 5 4 2 9 2 2" xfId="33726" xr:uid="{2D6B9271-B38B-4EBB-9F65-2EB7D99CE42F}"/>
    <cellStyle name="Comma 3 5 4 2 9 3" xfId="24119" xr:uid="{F0FDA23F-1D54-4E88-B9F0-79CE421EB3B6}"/>
    <cellStyle name="Comma 3 5 4 3" xfId="147" xr:uid="{00000000-0005-0000-0000-000075410000}"/>
    <cellStyle name="Comma 3 5 4 3 10" xfId="19365" xr:uid="{B33079FA-3686-4546-BA1A-5F47D0836D08}"/>
    <cellStyle name="Comma 3 5 4 3 2" xfId="347" xr:uid="{00000000-0005-0000-0000-000076410000}"/>
    <cellStyle name="Comma 3 5 4 3 2 2" xfId="1148" xr:uid="{00000000-0005-0000-0000-000077410000}"/>
    <cellStyle name="Comma 3 5 4 3 2 2 2" xfId="3553" xr:uid="{00000000-0005-0000-0000-000078410000}"/>
    <cellStyle name="Comma 3 5 4 3 2 2 2 2" xfId="8356" xr:uid="{00000000-0005-0000-0000-000079410000}"/>
    <cellStyle name="Comma 3 5 4 3 2 2 2 2 2" xfId="17963" xr:uid="{00000000-0005-0000-0000-00007A410000}"/>
    <cellStyle name="Comma 3 5 4 3 2 2 2 2 2 2" xfId="37177" xr:uid="{C1B456B7-A605-458A-8543-078936F49696}"/>
    <cellStyle name="Comma 3 5 4 3 2 2 2 2 3" xfId="27570" xr:uid="{35E829EC-E659-4236-ABA0-A2836A79BCA9}"/>
    <cellStyle name="Comma 3 5 4 3 2 2 2 3" xfId="13160" xr:uid="{00000000-0005-0000-0000-00007B410000}"/>
    <cellStyle name="Comma 3 5 4 3 2 2 2 3 2" xfId="32374" xr:uid="{533EE64F-1942-412B-8AF1-B32365AB5474}"/>
    <cellStyle name="Comma 3 5 4 3 2 2 2 4" xfId="22767" xr:uid="{61D7E007-55F3-444F-ACFF-2053FB3DDC27}"/>
    <cellStyle name="Comma 3 5 4 3 2 2 3" xfId="5955" xr:uid="{00000000-0005-0000-0000-00007C410000}"/>
    <cellStyle name="Comma 3 5 4 3 2 2 3 2" xfId="15562" xr:uid="{00000000-0005-0000-0000-00007D410000}"/>
    <cellStyle name="Comma 3 5 4 3 2 2 3 2 2" xfId="34776" xr:uid="{ED6ABFC8-12A8-4997-AEE5-D2208A3DD0D3}"/>
    <cellStyle name="Comma 3 5 4 3 2 2 3 3" xfId="25169" xr:uid="{5017531A-B78E-44E8-B04D-1FAD4B4223B9}"/>
    <cellStyle name="Comma 3 5 4 3 2 2 4" xfId="10758" xr:uid="{00000000-0005-0000-0000-00007E410000}"/>
    <cellStyle name="Comma 3 5 4 3 2 2 4 2" xfId="29972" xr:uid="{E59A2958-1133-41FE-BC0E-CA753E0B02CD}"/>
    <cellStyle name="Comma 3 5 4 3 2 2 5" xfId="20365" xr:uid="{AAB97107-96F4-4F42-943F-4F612C20F1DD}"/>
    <cellStyle name="Comma 3 5 4 3 2 3" xfId="1948" xr:uid="{00000000-0005-0000-0000-00007F410000}"/>
    <cellStyle name="Comma 3 5 4 3 2 3 2" xfId="4353" xr:uid="{00000000-0005-0000-0000-000080410000}"/>
    <cellStyle name="Comma 3 5 4 3 2 3 2 2" xfId="9156" xr:uid="{00000000-0005-0000-0000-000081410000}"/>
    <cellStyle name="Comma 3 5 4 3 2 3 2 2 2" xfId="18763" xr:uid="{00000000-0005-0000-0000-000082410000}"/>
    <cellStyle name="Comma 3 5 4 3 2 3 2 2 2 2" xfId="37977" xr:uid="{F9737FDD-AE6F-4F7A-9692-72D88FE4EC0A}"/>
    <cellStyle name="Comma 3 5 4 3 2 3 2 2 3" xfId="28370" xr:uid="{B8F03313-31E3-460B-B0FB-BB4E1214404C}"/>
    <cellStyle name="Comma 3 5 4 3 2 3 2 3" xfId="13960" xr:uid="{00000000-0005-0000-0000-000083410000}"/>
    <cellStyle name="Comma 3 5 4 3 2 3 2 3 2" xfId="33174" xr:uid="{49512672-4C1E-4578-BA76-3A2A5E8787E6}"/>
    <cellStyle name="Comma 3 5 4 3 2 3 2 4" xfId="23567" xr:uid="{21D0C728-3417-4E29-8F9A-945C20F3975D}"/>
    <cellStyle name="Comma 3 5 4 3 2 3 3" xfId="6755" xr:uid="{00000000-0005-0000-0000-000084410000}"/>
    <cellStyle name="Comma 3 5 4 3 2 3 3 2" xfId="16362" xr:uid="{00000000-0005-0000-0000-000085410000}"/>
    <cellStyle name="Comma 3 5 4 3 2 3 3 2 2" xfId="35576" xr:uid="{980168E0-3451-42B6-B6B8-AA0B1520B29E}"/>
    <cellStyle name="Comma 3 5 4 3 2 3 3 3" xfId="25969" xr:uid="{8DE96B45-1728-4C36-AED9-5980743864FF}"/>
    <cellStyle name="Comma 3 5 4 3 2 3 4" xfId="11558" xr:uid="{00000000-0005-0000-0000-000086410000}"/>
    <cellStyle name="Comma 3 5 4 3 2 3 4 2" xfId="30772" xr:uid="{A2450E8F-B870-4425-955B-88F233474407}"/>
    <cellStyle name="Comma 3 5 4 3 2 3 5" xfId="21165" xr:uid="{A37706F1-ABCF-4166-99CE-DC4145F2DFAB}"/>
    <cellStyle name="Comma 3 5 4 3 2 4" xfId="2753" xr:uid="{00000000-0005-0000-0000-000087410000}"/>
    <cellStyle name="Comma 3 5 4 3 2 4 2" xfId="7556" xr:uid="{00000000-0005-0000-0000-000088410000}"/>
    <cellStyle name="Comma 3 5 4 3 2 4 2 2" xfId="17163" xr:uid="{00000000-0005-0000-0000-000089410000}"/>
    <cellStyle name="Comma 3 5 4 3 2 4 2 2 2" xfId="36377" xr:uid="{976211BF-D2C5-4464-B75E-64D35B456878}"/>
    <cellStyle name="Comma 3 5 4 3 2 4 2 3" xfId="26770" xr:uid="{E7B0F86F-EA7A-48D7-80BE-BE23AE5B0783}"/>
    <cellStyle name="Comma 3 5 4 3 2 4 3" xfId="12360" xr:uid="{00000000-0005-0000-0000-00008A410000}"/>
    <cellStyle name="Comma 3 5 4 3 2 4 3 2" xfId="31574" xr:uid="{E7D13D22-D29C-4F85-A8BB-D6CC21977769}"/>
    <cellStyle name="Comma 3 5 4 3 2 4 4" xfId="21967" xr:uid="{3B5FBC16-24DE-461C-9BE1-70CE06962ED0}"/>
    <cellStyle name="Comma 3 5 4 3 2 5" xfId="5155" xr:uid="{00000000-0005-0000-0000-00008B410000}"/>
    <cellStyle name="Comma 3 5 4 3 2 5 2" xfId="14762" xr:uid="{00000000-0005-0000-0000-00008C410000}"/>
    <cellStyle name="Comma 3 5 4 3 2 5 2 2" xfId="33976" xr:uid="{381A9533-9DA3-40D4-8AEB-784E52D38A61}"/>
    <cellStyle name="Comma 3 5 4 3 2 5 3" xfId="24369" xr:uid="{BA229385-3897-48B7-A292-9BE5096BC404}"/>
    <cellStyle name="Comma 3 5 4 3 2 6" xfId="9958" xr:uid="{00000000-0005-0000-0000-00008D410000}"/>
    <cellStyle name="Comma 3 5 4 3 2 6 2" xfId="29172" xr:uid="{2E3CE366-4F56-4577-9D48-CC97142C5C12}"/>
    <cellStyle name="Comma 3 5 4 3 2 7" xfId="19565" xr:uid="{3C5358C3-D66E-4FC2-9FC9-DD4986214B5D}"/>
    <cellStyle name="Comma 3 5 4 3 3" xfId="547" xr:uid="{00000000-0005-0000-0000-00008E410000}"/>
    <cellStyle name="Comma 3 5 4 3 3 2" xfId="1348" xr:uid="{00000000-0005-0000-0000-00008F410000}"/>
    <cellStyle name="Comma 3 5 4 3 3 2 2" xfId="3753" xr:uid="{00000000-0005-0000-0000-000090410000}"/>
    <cellStyle name="Comma 3 5 4 3 3 2 2 2" xfId="8556" xr:uid="{00000000-0005-0000-0000-000091410000}"/>
    <cellStyle name="Comma 3 5 4 3 3 2 2 2 2" xfId="18163" xr:uid="{00000000-0005-0000-0000-000092410000}"/>
    <cellStyle name="Comma 3 5 4 3 3 2 2 2 2 2" xfId="37377" xr:uid="{5602F7DA-D4D2-4C0B-977E-A4395BDCD870}"/>
    <cellStyle name="Comma 3 5 4 3 3 2 2 2 3" xfId="27770" xr:uid="{1D7CA539-6453-4DE5-A1E4-B5380F696168}"/>
    <cellStyle name="Comma 3 5 4 3 3 2 2 3" xfId="13360" xr:uid="{00000000-0005-0000-0000-000093410000}"/>
    <cellStyle name="Comma 3 5 4 3 3 2 2 3 2" xfId="32574" xr:uid="{04E1C7FD-7623-4F4E-9CC1-1C18B12EA53F}"/>
    <cellStyle name="Comma 3 5 4 3 3 2 2 4" xfId="22967" xr:uid="{6C5F4B6F-6F66-4987-8341-A505E7E6E866}"/>
    <cellStyle name="Comma 3 5 4 3 3 2 3" xfId="6155" xr:uid="{00000000-0005-0000-0000-000094410000}"/>
    <cellStyle name="Comma 3 5 4 3 3 2 3 2" xfId="15762" xr:uid="{00000000-0005-0000-0000-000095410000}"/>
    <cellStyle name="Comma 3 5 4 3 3 2 3 2 2" xfId="34976" xr:uid="{8E326DBE-A829-4784-8170-0FDBC265F62F}"/>
    <cellStyle name="Comma 3 5 4 3 3 2 3 3" xfId="25369" xr:uid="{CBFF7079-2457-445A-9C77-DF125F8D3071}"/>
    <cellStyle name="Comma 3 5 4 3 3 2 4" xfId="10958" xr:uid="{00000000-0005-0000-0000-000096410000}"/>
    <cellStyle name="Comma 3 5 4 3 3 2 4 2" xfId="30172" xr:uid="{182AE8B9-93C9-45C6-B7D9-C329A81250DB}"/>
    <cellStyle name="Comma 3 5 4 3 3 2 5" xfId="20565" xr:uid="{6560CC6C-1009-4A4C-883C-F20D9B97B0A3}"/>
    <cellStyle name="Comma 3 5 4 3 3 3" xfId="2148" xr:uid="{00000000-0005-0000-0000-000097410000}"/>
    <cellStyle name="Comma 3 5 4 3 3 3 2" xfId="4553" xr:uid="{00000000-0005-0000-0000-000098410000}"/>
    <cellStyle name="Comma 3 5 4 3 3 3 2 2" xfId="9356" xr:uid="{00000000-0005-0000-0000-000099410000}"/>
    <cellStyle name="Comma 3 5 4 3 3 3 2 2 2" xfId="18963" xr:uid="{00000000-0005-0000-0000-00009A410000}"/>
    <cellStyle name="Comma 3 5 4 3 3 3 2 2 2 2" xfId="38177" xr:uid="{30BDBD71-BC00-4DBB-9FCD-C2D59DA8199C}"/>
    <cellStyle name="Comma 3 5 4 3 3 3 2 2 3" xfId="28570" xr:uid="{0C01B5D4-77CC-4E1B-B841-900A2D06DB09}"/>
    <cellStyle name="Comma 3 5 4 3 3 3 2 3" xfId="14160" xr:uid="{00000000-0005-0000-0000-00009B410000}"/>
    <cellStyle name="Comma 3 5 4 3 3 3 2 3 2" xfId="33374" xr:uid="{65257BF7-5F03-4744-AD96-CBCF52A8E42E}"/>
    <cellStyle name="Comma 3 5 4 3 3 3 2 4" xfId="23767" xr:uid="{590A21B3-C393-472F-BDBD-8595AB02334E}"/>
    <cellStyle name="Comma 3 5 4 3 3 3 3" xfId="6955" xr:uid="{00000000-0005-0000-0000-00009C410000}"/>
    <cellStyle name="Comma 3 5 4 3 3 3 3 2" xfId="16562" xr:uid="{00000000-0005-0000-0000-00009D410000}"/>
    <cellStyle name="Comma 3 5 4 3 3 3 3 2 2" xfId="35776" xr:uid="{9ACBBD3D-E37D-4CAA-AE7F-C5E0FE829A99}"/>
    <cellStyle name="Comma 3 5 4 3 3 3 3 3" xfId="26169" xr:uid="{41F46193-A27C-4168-820C-B04A9F790A56}"/>
    <cellStyle name="Comma 3 5 4 3 3 3 4" xfId="11758" xr:uid="{00000000-0005-0000-0000-00009E410000}"/>
    <cellStyle name="Comma 3 5 4 3 3 3 4 2" xfId="30972" xr:uid="{042C5D99-ECF6-4B02-929E-17728B415B98}"/>
    <cellStyle name="Comma 3 5 4 3 3 3 5" xfId="21365" xr:uid="{280BC34E-B7EA-4DB3-9391-D24CED4FE5D6}"/>
    <cellStyle name="Comma 3 5 4 3 3 4" xfId="2953" xr:uid="{00000000-0005-0000-0000-00009F410000}"/>
    <cellStyle name="Comma 3 5 4 3 3 4 2" xfId="7756" xr:uid="{00000000-0005-0000-0000-0000A0410000}"/>
    <cellStyle name="Comma 3 5 4 3 3 4 2 2" xfId="17363" xr:uid="{00000000-0005-0000-0000-0000A1410000}"/>
    <cellStyle name="Comma 3 5 4 3 3 4 2 2 2" xfId="36577" xr:uid="{4CB26DD8-4D9F-4E0D-AF7C-4C55BB6FA487}"/>
    <cellStyle name="Comma 3 5 4 3 3 4 2 3" xfId="26970" xr:uid="{8063F1E7-B1A7-4E3A-9889-296B620553F3}"/>
    <cellStyle name="Comma 3 5 4 3 3 4 3" xfId="12560" xr:uid="{00000000-0005-0000-0000-0000A2410000}"/>
    <cellStyle name="Comma 3 5 4 3 3 4 3 2" xfId="31774" xr:uid="{F9E79DB8-3976-4EBC-9AA9-461E632AFFED}"/>
    <cellStyle name="Comma 3 5 4 3 3 4 4" xfId="22167" xr:uid="{A8F512A0-1779-4AF6-BE85-8C85CC8D33E0}"/>
    <cellStyle name="Comma 3 5 4 3 3 5" xfId="5355" xr:uid="{00000000-0005-0000-0000-0000A3410000}"/>
    <cellStyle name="Comma 3 5 4 3 3 5 2" xfId="14962" xr:uid="{00000000-0005-0000-0000-0000A4410000}"/>
    <cellStyle name="Comma 3 5 4 3 3 5 2 2" xfId="34176" xr:uid="{D32F8DB6-E90D-4085-8CD4-8C73BB56A7F4}"/>
    <cellStyle name="Comma 3 5 4 3 3 5 3" xfId="24569" xr:uid="{50445E88-6700-4E74-AF8D-F8A8E6108A66}"/>
    <cellStyle name="Comma 3 5 4 3 3 6" xfId="10158" xr:uid="{00000000-0005-0000-0000-0000A5410000}"/>
    <cellStyle name="Comma 3 5 4 3 3 6 2" xfId="29372" xr:uid="{CE286738-5E70-4390-87C1-E2E7CDD51C7A}"/>
    <cellStyle name="Comma 3 5 4 3 3 7" xfId="19765" xr:uid="{1BEFC7B3-F0B2-4E24-AC25-8E4E158C5724}"/>
    <cellStyle name="Comma 3 5 4 3 4" xfId="747" xr:uid="{00000000-0005-0000-0000-0000A6410000}"/>
    <cellStyle name="Comma 3 5 4 3 4 2" xfId="1548" xr:uid="{00000000-0005-0000-0000-0000A7410000}"/>
    <cellStyle name="Comma 3 5 4 3 4 2 2" xfId="3953" xr:uid="{00000000-0005-0000-0000-0000A8410000}"/>
    <cellStyle name="Comma 3 5 4 3 4 2 2 2" xfId="8756" xr:uid="{00000000-0005-0000-0000-0000A9410000}"/>
    <cellStyle name="Comma 3 5 4 3 4 2 2 2 2" xfId="18363" xr:uid="{00000000-0005-0000-0000-0000AA410000}"/>
    <cellStyle name="Comma 3 5 4 3 4 2 2 2 2 2" xfId="37577" xr:uid="{F58CF0D1-C0BB-4AA0-8A03-A41695338EB6}"/>
    <cellStyle name="Comma 3 5 4 3 4 2 2 2 3" xfId="27970" xr:uid="{8AD389B6-C3D0-4A90-8FE5-B40FAA53C455}"/>
    <cellStyle name="Comma 3 5 4 3 4 2 2 3" xfId="13560" xr:uid="{00000000-0005-0000-0000-0000AB410000}"/>
    <cellStyle name="Comma 3 5 4 3 4 2 2 3 2" xfId="32774" xr:uid="{C7A63CF0-CFCF-46A3-A1D7-FD71DB115EB4}"/>
    <cellStyle name="Comma 3 5 4 3 4 2 2 4" xfId="23167" xr:uid="{3704E37E-F16F-471C-B804-B72933CE3793}"/>
    <cellStyle name="Comma 3 5 4 3 4 2 3" xfId="6355" xr:uid="{00000000-0005-0000-0000-0000AC410000}"/>
    <cellStyle name="Comma 3 5 4 3 4 2 3 2" xfId="15962" xr:uid="{00000000-0005-0000-0000-0000AD410000}"/>
    <cellStyle name="Comma 3 5 4 3 4 2 3 2 2" xfId="35176" xr:uid="{6EDD7F84-09BF-4028-96BC-6D45241F45BD}"/>
    <cellStyle name="Comma 3 5 4 3 4 2 3 3" xfId="25569" xr:uid="{599B4F46-91D6-4835-9A88-256185A5331A}"/>
    <cellStyle name="Comma 3 5 4 3 4 2 4" xfId="11158" xr:uid="{00000000-0005-0000-0000-0000AE410000}"/>
    <cellStyle name="Comma 3 5 4 3 4 2 4 2" xfId="30372" xr:uid="{8AC3ED5F-5FA6-4843-ABFB-D1FC891C0297}"/>
    <cellStyle name="Comma 3 5 4 3 4 2 5" xfId="20765" xr:uid="{DCB90784-4374-47D1-B376-D3F0F0E6D9E7}"/>
    <cellStyle name="Comma 3 5 4 3 4 3" xfId="2348" xr:uid="{00000000-0005-0000-0000-0000AF410000}"/>
    <cellStyle name="Comma 3 5 4 3 4 3 2" xfId="4753" xr:uid="{00000000-0005-0000-0000-0000B0410000}"/>
    <cellStyle name="Comma 3 5 4 3 4 3 2 2" xfId="9556" xr:uid="{00000000-0005-0000-0000-0000B1410000}"/>
    <cellStyle name="Comma 3 5 4 3 4 3 2 2 2" xfId="19163" xr:uid="{00000000-0005-0000-0000-0000B2410000}"/>
    <cellStyle name="Comma 3 5 4 3 4 3 2 2 2 2" xfId="38377" xr:uid="{0B6820EC-6EFA-468F-86D4-04901D091F5C}"/>
    <cellStyle name="Comma 3 5 4 3 4 3 2 2 3" xfId="28770" xr:uid="{8B0B0F2A-907D-4FDC-A1EA-44894BE56FBA}"/>
    <cellStyle name="Comma 3 5 4 3 4 3 2 3" xfId="14360" xr:uid="{00000000-0005-0000-0000-0000B3410000}"/>
    <cellStyle name="Comma 3 5 4 3 4 3 2 3 2" xfId="33574" xr:uid="{ED221F25-1C5A-4EF5-8BD4-FEAC28AAA304}"/>
    <cellStyle name="Comma 3 5 4 3 4 3 2 4" xfId="23967" xr:uid="{D1A33EE0-3C91-40CB-AD67-36956808C7F6}"/>
    <cellStyle name="Comma 3 5 4 3 4 3 3" xfId="7155" xr:uid="{00000000-0005-0000-0000-0000B4410000}"/>
    <cellStyle name="Comma 3 5 4 3 4 3 3 2" xfId="16762" xr:uid="{00000000-0005-0000-0000-0000B5410000}"/>
    <cellStyle name="Comma 3 5 4 3 4 3 3 2 2" xfId="35976" xr:uid="{34F7DBC0-8CF4-4EA0-B903-F627F247C980}"/>
    <cellStyle name="Comma 3 5 4 3 4 3 3 3" xfId="26369" xr:uid="{5CDDB06B-26C1-41DB-B248-B3DED9452DF7}"/>
    <cellStyle name="Comma 3 5 4 3 4 3 4" xfId="11958" xr:uid="{00000000-0005-0000-0000-0000B6410000}"/>
    <cellStyle name="Comma 3 5 4 3 4 3 4 2" xfId="31172" xr:uid="{000AD9EF-D66D-40CE-8DB8-3F7EC969BDE1}"/>
    <cellStyle name="Comma 3 5 4 3 4 3 5" xfId="21565" xr:uid="{6BC24BA9-1026-4A77-841D-21D1E1FC6162}"/>
    <cellStyle name="Comma 3 5 4 3 4 4" xfId="3153" xr:uid="{00000000-0005-0000-0000-0000B7410000}"/>
    <cellStyle name="Comma 3 5 4 3 4 4 2" xfId="7956" xr:uid="{00000000-0005-0000-0000-0000B8410000}"/>
    <cellStyle name="Comma 3 5 4 3 4 4 2 2" xfId="17563" xr:uid="{00000000-0005-0000-0000-0000B9410000}"/>
    <cellStyle name="Comma 3 5 4 3 4 4 2 2 2" xfId="36777" xr:uid="{519EC2AF-CDEF-4369-8AB3-1F5E6CD4FCD8}"/>
    <cellStyle name="Comma 3 5 4 3 4 4 2 3" xfId="27170" xr:uid="{2259A81C-4216-4212-8C71-4B724ED2E446}"/>
    <cellStyle name="Comma 3 5 4 3 4 4 3" xfId="12760" xr:uid="{00000000-0005-0000-0000-0000BA410000}"/>
    <cellStyle name="Comma 3 5 4 3 4 4 3 2" xfId="31974" xr:uid="{9958B04B-223C-4660-8E42-10F7752D032E}"/>
    <cellStyle name="Comma 3 5 4 3 4 4 4" xfId="22367" xr:uid="{2A3805BC-3299-4F09-94EA-9E1C62822503}"/>
    <cellStyle name="Comma 3 5 4 3 4 5" xfId="5555" xr:uid="{00000000-0005-0000-0000-0000BB410000}"/>
    <cellStyle name="Comma 3 5 4 3 4 5 2" xfId="15162" xr:uid="{00000000-0005-0000-0000-0000BC410000}"/>
    <cellStyle name="Comma 3 5 4 3 4 5 2 2" xfId="34376" xr:uid="{225631AD-762F-43D5-80C2-4B5F26763A20}"/>
    <cellStyle name="Comma 3 5 4 3 4 5 3" xfId="24769" xr:uid="{767BB550-BFB6-46F4-BD02-3955539D71A7}"/>
    <cellStyle name="Comma 3 5 4 3 4 6" xfId="10358" xr:uid="{00000000-0005-0000-0000-0000BD410000}"/>
    <cellStyle name="Comma 3 5 4 3 4 6 2" xfId="29572" xr:uid="{60EC4695-F650-4770-BEAF-88D6E9DE894D}"/>
    <cellStyle name="Comma 3 5 4 3 4 7" xfId="19965" xr:uid="{18586850-9BFF-4D2B-A372-D5EDD6C3AB33}"/>
    <cellStyle name="Comma 3 5 4 3 5" xfId="948" xr:uid="{00000000-0005-0000-0000-0000BE410000}"/>
    <cellStyle name="Comma 3 5 4 3 5 2" xfId="3353" xr:uid="{00000000-0005-0000-0000-0000BF410000}"/>
    <cellStyle name="Comma 3 5 4 3 5 2 2" xfId="8156" xr:uid="{00000000-0005-0000-0000-0000C0410000}"/>
    <cellStyle name="Comma 3 5 4 3 5 2 2 2" xfId="17763" xr:uid="{00000000-0005-0000-0000-0000C1410000}"/>
    <cellStyle name="Comma 3 5 4 3 5 2 2 2 2" xfId="36977" xr:uid="{556EC994-9783-48DF-B4FB-1BB4AD5C56E8}"/>
    <cellStyle name="Comma 3 5 4 3 5 2 2 3" xfId="27370" xr:uid="{11DEB9F9-8F9D-4E68-8222-64408BBE3553}"/>
    <cellStyle name="Comma 3 5 4 3 5 2 3" xfId="12960" xr:uid="{00000000-0005-0000-0000-0000C2410000}"/>
    <cellStyle name="Comma 3 5 4 3 5 2 3 2" xfId="32174" xr:uid="{BBE1CA50-00C4-49D1-8A8B-C44F9199F0DE}"/>
    <cellStyle name="Comma 3 5 4 3 5 2 4" xfId="22567" xr:uid="{E905BA39-ABF4-4A04-B9A9-8583B6993035}"/>
    <cellStyle name="Comma 3 5 4 3 5 3" xfId="5755" xr:uid="{00000000-0005-0000-0000-0000C3410000}"/>
    <cellStyle name="Comma 3 5 4 3 5 3 2" xfId="15362" xr:uid="{00000000-0005-0000-0000-0000C4410000}"/>
    <cellStyle name="Comma 3 5 4 3 5 3 2 2" xfId="34576" xr:uid="{FB4F6456-229F-4607-B08D-B8774E4C11BD}"/>
    <cellStyle name="Comma 3 5 4 3 5 3 3" xfId="24969" xr:uid="{8E93C392-8A51-44B1-99CA-F0DA943E8AF1}"/>
    <cellStyle name="Comma 3 5 4 3 5 4" xfId="10558" xr:uid="{00000000-0005-0000-0000-0000C5410000}"/>
    <cellStyle name="Comma 3 5 4 3 5 4 2" xfId="29772" xr:uid="{9329B587-E07D-40DF-BDD5-D0EDCFADADC6}"/>
    <cellStyle name="Comma 3 5 4 3 5 5" xfId="20165" xr:uid="{304ACFAE-16CA-4C4B-A454-E0007ED4FFB3}"/>
    <cellStyle name="Comma 3 5 4 3 6" xfId="1748" xr:uid="{00000000-0005-0000-0000-0000C6410000}"/>
    <cellStyle name="Comma 3 5 4 3 6 2" xfId="4153" xr:uid="{00000000-0005-0000-0000-0000C7410000}"/>
    <cellStyle name="Comma 3 5 4 3 6 2 2" xfId="8956" xr:uid="{00000000-0005-0000-0000-0000C8410000}"/>
    <cellStyle name="Comma 3 5 4 3 6 2 2 2" xfId="18563" xr:uid="{00000000-0005-0000-0000-0000C9410000}"/>
    <cellStyle name="Comma 3 5 4 3 6 2 2 2 2" xfId="37777" xr:uid="{EEF94F77-B5D8-4B7A-9FE7-C2D8A44B7884}"/>
    <cellStyle name="Comma 3 5 4 3 6 2 2 3" xfId="28170" xr:uid="{1D64870A-4F50-4D2C-842C-B15A96124C5A}"/>
    <cellStyle name="Comma 3 5 4 3 6 2 3" xfId="13760" xr:uid="{00000000-0005-0000-0000-0000CA410000}"/>
    <cellStyle name="Comma 3 5 4 3 6 2 3 2" xfId="32974" xr:uid="{0B573264-DD9D-4DB0-955C-6D703B37DB8A}"/>
    <cellStyle name="Comma 3 5 4 3 6 2 4" xfId="23367" xr:uid="{38E7F29D-A86D-42DF-A213-BDD5E935E609}"/>
    <cellStyle name="Comma 3 5 4 3 6 3" xfId="6555" xr:uid="{00000000-0005-0000-0000-0000CB410000}"/>
    <cellStyle name="Comma 3 5 4 3 6 3 2" xfId="16162" xr:uid="{00000000-0005-0000-0000-0000CC410000}"/>
    <cellStyle name="Comma 3 5 4 3 6 3 2 2" xfId="35376" xr:uid="{F27725D7-BFCD-4F9F-B874-2B2C16AEC30C}"/>
    <cellStyle name="Comma 3 5 4 3 6 3 3" xfId="25769" xr:uid="{7D6AA840-BD72-41C4-A502-3E72C1132B78}"/>
    <cellStyle name="Comma 3 5 4 3 6 4" xfId="11358" xr:uid="{00000000-0005-0000-0000-0000CD410000}"/>
    <cellStyle name="Comma 3 5 4 3 6 4 2" xfId="30572" xr:uid="{411794BF-A831-4F27-A790-965FE88D4227}"/>
    <cellStyle name="Comma 3 5 4 3 6 5" xfId="20965" xr:uid="{2BE2AE74-3290-4304-B2BB-E0FD4A5728FD}"/>
    <cellStyle name="Comma 3 5 4 3 7" xfId="2553" xr:uid="{00000000-0005-0000-0000-0000CE410000}"/>
    <cellStyle name="Comma 3 5 4 3 7 2" xfId="7356" xr:uid="{00000000-0005-0000-0000-0000CF410000}"/>
    <cellStyle name="Comma 3 5 4 3 7 2 2" xfId="16963" xr:uid="{00000000-0005-0000-0000-0000D0410000}"/>
    <cellStyle name="Comma 3 5 4 3 7 2 2 2" xfId="36177" xr:uid="{3BF3F50D-E2B2-401D-AC5D-A7E3F6170F17}"/>
    <cellStyle name="Comma 3 5 4 3 7 2 3" xfId="26570" xr:uid="{13B49899-79EE-451B-B134-24F00CD4024F}"/>
    <cellStyle name="Comma 3 5 4 3 7 3" xfId="12160" xr:uid="{00000000-0005-0000-0000-0000D1410000}"/>
    <cellStyle name="Comma 3 5 4 3 7 3 2" xfId="31374" xr:uid="{42466900-EA20-4927-B76D-D243E8D22167}"/>
    <cellStyle name="Comma 3 5 4 3 7 4" xfId="21767" xr:uid="{CBCC6300-B20E-47CA-A15B-848509139ADD}"/>
    <cellStyle name="Comma 3 5 4 3 8" xfId="4955" xr:uid="{00000000-0005-0000-0000-0000D2410000}"/>
    <cellStyle name="Comma 3 5 4 3 8 2" xfId="14562" xr:uid="{00000000-0005-0000-0000-0000D3410000}"/>
    <cellStyle name="Comma 3 5 4 3 8 2 2" xfId="33776" xr:uid="{7F286FE5-6B8D-4188-929A-86EBA8BE59DE}"/>
    <cellStyle name="Comma 3 5 4 3 8 3" xfId="24169" xr:uid="{D637B5B6-56D8-4F2E-B0A9-6B1C45B9451B}"/>
    <cellStyle name="Comma 3 5 4 3 9" xfId="9758" xr:uid="{00000000-0005-0000-0000-0000D4410000}"/>
    <cellStyle name="Comma 3 5 4 3 9 2" xfId="28972" xr:uid="{08CE823A-6238-4301-A291-B64E22271E5C}"/>
    <cellStyle name="Comma 3 5 4 4" xfId="247" xr:uid="{00000000-0005-0000-0000-0000D5410000}"/>
    <cellStyle name="Comma 3 5 4 4 2" xfId="1048" xr:uid="{00000000-0005-0000-0000-0000D6410000}"/>
    <cellStyle name="Comma 3 5 4 4 2 2" xfId="3453" xr:uid="{00000000-0005-0000-0000-0000D7410000}"/>
    <cellStyle name="Comma 3 5 4 4 2 2 2" xfId="8256" xr:uid="{00000000-0005-0000-0000-0000D8410000}"/>
    <cellStyle name="Comma 3 5 4 4 2 2 2 2" xfId="17863" xr:uid="{00000000-0005-0000-0000-0000D9410000}"/>
    <cellStyle name="Comma 3 5 4 4 2 2 2 2 2" xfId="37077" xr:uid="{CCBF2B66-2C6C-4444-8273-D108C655D61C}"/>
    <cellStyle name="Comma 3 5 4 4 2 2 2 3" xfId="27470" xr:uid="{A6B0933F-1C61-4F9B-B419-DC11B6276657}"/>
    <cellStyle name="Comma 3 5 4 4 2 2 3" xfId="13060" xr:uid="{00000000-0005-0000-0000-0000DA410000}"/>
    <cellStyle name="Comma 3 5 4 4 2 2 3 2" xfId="32274" xr:uid="{C4464CFC-F288-4614-BA8D-4D8D68556128}"/>
    <cellStyle name="Comma 3 5 4 4 2 2 4" xfId="22667" xr:uid="{C86A9EEA-7085-412E-A1CC-B40A7BA9632F}"/>
    <cellStyle name="Comma 3 5 4 4 2 3" xfId="5855" xr:uid="{00000000-0005-0000-0000-0000DB410000}"/>
    <cellStyle name="Comma 3 5 4 4 2 3 2" xfId="15462" xr:uid="{00000000-0005-0000-0000-0000DC410000}"/>
    <cellStyle name="Comma 3 5 4 4 2 3 2 2" xfId="34676" xr:uid="{DC286EAE-9E96-4505-80E7-AEF6E38C7B25}"/>
    <cellStyle name="Comma 3 5 4 4 2 3 3" xfId="25069" xr:uid="{B74A722D-850D-466F-AE8C-BC694BE2F190}"/>
    <cellStyle name="Comma 3 5 4 4 2 4" xfId="10658" xr:uid="{00000000-0005-0000-0000-0000DD410000}"/>
    <cellStyle name="Comma 3 5 4 4 2 4 2" xfId="29872" xr:uid="{B7BD259F-1EBE-40C6-99B4-308919A2E4EA}"/>
    <cellStyle name="Comma 3 5 4 4 2 5" xfId="20265" xr:uid="{4B4AC5CF-1211-4348-8110-41DFA7C98B82}"/>
    <cellStyle name="Comma 3 5 4 4 3" xfId="1848" xr:uid="{00000000-0005-0000-0000-0000DE410000}"/>
    <cellStyle name="Comma 3 5 4 4 3 2" xfId="4253" xr:uid="{00000000-0005-0000-0000-0000DF410000}"/>
    <cellStyle name="Comma 3 5 4 4 3 2 2" xfId="9056" xr:uid="{00000000-0005-0000-0000-0000E0410000}"/>
    <cellStyle name="Comma 3 5 4 4 3 2 2 2" xfId="18663" xr:uid="{00000000-0005-0000-0000-0000E1410000}"/>
    <cellStyle name="Comma 3 5 4 4 3 2 2 2 2" xfId="37877" xr:uid="{5CA11EA9-25B0-42CF-988D-D78510A37D86}"/>
    <cellStyle name="Comma 3 5 4 4 3 2 2 3" xfId="28270" xr:uid="{E2647CEC-E6A1-419C-8DDD-C24599E51CA1}"/>
    <cellStyle name="Comma 3 5 4 4 3 2 3" xfId="13860" xr:uid="{00000000-0005-0000-0000-0000E2410000}"/>
    <cellStyle name="Comma 3 5 4 4 3 2 3 2" xfId="33074" xr:uid="{7B9827DE-0401-4937-954C-76CD0E1B4301}"/>
    <cellStyle name="Comma 3 5 4 4 3 2 4" xfId="23467" xr:uid="{CABA296B-CCD2-486B-9465-3B356294AFA2}"/>
    <cellStyle name="Comma 3 5 4 4 3 3" xfId="6655" xr:uid="{00000000-0005-0000-0000-0000E3410000}"/>
    <cellStyle name="Comma 3 5 4 4 3 3 2" xfId="16262" xr:uid="{00000000-0005-0000-0000-0000E4410000}"/>
    <cellStyle name="Comma 3 5 4 4 3 3 2 2" xfId="35476" xr:uid="{9C29C1BF-C244-474A-ACC8-F70F9B8FACC0}"/>
    <cellStyle name="Comma 3 5 4 4 3 3 3" xfId="25869" xr:uid="{A09D6EFC-14D1-40A5-86F0-C9F7D911A000}"/>
    <cellStyle name="Comma 3 5 4 4 3 4" xfId="11458" xr:uid="{00000000-0005-0000-0000-0000E5410000}"/>
    <cellStyle name="Comma 3 5 4 4 3 4 2" xfId="30672" xr:uid="{41C11A21-9233-4728-B859-83B154AAFB7D}"/>
    <cellStyle name="Comma 3 5 4 4 3 5" xfId="21065" xr:uid="{4D9D1659-D584-4D8B-B7D9-6570EE46C03F}"/>
    <cellStyle name="Comma 3 5 4 4 4" xfId="2653" xr:uid="{00000000-0005-0000-0000-0000E6410000}"/>
    <cellStyle name="Comma 3 5 4 4 4 2" xfId="7456" xr:uid="{00000000-0005-0000-0000-0000E7410000}"/>
    <cellStyle name="Comma 3 5 4 4 4 2 2" xfId="17063" xr:uid="{00000000-0005-0000-0000-0000E8410000}"/>
    <cellStyle name="Comma 3 5 4 4 4 2 2 2" xfId="36277" xr:uid="{9DD2BD87-1BBA-4EA0-800E-D3E4A9A3EB1E}"/>
    <cellStyle name="Comma 3 5 4 4 4 2 3" xfId="26670" xr:uid="{07C428F2-ECAF-4CEA-9A57-5A3BE2458A19}"/>
    <cellStyle name="Comma 3 5 4 4 4 3" xfId="12260" xr:uid="{00000000-0005-0000-0000-0000E9410000}"/>
    <cellStyle name="Comma 3 5 4 4 4 3 2" xfId="31474" xr:uid="{38A0843C-92D5-4374-BB00-BDDBF64E2385}"/>
    <cellStyle name="Comma 3 5 4 4 4 4" xfId="21867" xr:uid="{98D98B52-76FD-45E8-B3DD-846B0405BF1D}"/>
    <cellStyle name="Comma 3 5 4 4 5" xfId="5055" xr:uid="{00000000-0005-0000-0000-0000EA410000}"/>
    <cellStyle name="Comma 3 5 4 4 5 2" xfId="14662" xr:uid="{00000000-0005-0000-0000-0000EB410000}"/>
    <cellStyle name="Comma 3 5 4 4 5 2 2" xfId="33876" xr:uid="{9DCA0895-49B2-4DDA-8571-3546AB12DF78}"/>
    <cellStyle name="Comma 3 5 4 4 5 3" xfId="24269" xr:uid="{096C1B0C-C297-4B77-BA55-D4EBF400E66F}"/>
    <cellStyle name="Comma 3 5 4 4 6" xfId="9858" xr:uid="{00000000-0005-0000-0000-0000EC410000}"/>
    <cellStyle name="Comma 3 5 4 4 6 2" xfId="29072" xr:uid="{8863A592-C653-4DA3-BBED-8592A0254B5F}"/>
    <cellStyle name="Comma 3 5 4 4 7" xfId="19465" xr:uid="{36268A0A-D10B-4757-8B32-7B99FDA52AB2}"/>
    <cellStyle name="Comma 3 5 4 5" xfId="447" xr:uid="{00000000-0005-0000-0000-0000ED410000}"/>
    <cellStyle name="Comma 3 5 4 5 2" xfId="1248" xr:uid="{00000000-0005-0000-0000-0000EE410000}"/>
    <cellStyle name="Comma 3 5 4 5 2 2" xfId="3653" xr:uid="{00000000-0005-0000-0000-0000EF410000}"/>
    <cellStyle name="Comma 3 5 4 5 2 2 2" xfId="8456" xr:uid="{00000000-0005-0000-0000-0000F0410000}"/>
    <cellStyle name="Comma 3 5 4 5 2 2 2 2" xfId="18063" xr:uid="{00000000-0005-0000-0000-0000F1410000}"/>
    <cellStyle name="Comma 3 5 4 5 2 2 2 2 2" xfId="37277" xr:uid="{74A9F2A3-C178-4D14-9105-373504560171}"/>
    <cellStyle name="Comma 3 5 4 5 2 2 2 3" xfId="27670" xr:uid="{91DD611F-921B-4907-BB84-5A5E25CD6155}"/>
    <cellStyle name="Comma 3 5 4 5 2 2 3" xfId="13260" xr:uid="{00000000-0005-0000-0000-0000F2410000}"/>
    <cellStyle name="Comma 3 5 4 5 2 2 3 2" xfId="32474" xr:uid="{09D8781C-D395-4813-9327-50E90231634D}"/>
    <cellStyle name="Comma 3 5 4 5 2 2 4" xfId="22867" xr:uid="{15AEEE4C-9771-4DA7-AD11-FED0CCC3207A}"/>
    <cellStyle name="Comma 3 5 4 5 2 3" xfId="6055" xr:uid="{00000000-0005-0000-0000-0000F3410000}"/>
    <cellStyle name="Comma 3 5 4 5 2 3 2" xfId="15662" xr:uid="{00000000-0005-0000-0000-0000F4410000}"/>
    <cellStyle name="Comma 3 5 4 5 2 3 2 2" xfId="34876" xr:uid="{56CFDF45-3543-4902-91C8-6239FE69534E}"/>
    <cellStyle name="Comma 3 5 4 5 2 3 3" xfId="25269" xr:uid="{DD8BAA8F-7801-4B30-9C36-E4F524CAD561}"/>
    <cellStyle name="Comma 3 5 4 5 2 4" xfId="10858" xr:uid="{00000000-0005-0000-0000-0000F5410000}"/>
    <cellStyle name="Comma 3 5 4 5 2 4 2" xfId="30072" xr:uid="{85A3E3F8-D4B9-4C92-B04D-5EC4DA79B30A}"/>
    <cellStyle name="Comma 3 5 4 5 2 5" xfId="20465" xr:uid="{971A1F97-E786-488E-B677-EED82A109C6F}"/>
    <cellStyle name="Comma 3 5 4 5 3" xfId="2048" xr:uid="{00000000-0005-0000-0000-0000F6410000}"/>
    <cellStyle name="Comma 3 5 4 5 3 2" xfId="4453" xr:uid="{00000000-0005-0000-0000-0000F7410000}"/>
    <cellStyle name="Comma 3 5 4 5 3 2 2" xfId="9256" xr:uid="{00000000-0005-0000-0000-0000F8410000}"/>
    <cellStyle name="Comma 3 5 4 5 3 2 2 2" xfId="18863" xr:uid="{00000000-0005-0000-0000-0000F9410000}"/>
    <cellStyle name="Comma 3 5 4 5 3 2 2 2 2" xfId="38077" xr:uid="{AF735717-245E-401F-8808-C9062C2C776A}"/>
    <cellStyle name="Comma 3 5 4 5 3 2 2 3" xfId="28470" xr:uid="{CFA6E7A9-4565-4507-B9E9-520583AC2977}"/>
    <cellStyle name="Comma 3 5 4 5 3 2 3" xfId="14060" xr:uid="{00000000-0005-0000-0000-0000FA410000}"/>
    <cellStyle name="Comma 3 5 4 5 3 2 3 2" xfId="33274" xr:uid="{87E47176-641C-48AA-8C32-423F0AC7F442}"/>
    <cellStyle name="Comma 3 5 4 5 3 2 4" xfId="23667" xr:uid="{2D57C6F5-A218-4E5A-8E67-160112BB01E9}"/>
    <cellStyle name="Comma 3 5 4 5 3 3" xfId="6855" xr:uid="{00000000-0005-0000-0000-0000FB410000}"/>
    <cellStyle name="Comma 3 5 4 5 3 3 2" xfId="16462" xr:uid="{00000000-0005-0000-0000-0000FC410000}"/>
    <cellStyle name="Comma 3 5 4 5 3 3 2 2" xfId="35676" xr:uid="{D4744AB3-D0E1-4D5E-9AEA-7733D93C710D}"/>
    <cellStyle name="Comma 3 5 4 5 3 3 3" xfId="26069" xr:uid="{2D20A367-957B-4955-AC7D-AEEB9DADDB74}"/>
    <cellStyle name="Comma 3 5 4 5 3 4" xfId="11658" xr:uid="{00000000-0005-0000-0000-0000FD410000}"/>
    <cellStyle name="Comma 3 5 4 5 3 4 2" xfId="30872" xr:uid="{F48E123B-2CDF-4470-8A99-A8EA821254C0}"/>
    <cellStyle name="Comma 3 5 4 5 3 5" xfId="21265" xr:uid="{D242EA19-A2E9-4EE9-B706-12003D2FD399}"/>
    <cellStyle name="Comma 3 5 4 5 4" xfId="2853" xr:uid="{00000000-0005-0000-0000-0000FE410000}"/>
    <cellStyle name="Comma 3 5 4 5 4 2" xfId="7656" xr:uid="{00000000-0005-0000-0000-0000FF410000}"/>
    <cellStyle name="Comma 3 5 4 5 4 2 2" xfId="17263" xr:uid="{00000000-0005-0000-0000-000000420000}"/>
    <cellStyle name="Comma 3 5 4 5 4 2 2 2" xfId="36477" xr:uid="{547A0D3A-3097-426C-9721-B1ECA8DF881C}"/>
    <cellStyle name="Comma 3 5 4 5 4 2 3" xfId="26870" xr:uid="{08E24DB1-641E-44BB-B173-C67AF8411455}"/>
    <cellStyle name="Comma 3 5 4 5 4 3" xfId="12460" xr:uid="{00000000-0005-0000-0000-000001420000}"/>
    <cellStyle name="Comma 3 5 4 5 4 3 2" xfId="31674" xr:uid="{BCAB74A5-E9E6-4C70-B4B2-4B6152A44CDE}"/>
    <cellStyle name="Comma 3 5 4 5 4 4" xfId="22067" xr:uid="{42836824-CDFD-4FDC-88CD-644D0F216EBD}"/>
    <cellStyle name="Comma 3 5 4 5 5" xfId="5255" xr:uid="{00000000-0005-0000-0000-000002420000}"/>
    <cellStyle name="Comma 3 5 4 5 5 2" xfId="14862" xr:uid="{00000000-0005-0000-0000-000003420000}"/>
    <cellStyle name="Comma 3 5 4 5 5 2 2" xfId="34076" xr:uid="{AE3637EE-9251-4B8D-B175-EE14C9D1AEE8}"/>
    <cellStyle name="Comma 3 5 4 5 5 3" xfId="24469" xr:uid="{B8CEDBF8-0CC8-4C40-B3B3-D0336968F9E6}"/>
    <cellStyle name="Comma 3 5 4 5 6" xfId="10058" xr:uid="{00000000-0005-0000-0000-000004420000}"/>
    <cellStyle name="Comma 3 5 4 5 6 2" xfId="29272" xr:uid="{8D2EDE62-5D71-487F-88AF-9DD6FCF66463}"/>
    <cellStyle name="Comma 3 5 4 5 7" xfId="19665" xr:uid="{7EC02C03-ED88-4793-850D-3D842FEE6AC4}"/>
    <cellStyle name="Comma 3 5 4 6" xfId="647" xr:uid="{00000000-0005-0000-0000-000005420000}"/>
    <cellStyle name="Comma 3 5 4 6 2" xfId="1448" xr:uid="{00000000-0005-0000-0000-000006420000}"/>
    <cellStyle name="Comma 3 5 4 6 2 2" xfId="3853" xr:uid="{00000000-0005-0000-0000-000007420000}"/>
    <cellStyle name="Comma 3 5 4 6 2 2 2" xfId="8656" xr:uid="{00000000-0005-0000-0000-000008420000}"/>
    <cellStyle name="Comma 3 5 4 6 2 2 2 2" xfId="18263" xr:uid="{00000000-0005-0000-0000-000009420000}"/>
    <cellStyle name="Comma 3 5 4 6 2 2 2 2 2" xfId="37477" xr:uid="{966F7793-56F7-44C0-8F83-D839F7A79007}"/>
    <cellStyle name="Comma 3 5 4 6 2 2 2 3" xfId="27870" xr:uid="{62FB276A-573A-4795-B201-1790BC23CD2D}"/>
    <cellStyle name="Comma 3 5 4 6 2 2 3" xfId="13460" xr:uid="{00000000-0005-0000-0000-00000A420000}"/>
    <cellStyle name="Comma 3 5 4 6 2 2 3 2" xfId="32674" xr:uid="{34EAD5DA-F6A8-4946-B0C6-ACD2AE1A80E8}"/>
    <cellStyle name="Comma 3 5 4 6 2 2 4" xfId="23067" xr:uid="{379DA0FC-4034-4A0A-A96C-146ADF0A82EF}"/>
    <cellStyle name="Comma 3 5 4 6 2 3" xfId="6255" xr:uid="{00000000-0005-0000-0000-00000B420000}"/>
    <cellStyle name="Comma 3 5 4 6 2 3 2" xfId="15862" xr:uid="{00000000-0005-0000-0000-00000C420000}"/>
    <cellStyle name="Comma 3 5 4 6 2 3 2 2" xfId="35076" xr:uid="{9F3E4CDF-4D3A-464E-9018-0DB90C952B3F}"/>
    <cellStyle name="Comma 3 5 4 6 2 3 3" xfId="25469" xr:uid="{6241B218-D280-4546-9C78-70A0A5B3AE9A}"/>
    <cellStyle name="Comma 3 5 4 6 2 4" xfId="11058" xr:uid="{00000000-0005-0000-0000-00000D420000}"/>
    <cellStyle name="Comma 3 5 4 6 2 4 2" xfId="30272" xr:uid="{297D4637-6C6D-448E-B3BD-0C8CCAFCB6CF}"/>
    <cellStyle name="Comma 3 5 4 6 2 5" xfId="20665" xr:uid="{7E434186-501C-40E0-920C-AB07F1D78FFB}"/>
    <cellStyle name="Comma 3 5 4 6 3" xfId="2248" xr:uid="{00000000-0005-0000-0000-00000E420000}"/>
    <cellStyle name="Comma 3 5 4 6 3 2" xfId="4653" xr:uid="{00000000-0005-0000-0000-00000F420000}"/>
    <cellStyle name="Comma 3 5 4 6 3 2 2" xfId="9456" xr:uid="{00000000-0005-0000-0000-000010420000}"/>
    <cellStyle name="Comma 3 5 4 6 3 2 2 2" xfId="19063" xr:uid="{00000000-0005-0000-0000-000011420000}"/>
    <cellStyle name="Comma 3 5 4 6 3 2 2 2 2" xfId="38277" xr:uid="{F678A814-3C54-45FA-A9DC-2848E0933DA6}"/>
    <cellStyle name="Comma 3 5 4 6 3 2 2 3" xfId="28670" xr:uid="{B2E123FE-A818-4C0E-B711-1845C5B1FD79}"/>
    <cellStyle name="Comma 3 5 4 6 3 2 3" xfId="14260" xr:uid="{00000000-0005-0000-0000-000012420000}"/>
    <cellStyle name="Comma 3 5 4 6 3 2 3 2" xfId="33474" xr:uid="{20A2E27F-FB24-4A62-8F2C-703C540C8F53}"/>
    <cellStyle name="Comma 3 5 4 6 3 2 4" xfId="23867" xr:uid="{F3653BD4-DAA9-4A2F-8810-691B561E8E55}"/>
    <cellStyle name="Comma 3 5 4 6 3 3" xfId="7055" xr:uid="{00000000-0005-0000-0000-000013420000}"/>
    <cellStyle name="Comma 3 5 4 6 3 3 2" xfId="16662" xr:uid="{00000000-0005-0000-0000-000014420000}"/>
    <cellStyle name="Comma 3 5 4 6 3 3 2 2" xfId="35876" xr:uid="{C087A0C0-24EA-4FFD-ABF8-3232AB96C074}"/>
    <cellStyle name="Comma 3 5 4 6 3 3 3" xfId="26269" xr:uid="{28CC7518-ACF4-4C0A-BBC3-24707F7F078D}"/>
    <cellStyle name="Comma 3 5 4 6 3 4" xfId="11858" xr:uid="{00000000-0005-0000-0000-000015420000}"/>
    <cellStyle name="Comma 3 5 4 6 3 4 2" xfId="31072" xr:uid="{0C2DC0A4-F85D-4CE8-B856-8D1FFA331AEF}"/>
    <cellStyle name="Comma 3 5 4 6 3 5" xfId="21465" xr:uid="{1AEAF8B5-FAFF-41DF-A27D-B885D48CE063}"/>
    <cellStyle name="Comma 3 5 4 6 4" xfId="3053" xr:uid="{00000000-0005-0000-0000-000016420000}"/>
    <cellStyle name="Comma 3 5 4 6 4 2" xfId="7856" xr:uid="{00000000-0005-0000-0000-000017420000}"/>
    <cellStyle name="Comma 3 5 4 6 4 2 2" xfId="17463" xr:uid="{00000000-0005-0000-0000-000018420000}"/>
    <cellStyle name="Comma 3 5 4 6 4 2 2 2" xfId="36677" xr:uid="{DD601C6F-74F3-4D22-91E4-63A96F1A9178}"/>
    <cellStyle name="Comma 3 5 4 6 4 2 3" xfId="27070" xr:uid="{269F1658-A7F7-4D35-B406-D477C1BF1828}"/>
    <cellStyle name="Comma 3 5 4 6 4 3" xfId="12660" xr:uid="{00000000-0005-0000-0000-000019420000}"/>
    <cellStyle name="Comma 3 5 4 6 4 3 2" xfId="31874" xr:uid="{E3A00424-2FBA-4E24-BCDF-EEE7A499C44F}"/>
    <cellStyle name="Comma 3 5 4 6 4 4" xfId="22267" xr:uid="{FEC9629D-0AB0-42D3-BAF1-82DBF43115B5}"/>
    <cellStyle name="Comma 3 5 4 6 5" xfId="5455" xr:uid="{00000000-0005-0000-0000-00001A420000}"/>
    <cellStyle name="Comma 3 5 4 6 5 2" xfId="15062" xr:uid="{00000000-0005-0000-0000-00001B420000}"/>
    <cellStyle name="Comma 3 5 4 6 5 2 2" xfId="34276" xr:uid="{9F215D49-61C7-4B18-A315-8E83BFA2A0BE}"/>
    <cellStyle name="Comma 3 5 4 6 5 3" xfId="24669" xr:uid="{BC815A06-BA98-43D6-B554-1BEA772384A8}"/>
    <cellStyle name="Comma 3 5 4 6 6" xfId="10258" xr:uid="{00000000-0005-0000-0000-00001C420000}"/>
    <cellStyle name="Comma 3 5 4 6 6 2" xfId="29472" xr:uid="{96F0AD71-B945-4152-9BDF-783D93E483D3}"/>
    <cellStyle name="Comma 3 5 4 6 7" xfId="19865" xr:uid="{FC56629C-46B5-4A6F-B47A-E1598C9D6141}"/>
    <cellStyle name="Comma 3 5 4 7" xfId="848" xr:uid="{00000000-0005-0000-0000-00001D420000}"/>
    <cellStyle name="Comma 3 5 4 7 2" xfId="3253" xr:uid="{00000000-0005-0000-0000-00001E420000}"/>
    <cellStyle name="Comma 3 5 4 7 2 2" xfId="8056" xr:uid="{00000000-0005-0000-0000-00001F420000}"/>
    <cellStyle name="Comma 3 5 4 7 2 2 2" xfId="17663" xr:uid="{00000000-0005-0000-0000-000020420000}"/>
    <cellStyle name="Comma 3 5 4 7 2 2 2 2" xfId="36877" xr:uid="{EF64780D-FDF0-41FA-86CF-F451132C6639}"/>
    <cellStyle name="Comma 3 5 4 7 2 2 3" xfId="27270" xr:uid="{0055C7BD-2606-4B73-844F-1741F16B2A5F}"/>
    <cellStyle name="Comma 3 5 4 7 2 3" xfId="12860" xr:uid="{00000000-0005-0000-0000-000021420000}"/>
    <cellStyle name="Comma 3 5 4 7 2 3 2" xfId="32074" xr:uid="{B6ABD469-5A4E-43C9-9C96-9C3F3D452CD1}"/>
    <cellStyle name="Comma 3 5 4 7 2 4" xfId="22467" xr:uid="{122E9264-D106-44F8-97A6-3CA2D2473B33}"/>
    <cellStyle name="Comma 3 5 4 7 3" xfId="5655" xr:uid="{00000000-0005-0000-0000-000022420000}"/>
    <cellStyle name="Comma 3 5 4 7 3 2" xfId="15262" xr:uid="{00000000-0005-0000-0000-000023420000}"/>
    <cellStyle name="Comma 3 5 4 7 3 2 2" xfId="34476" xr:uid="{977AADBC-97B6-4F11-81CB-F292398B3A40}"/>
    <cellStyle name="Comma 3 5 4 7 3 3" xfId="24869" xr:uid="{35B6F6BA-35E6-44E2-A8F1-5EF9E069C978}"/>
    <cellStyle name="Comma 3 5 4 7 4" xfId="10458" xr:uid="{00000000-0005-0000-0000-000024420000}"/>
    <cellStyle name="Comma 3 5 4 7 4 2" xfId="29672" xr:uid="{2A537ED3-97F8-4DB5-A6B2-6DBB394FED7F}"/>
    <cellStyle name="Comma 3 5 4 7 5" xfId="20065" xr:uid="{F7F7BF3E-60E8-4809-BDFF-5670F52E3B34}"/>
    <cellStyle name="Comma 3 5 4 8" xfId="1648" xr:uid="{00000000-0005-0000-0000-000025420000}"/>
    <cellStyle name="Comma 3 5 4 8 2" xfId="4053" xr:uid="{00000000-0005-0000-0000-000026420000}"/>
    <cellStyle name="Comma 3 5 4 8 2 2" xfId="8856" xr:uid="{00000000-0005-0000-0000-000027420000}"/>
    <cellStyle name="Comma 3 5 4 8 2 2 2" xfId="18463" xr:uid="{00000000-0005-0000-0000-000028420000}"/>
    <cellStyle name="Comma 3 5 4 8 2 2 2 2" xfId="37677" xr:uid="{97C9BEB2-A07E-47BB-970C-5EE708020A9F}"/>
    <cellStyle name="Comma 3 5 4 8 2 2 3" xfId="28070" xr:uid="{DC987E5E-9583-4D35-ADDC-509614495CF0}"/>
    <cellStyle name="Comma 3 5 4 8 2 3" xfId="13660" xr:uid="{00000000-0005-0000-0000-000029420000}"/>
    <cellStyle name="Comma 3 5 4 8 2 3 2" xfId="32874" xr:uid="{770BD974-DDA6-4F7D-B160-2F4F7F2D2B8F}"/>
    <cellStyle name="Comma 3 5 4 8 2 4" xfId="23267" xr:uid="{28479CBB-5F59-4C61-81B2-D51399ACA2ED}"/>
    <cellStyle name="Comma 3 5 4 8 3" xfId="6455" xr:uid="{00000000-0005-0000-0000-00002A420000}"/>
    <cellStyle name="Comma 3 5 4 8 3 2" xfId="16062" xr:uid="{00000000-0005-0000-0000-00002B420000}"/>
    <cellStyle name="Comma 3 5 4 8 3 2 2" xfId="35276" xr:uid="{8E5E67D2-15A6-43EC-99E3-4C23199237E0}"/>
    <cellStyle name="Comma 3 5 4 8 3 3" xfId="25669" xr:uid="{DD5888D4-761A-4BF1-AEF5-0F319256416F}"/>
    <cellStyle name="Comma 3 5 4 8 4" xfId="11258" xr:uid="{00000000-0005-0000-0000-00002C420000}"/>
    <cellStyle name="Comma 3 5 4 8 4 2" xfId="30472" xr:uid="{35AEDCE7-4028-45B7-8C51-F46AF3A4C488}"/>
    <cellStyle name="Comma 3 5 4 8 5" xfId="20865" xr:uid="{58567147-9BF0-460A-8960-BFB53B75647B}"/>
    <cellStyle name="Comma 3 5 4 9" xfId="2453" xr:uid="{00000000-0005-0000-0000-00002D420000}"/>
    <cellStyle name="Comma 3 5 4 9 2" xfId="7256" xr:uid="{00000000-0005-0000-0000-00002E420000}"/>
    <cellStyle name="Comma 3 5 4 9 2 2" xfId="16863" xr:uid="{00000000-0005-0000-0000-00002F420000}"/>
    <cellStyle name="Comma 3 5 4 9 2 2 2" xfId="36077" xr:uid="{8C8C5CFD-B821-4E77-93F9-EA87B4F043E1}"/>
    <cellStyle name="Comma 3 5 4 9 2 3" xfId="26470" xr:uid="{29DF3565-B034-404E-8B13-F8227BADD499}"/>
    <cellStyle name="Comma 3 5 4 9 3" xfId="12060" xr:uid="{00000000-0005-0000-0000-000030420000}"/>
    <cellStyle name="Comma 3 5 4 9 3 2" xfId="31274" xr:uid="{37FFAD80-71AD-4DCB-8EC1-6371F75C9F2C}"/>
    <cellStyle name="Comma 3 5 4 9 4" xfId="21667" xr:uid="{0DCD1078-4CE6-4CC2-97BD-0BDEE5C98BA2}"/>
    <cellStyle name="Comma 3 5 5" xfId="56" xr:uid="{00000000-0005-0000-0000-000031420000}"/>
    <cellStyle name="Comma 3 5 5 10" xfId="4865" xr:uid="{00000000-0005-0000-0000-000032420000}"/>
    <cellStyle name="Comma 3 5 5 10 2" xfId="14472" xr:uid="{00000000-0005-0000-0000-000033420000}"/>
    <cellStyle name="Comma 3 5 5 10 2 2" xfId="33686" xr:uid="{A3C9C449-383E-4700-8061-A8099F3F6CBA}"/>
    <cellStyle name="Comma 3 5 5 10 3" xfId="24079" xr:uid="{68B29A5C-1508-4C0C-A0BB-DCE4ECB29313}"/>
    <cellStyle name="Comma 3 5 5 11" xfId="9668" xr:uid="{00000000-0005-0000-0000-000034420000}"/>
    <cellStyle name="Comma 3 5 5 11 2" xfId="28882" xr:uid="{4BE07F69-B942-4F5A-A117-0770D26AE855}"/>
    <cellStyle name="Comma 3 5 5 12" xfId="19275" xr:uid="{6912F6A3-2BDF-4434-A4A2-270BE1B919BA}"/>
    <cellStyle name="Comma 3 5 5 2" xfId="107" xr:uid="{00000000-0005-0000-0000-000035420000}"/>
    <cellStyle name="Comma 3 5 5 2 10" xfId="9718" xr:uid="{00000000-0005-0000-0000-000036420000}"/>
    <cellStyle name="Comma 3 5 5 2 10 2" xfId="28932" xr:uid="{BEF03146-FCF7-4821-99E9-3E863C8E1810}"/>
    <cellStyle name="Comma 3 5 5 2 11" xfId="19325" xr:uid="{10DE616B-B768-42B4-819B-4BFC25A5EDB7}"/>
    <cellStyle name="Comma 3 5 5 2 2" xfId="207" xr:uid="{00000000-0005-0000-0000-000037420000}"/>
    <cellStyle name="Comma 3 5 5 2 2 10" xfId="19425" xr:uid="{F2808B36-2EDC-4EB5-A754-3C6697C3351C}"/>
    <cellStyle name="Comma 3 5 5 2 2 2" xfId="407" xr:uid="{00000000-0005-0000-0000-000038420000}"/>
    <cellStyle name="Comma 3 5 5 2 2 2 2" xfId="1208" xr:uid="{00000000-0005-0000-0000-000039420000}"/>
    <cellStyle name="Comma 3 5 5 2 2 2 2 2" xfId="3613" xr:uid="{00000000-0005-0000-0000-00003A420000}"/>
    <cellStyle name="Comma 3 5 5 2 2 2 2 2 2" xfId="8416" xr:uid="{00000000-0005-0000-0000-00003B420000}"/>
    <cellStyle name="Comma 3 5 5 2 2 2 2 2 2 2" xfId="18023" xr:uid="{00000000-0005-0000-0000-00003C420000}"/>
    <cellStyle name="Comma 3 5 5 2 2 2 2 2 2 2 2" xfId="37237" xr:uid="{100761DA-F3AE-41B2-AEE7-1D01FDCD62C6}"/>
    <cellStyle name="Comma 3 5 5 2 2 2 2 2 2 3" xfId="27630" xr:uid="{2E9F03B0-AB97-4E09-89AD-CCEED89EAC87}"/>
    <cellStyle name="Comma 3 5 5 2 2 2 2 2 3" xfId="13220" xr:uid="{00000000-0005-0000-0000-00003D420000}"/>
    <cellStyle name="Comma 3 5 5 2 2 2 2 2 3 2" xfId="32434" xr:uid="{C0E23528-7AB2-43CA-966B-F4FB125B4DF1}"/>
    <cellStyle name="Comma 3 5 5 2 2 2 2 2 4" xfId="22827" xr:uid="{03DE9C1B-7DD9-4194-B80E-98FCC2C8B194}"/>
    <cellStyle name="Comma 3 5 5 2 2 2 2 3" xfId="6015" xr:uid="{00000000-0005-0000-0000-00003E420000}"/>
    <cellStyle name="Comma 3 5 5 2 2 2 2 3 2" xfId="15622" xr:uid="{00000000-0005-0000-0000-00003F420000}"/>
    <cellStyle name="Comma 3 5 5 2 2 2 2 3 2 2" xfId="34836" xr:uid="{0F01CBB8-0404-443F-AB8B-157FF40F46EB}"/>
    <cellStyle name="Comma 3 5 5 2 2 2 2 3 3" xfId="25229" xr:uid="{56D4F084-4957-49CD-91F0-329E3D387C57}"/>
    <cellStyle name="Comma 3 5 5 2 2 2 2 4" xfId="10818" xr:uid="{00000000-0005-0000-0000-000040420000}"/>
    <cellStyle name="Comma 3 5 5 2 2 2 2 4 2" xfId="30032" xr:uid="{96DAB22D-91FE-4A76-AE65-C105329A4D11}"/>
    <cellStyle name="Comma 3 5 5 2 2 2 2 5" xfId="20425" xr:uid="{59D21B0A-B884-4FB7-8EF8-B9364BA3AEDD}"/>
    <cellStyle name="Comma 3 5 5 2 2 2 3" xfId="2008" xr:uid="{00000000-0005-0000-0000-000041420000}"/>
    <cellStyle name="Comma 3 5 5 2 2 2 3 2" xfId="4413" xr:uid="{00000000-0005-0000-0000-000042420000}"/>
    <cellStyle name="Comma 3 5 5 2 2 2 3 2 2" xfId="9216" xr:uid="{00000000-0005-0000-0000-000043420000}"/>
    <cellStyle name="Comma 3 5 5 2 2 2 3 2 2 2" xfId="18823" xr:uid="{00000000-0005-0000-0000-000044420000}"/>
    <cellStyle name="Comma 3 5 5 2 2 2 3 2 2 2 2" xfId="38037" xr:uid="{BF7EA6B8-5B38-49D0-B5E3-33B1084F1422}"/>
    <cellStyle name="Comma 3 5 5 2 2 2 3 2 2 3" xfId="28430" xr:uid="{8C19608F-B927-4684-91F1-F5C657D66FBD}"/>
    <cellStyle name="Comma 3 5 5 2 2 2 3 2 3" xfId="14020" xr:uid="{00000000-0005-0000-0000-000045420000}"/>
    <cellStyle name="Comma 3 5 5 2 2 2 3 2 3 2" xfId="33234" xr:uid="{5E90762E-AAA6-449C-9849-68B56BEB4E66}"/>
    <cellStyle name="Comma 3 5 5 2 2 2 3 2 4" xfId="23627" xr:uid="{4D72A45C-2CD2-4B0E-8585-AE4D74D71151}"/>
    <cellStyle name="Comma 3 5 5 2 2 2 3 3" xfId="6815" xr:uid="{00000000-0005-0000-0000-000046420000}"/>
    <cellStyle name="Comma 3 5 5 2 2 2 3 3 2" xfId="16422" xr:uid="{00000000-0005-0000-0000-000047420000}"/>
    <cellStyle name="Comma 3 5 5 2 2 2 3 3 2 2" xfId="35636" xr:uid="{E133BE7C-82B0-4B6D-82C2-907C53C8709A}"/>
    <cellStyle name="Comma 3 5 5 2 2 2 3 3 3" xfId="26029" xr:uid="{F56B504B-949D-467F-A81C-D5061E88E00D}"/>
    <cellStyle name="Comma 3 5 5 2 2 2 3 4" xfId="11618" xr:uid="{00000000-0005-0000-0000-000048420000}"/>
    <cellStyle name="Comma 3 5 5 2 2 2 3 4 2" xfId="30832" xr:uid="{AFD95407-331D-4B66-8BF2-85D2AFBDD926}"/>
    <cellStyle name="Comma 3 5 5 2 2 2 3 5" xfId="21225" xr:uid="{18D18CC5-F5F4-40E9-AC75-DD1C0B6F6109}"/>
    <cellStyle name="Comma 3 5 5 2 2 2 4" xfId="2813" xr:uid="{00000000-0005-0000-0000-000049420000}"/>
    <cellStyle name="Comma 3 5 5 2 2 2 4 2" xfId="7616" xr:uid="{00000000-0005-0000-0000-00004A420000}"/>
    <cellStyle name="Comma 3 5 5 2 2 2 4 2 2" xfId="17223" xr:uid="{00000000-0005-0000-0000-00004B420000}"/>
    <cellStyle name="Comma 3 5 5 2 2 2 4 2 2 2" xfId="36437" xr:uid="{83BAF7BA-4793-493F-9836-9C9983A1CDD4}"/>
    <cellStyle name="Comma 3 5 5 2 2 2 4 2 3" xfId="26830" xr:uid="{77B4672F-3E41-44B7-9B07-67632C1BE8EA}"/>
    <cellStyle name="Comma 3 5 5 2 2 2 4 3" xfId="12420" xr:uid="{00000000-0005-0000-0000-00004C420000}"/>
    <cellStyle name="Comma 3 5 5 2 2 2 4 3 2" xfId="31634" xr:uid="{0DDD5A00-80A3-4E93-9A0D-EFB03D217783}"/>
    <cellStyle name="Comma 3 5 5 2 2 2 4 4" xfId="22027" xr:uid="{29735BB9-662E-4BE1-B9A6-00B3C4DAC91B}"/>
    <cellStyle name="Comma 3 5 5 2 2 2 5" xfId="5215" xr:uid="{00000000-0005-0000-0000-00004D420000}"/>
    <cellStyle name="Comma 3 5 5 2 2 2 5 2" xfId="14822" xr:uid="{00000000-0005-0000-0000-00004E420000}"/>
    <cellStyle name="Comma 3 5 5 2 2 2 5 2 2" xfId="34036" xr:uid="{8A2D2F4F-3C17-457B-829B-775A60A7637B}"/>
    <cellStyle name="Comma 3 5 5 2 2 2 5 3" xfId="24429" xr:uid="{C181C8C3-714A-43E4-A31B-BF674048C9FA}"/>
    <cellStyle name="Comma 3 5 5 2 2 2 6" xfId="10018" xr:uid="{00000000-0005-0000-0000-00004F420000}"/>
    <cellStyle name="Comma 3 5 5 2 2 2 6 2" xfId="29232" xr:uid="{0894CA55-9B94-439C-8F54-E3CE89540F9E}"/>
    <cellStyle name="Comma 3 5 5 2 2 2 7" xfId="19625" xr:uid="{CE1AEEAE-B1AB-4D49-B36B-E3C2216A1F87}"/>
    <cellStyle name="Comma 3 5 5 2 2 3" xfId="607" xr:uid="{00000000-0005-0000-0000-000050420000}"/>
    <cellStyle name="Comma 3 5 5 2 2 3 2" xfId="1408" xr:uid="{00000000-0005-0000-0000-000051420000}"/>
    <cellStyle name="Comma 3 5 5 2 2 3 2 2" xfId="3813" xr:uid="{00000000-0005-0000-0000-000052420000}"/>
    <cellStyle name="Comma 3 5 5 2 2 3 2 2 2" xfId="8616" xr:uid="{00000000-0005-0000-0000-000053420000}"/>
    <cellStyle name="Comma 3 5 5 2 2 3 2 2 2 2" xfId="18223" xr:uid="{00000000-0005-0000-0000-000054420000}"/>
    <cellStyle name="Comma 3 5 5 2 2 3 2 2 2 2 2" xfId="37437" xr:uid="{6F64190D-10D2-4F37-A203-2B28CFDC7A4A}"/>
    <cellStyle name="Comma 3 5 5 2 2 3 2 2 2 3" xfId="27830" xr:uid="{851001D8-6B88-49E9-B4E0-0660BE415618}"/>
    <cellStyle name="Comma 3 5 5 2 2 3 2 2 3" xfId="13420" xr:uid="{00000000-0005-0000-0000-000055420000}"/>
    <cellStyle name="Comma 3 5 5 2 2 3 2 2 3 2" xfId="32634" xr:uid="{B0C80D9D-DEDC-4CE2-AEAB-9306B83B75FE}"/>
    <cellStyle name="Comma 3 5 5 2 2 3 2 2 4" xfId="23027" xr:uid="{CE360B75-4766-46EA-98FB-A34F2F764152}"/>
    <cellStyle name="Comma 3 5 5 2 2 3 2 3" xfId="6215" xr:uid="{00000000-0005-0000-0000-000056420000}"/>
    <cellStyle name="Comma 3 5 5 2 2 3 2 3 2" xfId="15822" xr:uid="{00000000-0005-0000-0000-000057420000}"/>
    <cellStyle name="Comma 3 5 5 2 2 3 2 3 2 2" xfId="35036" xr:uid="{7E3E5B96-1EE0-4363-B39C-152ADE224F9B}"/>
    <cellStyle name="Comma 3 5 5 2 2 3 2 3 3" xfId="25429" xr:uid="{E925B161-879B-4EA3-8AD1-A4E093F2A01F}"/>
    <cellStyle name="Comma 3 5 5 2 2 3 2 4" xfId="11018" xr:uid="{00000000-0005-0000-0000-000058420000}"/>
    <cellStyle name="Comma 3 5 5 2 2 3 2 4 2" xfId="30232" xr:uid="{DA15584D-F3B0-45B2-8C12-D2CED1C69FA3}"/>
    <cellStyle name="Comma 3 5 5 2 2 3 2 5" xfId="20625" xr:uid="{8E7CADC2-C390-474A-94A5-6FA627AFD442}"/>
    <cellStyle name="Comma 3 5 5 2 2 3 3" xfId="2208" xr:uid="{00000000-0005-0000-0000-000059420000}"/>
    <cellStyle name="Comma 3 5 5 2 2 3 3 2" xfId="4613" xr:uid="{00000000-0005-0000-0000-00005A420000}"/>
    <cellStyle name="Comma 3 5 5 2 2 3 3 2 2" xfId="9416" xr:uid="{00000000-0005-0000-0000-00005B420000}"/>
    <cellStyle name="Comma 3 5 5 2 2 3 3 2 2 2" xfId="19023" xr:uid="{00000000-0005-0000-0000-00005C420000}"/>
    <cellStyle name="Comma 3 5 5 2 2 3 3 2 2 2 2" xfId="38237" xr:uid="{61023A1D-A6D4-4F73-9073-2D4EEB25894E}"/>
    <cellStyle name="Comma 3 5 5 2 2 3 3 2 2 3" xfId="28630" xr:uid="{7C784FF7-6EEB-4EC0-9EDB-5E3F8934BEE2}"/>
    <cellStyle name="Comma 3 5 5 2 2 3 3 2 3" xfId="14220" xr:uid="{00000000-0005-0000-0000-00005D420000}"/>
    <cellStyle name="Comma 3 5 5 2 2 3 3 2 3 2" xfId="33434" xr:uid="{F334AB99-BE90-489F-A7C4-A2025DDD11FB}"/>
    <cellStyle name="Comma 3 5 5 2 2 3 3 2 4" xfId="23827" xr:uid="{148F2B8F-5E00-486C-851A-F0810A525E4C}"/>
    <cellStyle name="Comma 3 5 5 2 2 3 3 3" xfId="7015" xr:uid="{00000000-0005-0000-0000-00005E420000}"/>
    <cellStyle name="Comma 3 5 5 2 2 3 3 3 2" xfId="16622" xr:uid="{00000000-0005-0000-0000-00005F420000}"/>
    <cellStyle name="Comma 3 5 5 2 2 3 3 3 2 2" xfId="35836" xr:uid="{45FD73C8-F62E-4AFF-8149-7980EA941802}"/>
    <cellStyle name="Comma 3 5 5 2 2 3 3 3 3" xfId="26229" xr:uid="{32AA0DF2-C795-450F-BB56-992FC47CCC12}"/>
    <cellStyle name="Comma 3 5 5 2 2 3 3 4" xfId="11818" xr:uid="{00000000-0005-0000-0000-000060420000}"/>
    <cellStyle name="Comma 3 5 5 2 2 3 3 4 2" xfId="31032" xr:uid="{717DE6EC-3BA8-460C-8A2A-1F2EAEEB4CDB}"/>
    <cellStyle name="Comma 3 5 5 2 2 3 3 5" xfId="21425" xr:uid="{94439DA9-1427-4AC7-A9EE-9529823591AF}"/>
    <cellStyle name="Comma 3 5 5 2 2 3 4" xfId="3013" xr:uid="{00000000-0005-0000-0000-000061420000}"/>
    <cellStyle name="Comma 3 5 5 2 2 3 4 2" xfId="7816" xr:uid="{00000000-0005-0000-0000-000062420000}"/>
    <cellStyle name="Comma 3 5 5 2 2 3 4 2 2" xfId="17423" xr:uid="{00000000-0005-0000-0000-000063420000}"/>
    <cellStyle name="Comma 3 5 5 2 2 3 4 2 2 2" xfId="36637" xr:uid="{11F81A59-FE19-435D-B430-CF477405561D}"/>
    <cellStyle name="Comma 3 5 5 2 2 3 4 2 3" xfId="27030" xr:uid="{3394582A-8A25-411F-88D3-CF40A766862C}"/>
    <cellStyle name="Comma 3 5 5 2 2 3 4 3" xfId="12620" xr:uid="{00000000-0005-0000-0000-000064420000}"/>
    <cellStyle name="Comma 3 5 5 2 2 3 4 3 2" xfId="31834" xr:uid="{B374093C-DD8A-46F9-AE3A-3415AAC9BCDB}"/>
    <cellStyle name="Comma 3 5 5 2 2 3 4 4" xfId="22227" xr:uid="{9DE4A47A-E05B-4E4A-A77E-5FF631FD96A9}"/>
    <cellStyle name="Comma 3 5 5 2 2 3 5" xfId="5415" xr:uid="{00000000-0005-0000-0000-000065420000}"/>
    <cellStyle name="Comma 3 5 5 2 2 3 5 2" xfId="15022" xr:uid="{00000000-0005-0000-0000-000066420000}"/>
    <cellStyle name="Comma 3 5 5 2 2 3 5 2 2" xfId="34236" xr:uid="{E3F6882F-4CC5-4D6D-A52A-78A68FCAED10}"/>
    <cellStyle name="Comma 3 5 5 2 2 3 5 3" xfId="24629" xr:uid="{866F1241-3F71-45D1-B9DC-3B3A0ADB67C7}"/>
    <cellStyle name="Comma 3 5 5 2 2 3 6" xfId="10218" xr:uid="{00000000-0005-0000-0000-000067420000}"/>
    <cellStyle name="Comma 3 5 5 2 2 3 6 2" xfId="29432" xr:uid="{3C0482A1-D6C8-4EAB-8B92-3692A02630A6}"/>
    <cellStyle name="Comma 3 5 5 2 2 3 7" xfId="19825" xr:uid="{9974B5AE-E687-49BF-B7A1-81D62FCC854B}"/>
    <cellStyle name="Comma 3 5 5 2 2 4" xfId="807" xr:uid="{00000000-0005-0000-0000-000068420000}"/>
    <cellStyle name="Comma 3 5 5 2 2 4 2" xfId="1608" xr:uid="{00000000-0005-0000-0000-000069420000}"/>
    <cellStyle name="Comma 3 5 5 2 2 4 2 2" xfId="4013" xr:uid="{00000000-0005-0000-0000-00006A420000}"/>
    <cellStyle name="Comma 3 5 5 2 2 4 2 2 2" xfId="8816" xr:uid="{00000000-0005-0000-0000-00006B420000}"/>
    <cellStyle name="Comma 3 5 5 2 2 4 2 2 2 2" xfId="18423" xr:uid="{00000000-0005-0000-0000-00006C420000}"/>
    <cellStyle name="Comma 3 5 5 2 2 4 2 2 2 2 2" xfId="37637" xr:uid="{72BBB45B-7D25-4AF7-947A-8C31732FE7F0}"/>
    <cellStyle name="Comma 3 5 5 2 2 4 2 2 2 3" xfId="28030" xr:uid="{92BD78ED-0F44-443F-B400-A5F5A7306C22}"/>
    <cellStyle name="Comma 3 5 5 2 2 4 2 2 3" xfId="13620" xr:uid="{00000000-0005-0000-0000-00006D420000}"/>
    <cellStyle name="Comma 3 5 5 2 2 4 2 2 3 2" xfId="32834" xr:uid="{500C5772-2E1B-4973-ACDE-070E80B64BAC}"/>
    <cellStyle name="Comma 3 5 5 2 2 4 2 2 4" xfId="23227" xr:uid="{11F332A2-92F2-47FA-895F-FFA26CE8719B}"/>
    <cellStyle name="Comma 3 5 5 2 2 4 2 3" xfId="6415" xr:uid="{00000000-0005-0000-0000-00006E420000}"/>
    <cellStyle name="Comma 3 5 5 2 2 4 2 3 2" xfId="16022" xr:uid="{00000000-0005-0000-0000-00006F420000}"/>
    <cellStyle name="Comma 3 5 5 2 2 4 2 3 2 2" xfId="35236" xr:uid="{F2DFBE4C-BD19-4B0C-B4A6-7651341F5D03}"/>
    <cellStyle name="Comma 3 5 5 2 2 4 2 3 3" xfId="25629" xr:uid="{AAA4CD7B-30EC-4FC0-957D-2C1B326BE319}"/>
    <cellStyle name="Comma 3 5 5 2 2 4 2 4" xfId="11218" xr:uid="{00000000-0005-0000-0000-000070420000}"/>
    <cellStyle name="Comma 3 5 5 2 2 4 2 4 2" xfId="30432" xr:uid="{24DBEE4E-4FD5-4B4F-9FD8-41899F3035B7}"/>
    <cellStyle name="Comma 3 5 5 2 2 4 2 5" xfId="20825" xr:uid="{44905D97-2BCE-4CA6-856D-AE486D240163}"/>
    <cellStyle name="Comma 3 5 5 2 2 4 3" xfId="2408" xr:uid="{00000000-0005-0000-0000-000071420000}"/>
    <cellStyle name="Comma 3 5 5 2 2 4 3 2" xfId="4813" xr:uid="{00000000-0005-0000-0000-000072420000}"/>
    <cellStyle name="Comma 3 5 5 2 2 4 3 2 2" xfId="9616" xr:uid="{00000000-0005-0000-0000-000073420000}"/>
    <cellStyle name="Comma 3 5 5 2 2 4 3 2 2 2" xfId="19223" xr:uid="{00000000-0005-0000-0000-000074420000}"/>
    <cellStyle name="Comma 3 5 5 2 2 4 3 2 2 2 2" xfId="38437" xr:uid="{A0653D7B-26AF-4333-8EC8-EDCD428D5956}"/>
    <cellStyle name="Comma 3 5 5 2 2 4 3 2 2 3" xfId="28830" xr:uid="{68933ADB-03A3-41F4-BFF7-4D4766480A2A}"/>
    <cellStyle name="Comma 3 5 5 2 2 4 3 2 3" xfId="14420" xr:uid="{00000000-0005-0000-0000-000075420000}"/>
    <cellStyle name="Comma 3 5 5 2 2 4 3 2 3 2" xfId="33634" xr:uid="{7CA81EE2-AA3D-4DAA-93BC-C5E227F4FF2C}"/>
    <cellStyle name="Comma 3 5 5 2 2 4 3 2 4" xfId="24027" xr:uid="{10F387F3-E4E4-424E-B2E2-4ACA4E03A694}"/>
    <cellStyle name="Comma 3 5 5 2 2 4 3 3" xfId="7215" xr:uid="{00000000-0005-0000-0000-000076420000}"/>
    <cellStyle name="Comma 3 5 5 2 2 4 3 3 2" xfId="16822" xr:uid="{00000000-0005-0000-0000-000077420000}"/>
    <cellStyle name="Comma 3 5 5 2 2 4 3 3 2 2" xfId="36036" xr:uid="{5D42EEA3-0AC1-4008-9748-49CD93933C1E}"/>
    <cellStyle name="Comma 3 5 5 2 2 4 3 3 3" xfId="26429" xr:uid="{1C1709DD-01D0-4E52-A872-7F9A44EC4B18}"/>
    <cellStyle name="Comma 3 5 5 2 2 4 3 4" xfId="12018" xr:uid="{00000000-0005-0000-0000-000078420000}"/>
    <cellStyle name="Comma 3 5 5 2 2 4 3 4 2" xfId="31232" xr:uid="{A4C3AF62-18B0-4E8F-865A-4C30BD52AC63}"/>
    <cellStyle name="Comma 3 5 5 2 2 4 3 5" xfId="21625" xr:uid="{6274CCAD-139D-4886-BAB4-3FD0C385A317}"/>
    <cellStyle name="Comma 3 5 5 2 2 4 4" xfId="3213" xr:uid="{00000000-0005-0000-0000-000079420000}"/>
    <cellStyle name="Comma 3 5 5 2 2 4 4 2" xfId="8016" xr:uid="{00000000-0005-0000-0000-00007A420000}"/>
    <cellStyle name="Comma 3 5 5 2 2 4 4 2 2" xfId="17623" xr:uid="{00000000-0005-0000-0000-00007B420000}"/>
    <cellStyle name="Comma 3 5 5 2 2 4 4 2 2 2" xfId="36837" xr:uid="{8FC78EED-39E3-4D3A-9944-B47370581055}"/>
    <cellStyle name="Comma 3 5 5 2 2 4 4 2 3" xfId="27230" xr:uid="{CB0740B4-6C32-4413-9CA0-F0079532D082}"/>
    <cellStyle name="Comma 3 5 5 2 2 4 4 3" xfId="12820" xr:uid="{00000000-0005-0000-0000-00007C420000}"/>
    <cellStyle name="Comma 3 5 5 2 2 4 4 3 2" xfId="32034" xr:uid="{751E2BBA-46A8-4D1D-A854-F6E1F41D7299}"/>
    <cellStyle name="Comma 3 5 5 2 2 4 4 4" xfId="22427" xr:uid="{B357A6F4-7C67-40E1-B875-F3C7C71DC7C5}"/>
    <cellStyle name="Comma 3 5 5 2 2 4 5" xfId="5615" xr:uid="{00000000-0005-0000-0000-00007D420000}"/>
    <cellStyle name="Comma 3 5 5 2 2 4 5 2" xfId="15222" xr:uid="{00000000-0005-0000-0000-00007E420000}"/>
    <cellStyle name="Comma 3 5 5 2 2 4 5 2 2" xfId="34436" xr:uid="{2D9475FB-9104-432E-90A5-0E9F5F6852C8}"/>
    <cellStyle name="Comma 3 5 5 2 2 4 5 3" xfId="24829" xr:uid="{FEC4BF25-02A3-4269-A4A6-7CEEC1329997}"/>
    <cellStyle name="Comma 3 5 5 2 2 4 6" xfId="10418" xr:uid="{00000000-0005-0000-0000-00007F420000}"/>
    <cellStyle name="Comma 3 5 5 2 2 4 6 2" xfId="29632" xr:uid="{0B64254F-6C13-463A-8184-2EAB190F6578}"/>
    <cellStyle name="Comma 3 5 5 2 2 4 7" xfId="20025" xr:uid="{05E2BD37-77B6-491C-B0B5-20111F3BC368}"/>
    <cellStyle name="Comma 3 5 5 2 2 5" xfId="1008" xr:uid="{00000000-0005-0000-0000-000080420000}"/>
    <cellStyle name="Comma 3 5 5 2 2 5 2" xfId="3413" xr:uid="{00000000-0005-0000-0000-000081420000}"/>
    <cellStyle name="Comma 3 5 5 2 2 5 2 2" xfId="8216" xr:uid="{00000000-0005-0000-0000-000082420000}"/>
    <cellStyle name="Comma 3 5 5 2 2 5 2 2 2" xfId="17823" xr:uid="{00000000-0005-0000-0000-000083420000}"/>
    <cellStyle name="Comma 3 5 5 2 2 5 2 2 2 2" xfId="37037" xr:uid="{76DAA416-6DB9-468A-A0F8-8F6F95E8F02B}"/>
    <cellStyle name="Comma 3 5 5 2 2 5 2 2 3" xfId="27430" xr:uid="{019BCAF7-1C96-4419-AA5A-9F0B44ED5CA5}"/>
    <cellStyle name="Comma 3 5 5 2 2 5 2 3" xfId="13020" xr:uid="{00000000-0005-0000-0000-000084420000}"/>
    <cellStyle name="Comma 3 5 5 2 2 5 2 3 2" xfId="32234" xr:uid="{EF449654-65EE-46EE-A252-6AE2EFC69261}"/>
    <cellStyle name="Comma 3 5 5 2 2 5 2 4" xfId="22627" xr:uid="{FE1C12D6-BD1A-4F99-A308-5EF5427A4106}"/>
    <cellStyle name="Comma 3 5 5 2 2 5 3" xfId="5815" xr:uid="{00000000-0005-0000-0000-000085420000}"/>
    <cellStyle name="Comma 3 5 5 2 2 5 3 2" xfId="15422" xr:uid="{00000000-0005-0000-0000-000086420000}"/>
    <cellStyle name="Comma 3 5 5 2 2 5 3 2 2" xfId="34636" xr:uid="{CA45826E-B3A0-4DC9-9091-C04B20AE6CB0}"/>
    <cellStyle name="Comma 3 5 5 2 2 5 3 3" xfId="25029" xr:uid="{BCA9D060-E33A-4774-A03D-D145B59ED24B}"/>
    <cellStyle name="Comma 3 5 5 2 2 5 4" xfId="10618" xr:uid="{00000000-0005-0000-0000-000087420000}"/>
    <cellStyle name="Comma 3 5 5 2 2 5 4 2" xfId="29832" xr:uid="{E89EC794-EA67-411C-965C-AE2B93C6340C}"/>
    <cellStyle name="Comma 3 5 5 2 2 5 5" xfId="20225" xr:uid="{02A0F975-39CD-490A-ADDD-B7FF1BF79CDC}"/>
    <cellStyle name="Comma 3 5 5 2 2 6" xfId="1808" xr:uid="{00000000-0005-0000-0000-000088420000}"/>
    <cellStyle name="Comma 3 5 5 2 2 6 2" xfId="4213" xr:uid="{00000000-0005-0000-0000-000089420000}"/>
    <cellStyle name="Comma 3 5 5 2 2 6 2 2" xfId="9016" xr:uid="{00000000-0005-0000-0000-00008A420000}"/>
    <cellStyle name="Comma 3 5 5 2 2 6 2 2 2" xfId="18623" xr:uid="{00000000-0005-0000-0000-00008B420000}"/>
    <cellStyle name="Comma 3 5 5 2 2 6 2 2 2 2" xfId="37837" xr:uid="{994E87C4-7B35-4E2A-BBE7-8766D4B5BCA9}"/>
    <cellStyle name="Comma 3 5 5 2 2 6 2 2 3" xfId="28230" xr:uid="{2CDF70FB-1AA5-48CF-A133-8E7175648705}"/>
    <cellStyle name="Comma 3 5 5 2 2 6 2 3" xfId="13820" xr:uid="{00000000-0005-0000-0000-00008C420000}"/>
    <cellStyle name="Comma 3 5 5 2 2 6 2 3 2" xfId="33034" xr:uid="{C92F1BB7-9A5B-4BB1-B4BF-5EFFF963C2E7}"/>
    <cellStyle name="Comma 3 5 5 2 2 6 2 4" xfId="23427" xr:uid="{92FF0D1E-198C-44AC-9AD4-617BF508B838}"/>
    <cellStyle name="Comma 3 5 5 2 2 6 3" xfId="6615" xr:uid="{00000000-0005-0000-0000-00008D420000}"/>
    <cellStyle name="Comma 3 5 5 2 2 6 3 2" xfId="16222" xr:uid="{00000000-0005-0000-0000-00008E420000}"/>
    <cellStyle name="Comma 3 5 5 2 2 6 3 2 2" xfId="35436" xr:uid="{E3492B20-5FDB-48BD-94D3-3117FBAB287F}"/>
    <cellStyle name="Comma 3 5 5 2 2 6 3 3" xfId="25829" xr:uid="{0BA6E0B6-13D4-4C32-8862-65F916B37AC5}"/>
    <cellStyle name="Comma 3 5 5 2 2 6 4" xfId="11418" xr:uid="{00000000-0005-0000-0000-00008F420000}"/>
    <cellStyle name="Comma 3 5 5 2 2 6 4 2" xfId="30632" xr:uid="{393DEE94-BDB7-42A3-8FF4-A8E40799BDE4}"/>
    <cellStyle name="Comma 3 5 5 2 2 6 5" xfId="21025" xr:uid="{A76196F9-4419-4298-AFBB-D93D0E363E87}"/>
    <cellStyle name="Comma 3 5 5 2 2 7" xfId="2613" xr:uid="{00000000-0005-0000-0000-000090420000}"/>
    <cellStyle name="Comma 3 5 5 2 2 7 2" xfId="7416" xr:uid="{00000000-0005-0000-0000-000091420000}"/>
    <cellStyle name="Comma 3 5 5 2 2 7 2 2" xfId="17023" xr:uid="{00000000-0005-0000-0000-000092420000}"/>
    <cellStyle name="Comma 3 5 5 2 2 7 2 2 2" xfId="36237" xr:uid="{DEDC7AC3-8B16-4D97-827C-C9BB92801171}"/>
    <cellStyle name="Comma 3 5 5 2 2 7 2 3" xfId="26630" xr:uid="{CFA2E3C0-4E5E-455D-A4CC-0DCFE8B76DAC}"/>
    <cellStyle name="Comma 3 5 5 2 2 7 3" xfId="12220" xr:uid="{00000000-0005-0000-0000-000093420000}"/>
    <cellStyle name="Comma 3 5 5 2 2 7 3 2" xfId="31434" xr:uid="{526F639F-23CD-4FE4-A095-2535F62DE2EF}"/>
    <cellStyle name="Comma 3 5 5 2 2 7 4" xfId="21827" xr:uid="{31471227-72AE-4BD2-9E67-D56F240DBD85}"/>
    <cellStyle name="Comma 3 5 5 2 2 8" xfId="5015" xr:uid="{00000000-0005-0000-0000-000094420000}"/>
    <cellStyle name="Comma 3 5 5 2 2 8 2" xfId="14622" xr:uid="{00000000-0005-0000-0000-000095420000}"/>
    <cellStyle name="Comma 3 5 5 2 2 8 2 2" xfId="33836" xr:uid="{BCBD4458-1A9C-49E6-B7E3-B15B3BA2BFFB}"/>
    <cellStyle name="Comma 3 5 5 2 2 8 3" xfId="24229" xr:uid="{4E06F7B7-BA55-4FE8-820A-B710F7EA2249}"/>
    <cellStyle name="Comma 3 5 5 2 2 9" xfId="9818" xr:uid="{00000000-0005-0000-0000-000096420000}"/>
    <cellStyle name="Comma 3 5 5 2 2 9 2" xfId="29032" xr:uid="{536CAC92-C4B7-47BF-BD88-6DDBFE890E10}"/>
    <cellStyle name="Comma 3 5 5 2 3" xfId="307" xr:uid="{00000000-0005-0000-0000-000097420000}"/>
    <cellStyle name="Comma 3 5 5 2 3 2" xfId="1108" xr:uid="{00000000-0005-0000-0000-000098420000}"/>
    <cellStyle name="Comma 3 5 5 2 3 2 2" xfId="3513" xr:uid="{00000000-0005-0000-0000-000099420000}"/>
    <cellStyle name="Comma 3 5 5 2 3 2 2 2" xfId="8316" xr:uid="{00000000-0005-0000-0000-00009A420000}"/>
    <cellStyle name="Comma 3 5 5 2 3 2 2 2 2" xfId="17923" xr:uid="{00000000-0005-0000-0000-00009B420000}"/>
    <cellStyle name="Comma 3 5 5 2 3 2 2 2 2 2" xfId="37137" xr:uid="{39F4BA5B-1F3C-4631-8645-AC7527ABD18E}"/>
    <cellStyle name="Comma 3 5 5 2 3 2 2 2 3" xfId="27530" xr:uid="{29E913CB-4AF2-4C4D-9055-C2D4B304BE1C}"/>
    <cellStyle name="Comma 3 5 5 2 3 2 2 3" xfId="13120" xr:uid="{00000000-0005-0000-0000-00009C420000}"/>
    <cellStyle name="Comma 3 5 5 2 3 2 2 3 2" xfId="32334" xr:uid="{5AFE34FA-1C28-4F0A-9FEF-5BCA3288627C}"/>
    <cellStyle name="Comma 3 5 5 2 3 2 2 4" xfId="22727" xr:uid="{9BD0319F-C610-4881-9129-4D85344D3E81}"/>
    <cellStyle name="Comma 3 5 5 2 3 2 3" xfId="5915" xr:uid="{00000000-0005-0000-0000-00009D420000}"/>
    <cellStyle name="Comma 3 5 5 2 3 2 3 2" xfId="15522" xr:uid="{00000000-0005-0000-0000-00009E420000}"/>
    <cellStyle name="Comma 3 5 5 2 3 2 3 2 2" xfId="34736" xr:uid="{50006E08-3D55-44B7-B4C8-88AA03AFA3F3}"/>
    <cellStyle name="Comma 3 5 5 2 3 2 3 3" xfId="25129" xr:uid="{1DA08175-1DB3-4E64-9E59-8C603D2E55D1}"/>
    <cellStyle name="Comma 3 5 5 2 3 2 4" xfId="10718" xr:uid="{00000000-0005-0000-0000-00009F420000}"/>
    <cellStyle name="Comma 3 5 5 2 3 2 4 2" xfId="29932" xr:uid="{D046C57A-56BA-4AF6-9528-5EA4929A8D1E}"/>
    <cellStyle name="Comma 3 5 5 2 3 2 5" xfId="20325" xr:uid="{41656CE4-108F-4DFE-A3B9-5D900B460BDC}"/>
    <cellStyle name="Comma 3 5 5 2 3 3" xfId="1908" xr:uid="{00000000-0005-0000-0000-0000A0420000}"/>
    <cellStyle name="Comma 3 5 5 2 3 3 2" xfId="4313" xr:uid="{00000000-0005-0000-0000-0000A1420000}"/>
    <cellStyle name="Comma 3 5 5 2 3 3 2 2" xfId="9116" xr:uid="{00000000-0005-0000-0000-0000A2420000}"/>
    <cellStyle name="Comma 3 5 5 2 3 3 2 2 2" xfId="18723" xr:uid="{00000000-0005-0000-0000-0000A3420000}"/>
    <cellStyle name="Comma 3 5 5 2 3 3 2 2 2 2" xfId="37937" xr:uid="{0566614A-9DD5-46E1-A1DC-BEAF16911E6F}"/>
    <cellStyle name="Comma 3 5 5 2 3 3 2 2 3" xfId="28330" xr:uid="{876FDE7E-D5F3-4619-90CD-095442DC75DC}"/>
    <cellStyle name="Comma 3 5 5 2 3 3 2 3" xfId="13920" xr:uid="{00000000-0005-0000-0000-0000A4420000}"/>
    <cellStyle name="Comma 3 5 5 2 3 3 2 3 2" xfId="33134" xr:uid="{ADEB9680-934B-4D3B-A713-378BF3906DE1}"/>
    <cellStyle name="Comma 3 5 5 2 3 3 2 4" xfId="23527" xr:uid="{CB8D4081-54DD-45F6-B333-A8EC2845AE05}"/>
    <cellStyle name="Comma 3 5 5 2 3 3 3" xfId="6715" xr:uid="{00000000-0005-0000-0000-0000A5420000}"/>
    <cellStyle name="Comma 3 5 5 2 3 3 3 2" xfId="16322" xr:uid="{00000000-0005-0000-0000-0000A6420000}"/>
    <cellStyle name="Comma 3 5 5 2 3 3 3 2 2" xfId="35536" xr:uid="{83DDB7EE-7922-4EEF-B45F-08443C642E84}"/>
    <cellStyle name="Comma 3 5 5 2 3 3 3 3" xfId="25929" xr:uid="{49533CA3-4E73-4870-A68C-5FC819C1CAD2}"/>
    <cellStyle name="Comma 3 5 5 2 3 3 4" xfId="11518" xr:uid="{00000000-0005-0000-0000-0000A7420000}"/>
    <cellStyle name="Comma 3 5 5 2 3 3 4 2" xfId="30732" xr:uid="{51EAC4B6-BA9C-4EB8-B1B0-7DBB84C84FD0}"/>
    <cellStyle name="Comma 3 5 5 2 3 3 5" xfId="21125" xr:uid="{98796876-4AE9-4D99-9ADE-EBE38C0548F1}"/>
    <cellStyle name="Comma 3 5 5 2 3 4" xfId="2713" xr:uid="{00000000-0005-0000-0000-0000A8420000}"/>
    <cellStyle name="Comma 3 5 5 2 3 4 2" xfId="7516" xr:uid="{00000000-0005-0000-0000-0000A9420000}"/>
    <cellStyle name="Comma 3 5 5 2 3 4 2 2" xfId="17123" xr:uid="{00000000-0005-0000-0000-0000AA420000}"/>
    <cellStyle name="Comma 3 5 5 2 3 4 2 2 2" xfId="36337" xr:uid="{33BBC49E-75F3-49D5-81CA-DA88C3C7E608}"/>
    <cellStyle name="Comma 3 5 5 2 3 4 2 3" xfId="26730" xr:uid="{938AF597-08F6-4202-8C9A-6CDEEAC8AF35}"/>
    <cellStyle name="Comma 3 5 5 2 3 4 3" xfId="12320" xr:uid="{00000000-0005-0000-0000-0000AB420000}"/>
    <cellStyle name="Comma 3 5 5 2 3 4 3 2" xfId="31534" xr:uid="{01224F4E-DC99-4C4E-9398-6AD7C373DB86}"/>
    <cellStyle name="Comma 3 5 5 2 3 4 4" xfId="21927" xr:uid="{09BC8A4D-8CA4-499A-9DD3-BF57DC1DED18}"/>
    <cellStyle name="Comma 3 5 5 2 3 5" xfId="5115" xr:uid="{00000000-0005-0000-0000-0000AC420000}"/>
    <cellStyle name="Comma 3 5 5 2 3 5 2" xfId="14722" xr:uid="{00000000-0005-0000-0000-0000AD420000}"/>
    <cellStyle name="Comma 3 5 5 2 3 5 2 2" xfId="33936" xr:uid="{B7F2946C-4707-42DF-B872-D13EB06D3610}"/>
    <cellStyle name="Comma 3 5 5 2 3 5 3" xfId="24329" xr:uid="{BE943E7A-0CC0-4F96-AA1F-655E85E25758}"/>
    <cellStyle name="Comma 3 5 5 2 3 6" xfId="9918" xr:uid="{00000000-0005-0000-0000-0000AE420000}"/>
    <cellStyle name="Comma 3 5 5 2 3 6 2" xfId="29132" xr:uid="{4A416EE6-45C2-44F8-BDC2-D7FE6BFF6773}"/>
    <cellStyle name="Comma 3 5 5 2 3 7" xfId="19525" xr:uid="{1929CEAA-4BB4-4FAC-9769-D15783E70C4A}"/>
    <cellStyle name="Comma 3 5 5 2 4" xfId="507" xr:uid="{00000000-0005-0000-0000-0000AF420000}"/>
    <cellStyle name="Comma 3 5 5 2 4 2" xfId="1308" xr:uid="{00000000-0005-0000-0000-0000B0420000}"/>
    <cellStyle name="Comma 3 5 5 2 4 2 2" xfId="3713" xr:uid="{00000000-0005-0000-0000-0000B1420000}"/>
    <cellStyle name="Comma 3 5 5 2 4 2 2 2" xfId="8516" xr:uid="{00000000-0005-0000-0000-0000B2420000}"/>
    <cellStyle name="Comma 3 5 5 2 4 2 2 2 2" xfId="18123" xr:uid="{00000000-0005-0000-0000-0000B3420000}"/>
    <cellStyle name="Comma 3 5 5 2 4 2 2 2 2 2" xfId="37337" xr:uid="{AA927482-6AB1-4F00-B227-DCA5722FD4C6}"/>
    <cellStyle name="Comma 3 5 5 2 4 2 2 2 3" xfId="27730" xr:uid="{10F96AE8-92D0-479F-8E39-614E85A65775}"/>
    <cellStyle name="Comma 3 5 5 2 4 2 2 3" xfId="13320" xr:uid="{00000000-0005-0000-0000-0000B4420000}"/>
    <cellStyle name="Comma 3 5 5 2 4 2 2 3 2" xfId="32534" xr:uid="{3744C394-E211-420B-84AF-A3711F83B5C6}"/>
    <cellStyle name="Comma 3 5 5 2 4 2 2 4" xfId="22927" xr:uid="{B71489DE-3A78-4A4B-ADA4-19CC4D941E12}"/>
    <cellStyle name="Comma 3 5 5 2 4 2 3" xfId="6115" xr:uid="{00000000-0005-0000-0000-0000B5420000}"/>
    <cellStyle name="Comma 3 5 5 2 4 2 3 2" xfId="15722" xr:uid="{00000000-0005-0000-0000-0000B6420000}"/>
    <cellStyle name="Comma 3 5 5 2 4 2 3 2 2" xfId="34936" xr:uid="{C6E160DF-1871-4674-B788-4D1480A97630}"/>
    <cellStyle name="Comma 3 5 5 2 4 2 3 3" xfId="25329" xr:uid="{20417870-B187-4F23-92AD-1067B12DE1A1}"/>
    <cellStyle name="Comma 3 5 5 2 4 2 4" xfId="10918" xr:uid="{00000000-0005-0000-0000-0000B7420000}"/>
    <cellStyle name="Comma 3 5 5 2 4 2 4 2" xfId="30132" xr:uid="{6AF6DF61-B5C8-44B5-93CD-7EABC6854111}"/>
    <cellStyle name="Comma 3 5 5 2 4 2 5" xfId="20525" xr:uid="{1B40EBB7-BEF9-4A42-A8C9-830E8256015F}"/>
    <cellStyle name="Comma 3 5 5 2 4 3" xfId="2108" xr:uid="{00000000-0005-0000-0000-0000B8420000}"/>
    <cellStyle name="Comma 3 5 5 2 4 3 2" xfId="4513" xr:uid="{00000000-0005-0000-0000-0000B9420000}"/>
    <cellStyle name="Comma 3 5 5 2 4 3 2 2" xfId="9316" xr:uid="{00000000-0005-0000-0000-0000BA420000}"/>
    <cellStyle name="Comma 3 5 5 2 4 3 2 2 2" xfId="18923" xr:uid="{00000000-0005-0000-0000-0000BB420000}"/>
    <cellStyle name="Comma 3 5 5 2 4 3 2 2 2 2" xfId="38137" xr:uid="{83C87B9C-0021-4D54-8177-7FA2BBFE6075}"/>
    <cellStyle name="Comma 3 5 5 2 4 3 2 2 3" xfId="28530" xr:uid="{6B0EDA8D-C0F5-4C67-A300-DC95F169D628}"/>
    <cellStyle name="Comma 3 5 5 2 4 3 2 3" xfId="14120" xr:uid="{00000000-0005-0000-0000-0000BC420000}"/>
    <cellStyle name="Comma 3 5 5 2 4 3 2 3 2" xfId="33334" xr:uid="{9F7D7B01-D939-440C-89D5-B72AB7C56298}"/>
    <cellStyle name="Comma 3 5 5 2 4 3 2 4" xfId="23727" xr:uid="{65627269-25A6-42AC-95C6-A83E3584F9EE}"/>
    <cellStyle name="Comma 3 5 5 2 4 3 3" xfId="6915" xr:uid="{00000000-0005-0000-0000-0000BD420000}"/>
    <cellStyle name="Comma 3 5 5 2 4 3 3 2" xfId="16522" xr:uid="{00000000-0005-0000-0000-0000BE420000}"/>
    <cellStyle name="Comma 3 5 5 2 4 3 3 2 2" xfId="35736" xr:uid="{55BF8D87-27C0-4D7F-A140-69F927071358}"/>
    <cellStyle name="Comma 3 5 5 2 4 3 3 3" xfId="26129" xr:uid="{3ED1489A-1948-4F2D-A097-5A462CE7E8FF}"/>
    <cellStyle name="Comma 3 5 5 2 4 3 4" xfId="11718" xr:uid="{00000000-0005-0000-0000-0000BF420000}"/>
    <cellStyle name="Comma 3 5 5 2 4 3 4 2" xfId="30932" xr:uid="{C8E6AE1C-DF70-4528-959A-8BD49524E221}"/>
    <cellStyle name="Comma 3 5 5 2 4 3 5" xfId="21325" xr:uid="{20F4986F-B4ED-4266-9495-C6307C970308}"/>
    <cellStyle name="Comma 3 5 5 2 4 4" xfId="2913" xr:uid="{00000000-0005-0000-0000-0000C0420000}"/>
    <cellStyle name="Comma 3 5 5 2 4 4 2" xfId="7716" xr:uid="{00000000-0005-0000-0000-0000C1420000}"/>
    <cellStyle name="Comma 3 5 5 2 4 4 2 2" xfId="17323" xr:uid="{00000000-0005-0000-0000-0000C2420000}"/>
    <cellStyle name="Comma 3 5 5 2 4 4 2 2 2" xfId="36537" xr:uid="{AF0545B9-41BC-44DC-AE0D-39A6B5C3CD9C}"/>
    <cellStyle name="Comma 3 5 5 2 4 4 2 3" xfId="26930" xr:uid="{C5F28FC1-E44E-4C53-81EF-728606851601}"/>
    <cellStyle name="Comma 3 5 5 2 4 4 3" xfId="12520" xr:uid="{00000000-0005-0000-0000-0000C3420000}"/>
    <cellStyle name="Comma 3 5 5 2 4 4 3 2" xfId="31734" xr:uid="{CC64FA83-CCF0-42BD-A0C0-6D98A30045A6}"/>
    <cellStyle name="Comma 3 5 5 2 4 4 4" xfId="22127" xr:uid="{B09C5247-83BD-46A5-8F00-BDB808F5470F}"/>
    <cellStyle name="Comma 3 5 5 2 4 5" xfId="5315" xr:uid="{00000000-0005-0000-0000-0000C4420000}"/>
    <cellStyle name="Comma 3 5 5 2 4 5 2" xfId="14922" xr:uid="{00000000-0005-0000-0000-0000C5420000}"/>
    <cellStyle name="Comma 3 5 5 2 4 5 2 2" xfId="34136" xr:uid="{57AE6A34-7B7F-4400-AEBF-5D0DB7ECD4FE}"/>
    <cellStyle name="Comma 3 5 5 2 4 5 3" xfId="24529" xr:uid="{E3543487-780F-4865-A983-967FB5F18C72}"/>
    <cellStyle name="Comma 3 5 5 2 4 6" xfId="10118" xr:uid="{00000000-0005-0000-0000-0000C6420000}"/>
    <cellStyle name="Comma 3 5 5 2 4 6 2" xfId="29332" xr:uid="{A55373B3-AD0E-415B-8B9B-463A5AEAC3BA}"/>
    <cellStyle name="Comma 3 5 5 2 4 7" xfId="19725" xr:uid="{4915322E-FC36-4A54-B2C5-073B6B5A1421}"/>
    <cellStyle name="Comma 3 5 5 2 5" xfId="707" xr:uid="{00000000-0005-0000-0000-0000C7420000}"/>
    <cellStyle name="Comma 3 5 5 2 5 2" xfId="1508" xr:uid="{00000000-0005-0000-0000-0000C8420000}"/>
    <cellStyle name="Comma 3 5 5 2 5 2 2" xfId="3913" xr:uid="{00000000-0005-0000-0000-0000C9420000}"/>
    <cellStyle name="Comma 3 5 5 2 5 2 2 2" xfId="8716" xr:uid="{00000000-0005-0000-0000-0000CA420000}"/>
    <cellStyle name="Comma 3 5 5 2 5 2 2 2 2" xfId="18323" xr:uid="{00000000-0005-0000-0000-0000CB420000}"/>
    <cellStyle name="Comma 3 5 5 2 5 2 2 2 2 2" xfId="37537" xr:uid="{E1BCEE32-91EB-4DF3-9698-8A1284B5C6E1}"/>
    <cellStyle name="Comma 3 5 5 2 5 2 2 2 3" xfId="27930" xr:uid="{675DC55C-7298-4381-B2AE-70A8BDA66C6B}"/>
    <cellStyle name="Comma 3 5 5 2 5 2 2 3" xfId="13520" xr:uid="{00000000-0005-0000-0000-0000CC420000}"/>
    <cellStyle name="Comma 3 5 5 2 5 2 2 3 2" xfId="32734" xr:uid="{F1F65D97-3A2F-40AA-BAE9-6A3C75D34B48}"/>
    <cellStyle name="Comma 3 5 5 2 5 2 2 4" xfId="23127" xr:uid="{FF1B1D88-55FE-425C-8FF5-C65E299BB906}"/>
    <cellStyle name="Comma 3 5 5 2 5 2 3" xfId="6315" xr:uid="{00000000-0005-0000-0000-0000CD420000}"/>
    <cellStyle name="Comma 3 5 5 2 5 2 3 2" xfId="15922" xr:uid="{00000000-0005-0000-0000-0000CE420000}"/>
    <cellStyle name="Comma 3 5 5 2 5 2 3 2 2" xfId="35136" xr:uid="{ED6B5EC3-C5DC-4D6D-8C23-C51AC6A97379}"/>
    <cellStyle name="Comma 3 5 5 2 5 2 3 3" xfId="25529" xr:uid="{86531F40-73A5-4392-B716-E5AA8BEF4FB2}"/>
    <cellStyle name="Comma 3 5 5 2 5 2 4" xfId="11118" xr:uid="{00000000-0005-0000-0000-0000CF420000}"/>
    <cellStyle name="Comma 3 5 5 2 5 2 4 2" xfId="30332" xr:uid="{ECCF09DF-37F7-4BE8-91A5-ADF3D3B16736}"/>
    <cellStyle name="Comma 3 5 5 2 5 2 5" xfId="20725" xr:uid="{8B0E6447-1557-46F2-B697-E3EB8B27F6F3}"/>
    <cellStyle name="Comma 3 5 5 2 5 3" xfId="2308" xr:uid="{00000000-0005-0000-0000-0000D0420000}"/>
    <cellStyle name="Comma 3 5 5 2 5 3 2" xfId="4713" xr:uid="{00000000-0005-0000-0000-0000D1420000}"/>
    <cellStyle name="Comma 3 5 5 2 5 3 2 2" xfId="9516" xr:uid="{00000000-0005-0000-0000-0000D2420000}"/>
    <cellStyle name="Comma 3 5 5 2 5 3 2 2 2" xfId="19123" xr:uid="{00000000-0005-0000-0000-0000D3420000}"/>
    <cellStyle name="Comma 3 5 5 2 5 3 2 2 2 2" xfId="38337" xr:uid="{4C58C4BF-A862-4BBC-B157-E1D793B55F34}"/>
    <cellStyle name="Comma 3 5 5 2 5 3 2 2 3" xfId="28730" xr:uid="{D3762D57-3BA8-42AF-9CCA-F3C20BCCEC3E}"/>
    <cellStyle name="Comma 3 5 5 2 5 3 2 3" xfId="14320" xr:uid="{00000000-0005-0000-0000-0000D4420000}"/>
    <cellStyle name="Comma 3 5 5 2 5 3 2 3 2" xfId="33534" xr:uid="{E884506C-BCE0-4E9F-A77E-7DD83A43D6DB}"/>
    <cellStyle name="Comma 3 5 5 2 5 3 2 4" xfId="23927" xr:uid="{115E2224-1695-4290-B62A-8817B20DF3ED}"/>
    <cellStyle name="Comma 3 5 5 2 5 3 3" xfId="7115" xr:uid="{00000000-0005-0000-0000-0000D5420000}"/>
    <cellStyle name="Comma 3 5 5 2 5 3 3 2" xfId="16722" xr:uid="{00000000-0005-0000-0000-0000D6420000}"/>
    <cellStyle name="Comma 3 5 5 2 5 3 3 2 2" xfId="35936" xr:uid="{AD82504E-666D-43CF-8544-6A5DEF06C483}"/>
    <cellStyle name="Comma 3 5 5 2 5 3 3 3" xfId="26329" xr:uid="{711709F6-58C4-4D25-9527-88427382F70E}"/>
    <cellStyle name="Comma 3 5 5 2 5 3 4" xfId="11918" xr:uid="{00000000-0005-0000-0000-0000D7420000}"/>
    <cellStyle name="Comma 3 5 5 2 5 3 4 2" xfId="31132" xr:uid="{A51CB918-2860-4ED5-BFD7-B7604D36F620}"/>
    <cellStyle name="Comma 3 5 5 2 5 3 5" xfId="21525" xr:uid="{72A75270-324B-4391-83B6-74FD3C0BCC6E}"/>
    <cellStyle name="Comma 3 5 5 2 5 4" xfId="3113" xr:uid="{00000000-0005-0000-0000-0000D8420000}"/>
    <cellStyle name="Comma 3 5 5 2 5 4 2" xfId="7916" xr:uid="{00000000-0005-0000-0000-0000D9420000}"/>
    <cellStyle name="Comma 3 5 5 2 5 4 2 2" xfId="17523" xr:uid="{00000000-0005-0000-0000-0000DA420000}"/>
    <cellStyle name="Comma 3 5 5 2 5 4 2 2 2" xfId="36737" xr:uid="{949BDBEC-8251-4857-982A-4608C97C5CEA}"/>
    <cellStyle name="Comma 3 5 5 2 5 4 2 3" xfId="27130" xr:uid="{BAE9B911-4D9A-4AE2-9571-7203073B656D}"/>
    <cellStyle name="Comma 3 5 5 2 5 4 3" xfId="12720" xr:uid="{00000000-0005-0000-0000-0000DB420000}"/>
    <cellStyle name="Comma 3 5 5 2 5 4 3 2" xfId="31934" xr:uid="{3AECAD8A-DBD5-47C0-BEF2-FEB8FDF0D676}"/>
    <cellStyle name="Comma 3 5 5 2 5 4 4" xfId="22327" xr:uid="{7BABD8CB-A7F7-4396-B929-68B52E909C94}"/>
    <cellStyle name="Comma 3 5 5 2 5 5" xfId="5515" xr:uid="{00000000-0005-0000-0000-0000DC420000}"/>
    <cellStyle name="Comma 3 5 5 2 5 5 2" xfId="15122" xr:uid="{00000000-0005-0000-0000-0000DD420000}"/>
    <cellStyle name="Comma 3 5 5 2 5 5 2 2" xfId="34336" xr:uid="{CF3B090C-D29B-42A2-85F4-75EFCC0D0493}"/>
    <cellStyle name="Comma 3 5 5 2 5 5 3" xfId="24729" xr:uid="{81962BAB-CF61-4AF5-BB25-26C84DFAE3A3}"/>
    <cellStyle name="Comma 3 5 5 2 5 6" xfId="10318" xr:uid="{00000000-0005-0000-0000-0000DE420000}"/>
    <cellStyle name="Comma 3 5 5 2 5 6 2" xfId="29532" xr:uid="{D5EFA41B-7065-4DC9-B319-A867E2F4C18D}"/>
    <cellStyle name="Comma 3 5 5 2 5 7" xfId="19925" xr:uid="{09A05134-2ECB-48F0-8A3E-792C2975DAF6}"/>
    <cellStyle name="Comma 3 5 5 2 6" xfId="908" xr:uid="{00000000-0005-0000-0000-0000DF420000}"/>
    <cellStyle name="Comma 3 5 5 2 6 2" xfId="3313" xr:uid="{00000000-0005-0000-0000-0000E0420000}"/>
    <cellStyle name="Comma 3 5 5 2 6 2 2" xfId="8116" xr:uid="{00000000-0005-0000-0000-0000E1420000}"/>
    <cellStyle name="Comma 3 5 5 2 6 2 2 2" xfId="17723" xr:uid="{00000000-0005-0000-0000-0000E2420000}"/>
    <cellStyle name="Comma 3 5 5 2 6 2 2 2 2" xfId="36937" xr:uid="{B3F30B4C-BA80-49DC-AE9D-D166DC4EC85E}"/>
    <cellStyle name="Comma 3 5 5 2 6 2 2 3" xfId="27330" xr:uid="{372E71C2-265A-4748-9DEC-CE32B7CC71F0}"/>
    <cellStyle name="Comma 3 5 5 2 6 2 3" xfId="12920" xr:uid="{00000000-0005-0000-0000-0000E3420000}"/>
    <cellStyle name="Comma 3 5 5 2 6 2 3 2" xfId="32134" xr:uid="{A68EE44B-8D17-4B1A-9CAF-E1EAA90E2320}"/>
    <cellStyle name="Comma 3 5 5 2 6 2 4" xfId="22527" xr:uid="{E63C64C3-1C21-4C99-9B29-BC7DD8ADE779}"/>
    <cellStyle name="Comma 3 5 5 2 6 3" xfId="5715" xr:uid="{00000000-0005-0000-0000-0000E4420000}"/>
    <cellStyle name="Comma 3 5 5 2 6 3 2" xfId="15322" xr:uid="{00000000-0005-0000-0000-0000E5420000}"/>
    <cellStyle name="Comma 3 5 5 2 6 3 2 2" xfId="34536" xr:uid="{2F044ACA-22EB-4760-8AEA-674E3647C240}"/>
    <cellStyle name="Comma 3 5 5 2 6 3 3" xfId="24929" xr:uid="{6259837B-FA64-47D5-9CC1-7264B2C7EC99}"/>
    <cellStyle name="Comma 3 5 5 2 6 4" xfId="10518" xr:uid="{00000000-0005-0000-0000-0000E6420000}"/>
    <cellStyle name="Comma 3 5 5 2 6 4 2" xfId="29732" xr:uid="{AEAF086C-7594-4098-959F-78EDC55EC534}"/>
    <cellStyle name="Comma 3 5 5 2 6 5" xfId="20125" xr:uid="{D60E535E-1E2F-4AD6-BCA6-48CEFA331C58}"/>
    <cellStyle name="Comma 3 5 5 2 7" xfId="1708" xr:uid="{00000000-0005-0000-0000-0000E7420000}"/>
    <cellStyle name="Comma 3 5 5 2 7 2" xfId="4113" xr:uid="{00000000-0005-0000-0000-0000E8420000}"/>
    <cellStyle name="Comma 3 5 5 2 7 2 2" xfId="8916" xr:uid="{00000000-0005-0000-0000-0000E9420000}"/>
    <cellStyle name="Comma 3 5 5 2 7 2 2 2" xfId="18523" xr:uid="{00000000-0005-0000-0000-0000EA420000}"/>
    <cellStyle name="Comma 3 5 5 2 7 2 2 2 2" xfId="37737" xr:uid="{B536E7D0-F7AC-4424-A903-BEB0BE79320D}"/>
    <cellStyle name="Comma 3 5 5 2 7 2 2 3" xfId="28130" xr:uid="{A5352242-D4C6-4ABF-95A0-BB963659907D}"/>
    <cellStyle name="Comma 3 5 5 2 7 2 3" xfId="13720" xr:uid="{00000000-0005-0000-0000-0000EB420000}"/>
    <cellStyle name="Comma 3 5 5 2 7 2 3 2" xfId="32934" xr:uid="{0C0C1F38-C20F-43E0-963F-9C8CEA81E389}"/>
    <cellStyle name="Comma 3 5 5 2 7 2 4" xfId="23327" xr:uid="{D9B36741-7D90-4DA5-B33D-74F1D2AADB6D}"/>
    <cellStyle name="Comma 3 5 5 2 7 3" xfId="6515" xr:uid="{00000000-0005-0000-0000-0000EC420000}"/>
    <cellStyle name="Comma 3 5 5 2 7 3 2" xfId="16122" xr:uid="{00000000-0005-0000-0000-0000ED420000}"/>
    <cellStyle name="Comma 3 5 5 2 7 3 2 2" xfId="35336" xr:uid="{1DFB94EC-A842-489F-B40A-857F5D261B45}"/>
    <cellStyle name="Comma 3 5 5 2 7 3 3" xfId="25729" xr:uid="{B85B96E6-41FE-4706-9355-E1D51913FC2B}"/>
    <cellStyle name="Comma 3 5 5 2 7 4" xfId="11318" xr:uid="{00000000-0005-0000-0000-0000EE420000}"/>
    <cellStyle name="Comma 3 5 5 2 7 4 2" xfId="30532" xr:uid="{40066E29-C927-4580-BAB4-37401B00CD52}"/>
    <cellStyle name="Comma 3 5 5 2 7 5" xfId="20925" xr:uid="{D3F03267-B273-491E-815C-513E3F314949}"/>
    <cellStyle name="Comma 3 5 5 2 8" xfId="2513" xr:uid="{00000000-0005-0000-0000-0000EF420000}"/>
    <cellStyle name="Comma 3 5 5 2 8 2" xfId="7316" xr:uid="{00000000-0005-0000-0000-0000F0420000}"/>
    <cellStyle name="Comma 3 5 5 2 8 2 2" xfId="16923" xr:uid="{00000000-0005-0000-0000-0000F1420000}"/>
    <cellStyle name="Comma 3 5 5 2 8 2 2 2" xfId="36137" xr:uid="{DFBD5632-1836-43A9-8369-4ADACFF82467}"/>
    <cellStyle name="Comma 3 5 5 2 8 2 3" xfId="26530" xr:uid="{6C30ED2F-B946-444C-B965-CF19D76D4AD1}"/>
    <cellStyle name="Comma 3 5 5 2 8 3" xfId="12120" xr:uid="{00000000-0005-0000-0000-0000F2420000}"/>
    <cellStyle name="Comma 3 5 5 2 8 3 2" xfId="31334" xr:uid="{DC36DC73-145B-4713-8FA7-EF1BF5239184}"/>
    <cellStyle name="Comma 3 5 5 2 8 4" xfId="21727" xr:uid="{1B8C7001-3A48-422E-A5AE-1D4DD9A186B1}"/>
    <cellStyle name="Comma 3 5 5 2 9" xfId="4915" xr:uid="{00000000-0005-0000-0000-0000F3420000}"/>
    <cellStyle name="Comma 3 5 5 2 9 2" xfId="14522" xr:uid="{00000000-0005-0000-0000-0000F4420000}"/>
    <cellStyle name="Comma 3 5 5 2 9 2 2" xfId="33736" xr:uid="{7F01AF3F-C057-4117-8F10-8B8FEF51CBCC}"/>
    <cellStyle name="Comma 3 5 5 2 9 3" xfId="24129" xr:uid="{E01F3F27-43F7-4F72-9657-D398324B67A6}"/>
    <cellStyle name="Comma 3 5 5 3" xfId="157" xr:uid="{00000000-0005-0000-0000-0000F5420000}"/>
    <cellStyle name="Comma 3 5 5 3 10" xfId="19375" xr:uid="{003DF196-6A5E-4B9E-AC42-4E3905E4BDA3}"/>
    <cellStyle name="Comma 3 5 5 3 2" xfId="357" xr:uid="{00000000-0005-0000-0000-0000F6420000}"/>
    <cellStyle name="Comma 3 5 5 3 2 2" xfId="1158" xr:uid="{00000000-0005-0000-0000-0000F7420000}"/>
    <cellStyle name="Comma 3 5 5 3 2 2 2" xfId="3563" xr:uid="{00000000-0005-0000-0000-0000F8420000}"/>
    <cellStyle name="Comma 3 5 5 3 2 2 2 2" xfId="8366" xr:uid="{00000000-0005-0000-0000-0000F9420000}"/>
    <cellStyle name="Comma 3 5 5 3 2 2 2 2 2" xfId="17973" xr:uid="{00000000-0005-0000-0000-0000FA420000}"/>
    <cellStyle name="Comma 3 5 5 3 2 2 2 2 2 2" xfId="37187" xr:uid="{7B9EE3E0-0928-44A1-82DB-AC58C567665E}"/>
    <cellStyle name="Comma 3 5 5 3 2 2 2 2 3" xfId="27580" xr:uid="{63B3DE03-7E26-4848-8E3A-E69B88DC4AD5}"/>
    <cellStyle name="Comma 3 5 5 3 2 2 2 3" xfId="13170" xr:uid="{00000000-0005-0000-0000-0000FB420000}"/>
    <cellStyle name="Comma 3 5 5 3 2 2 2 3 2" xfId="32384" xr:uid="{E0154725-397A-44CB-9697-0EE788886D7B}"/>
    <cellStyle name="Comma 3 5 5 3 2 2 2 4" xfId="22777" xr:uid="{30270488-FB00-4117-816A-4CD658CA3E96}"/>
    <cellStyle name="Comma 3 5 5 3 2 2 3" xfId="5965" xr:uid="{00000000-0005-0000-0000-0000FC420000}"/>
    <cellStyle name="Comma 3 5 5 3 2 2 3 2" xfId="15572" xr:uid="{00000000-0005-0000-0000-0000FD420000}"/>
    <cellStyle name="Comma 3 5 5 3 2 2 3 2 2" xfId="34786" xr:uid="{28762C3D-2CC7-4B9B-8E00-3EB27A00BEC0}"/>
    <cellStyle name="Comma 3 5 5 3 2 2 3 3" xfId="25179" xr:uid="{F63A4F74-BB2B-4015-B44C-CA77928F4AB6}"/>
    <cellStyle name="Comma 3 5 5 3 2 2 4" xfId="10768" xr:uid="{00000000-0005-0000-0000-0000FE420000}"/>
    <cellStyle name="Comma 3 5 5 3 2 2 4 2" xfId="29982" xr:uid="{DA35A6A7-6EA2-4EF2-99C1-131BA2698C48}"/>
    <cellStyle name="Comma 3 5 5 3 2 2 5" xfId="20375" xr:uid="{1BCCCFA3-34CF-4C93-9D7B-FFA871DAD135}"/>
    <cellStyle name="Comma 3 5 5 3 2 3" xfId="1958" xr:uid="{00000000-0005-0000-0000-0000FF420000}"/>
    <cellStyle name="Comma 3 5 5 3 2 3 2" xfId="4363" xr:uid="{00000000-0005-0000-0000-000000430000}"/>
    <cellStyle name="Comma 3 5 5 3 2 3 2 2" xfId="9166" xr:uid="{00000000-0005-0000-0000-000001430000}"/>
    <cellStyle name="Comma 3 5 5 3 2 3 2 2 2" xfId="18773" xr:uid="{00000000-0005-0000-0000-000002430000}"/>
    <cellStyle name="Comma 3 5 5 3 2 3 2 2 2 2" xfId="37987" xr:uid="{1B29089B-09D5-4018-A1D5-BA545F9A142C}"/>
    <cellStyle name="Comma 3 5 5 3 2 3 2 2 3" xfId="28380" xr:uid="{B676F3DF-6DB9-42D1-9F87-C6E11FC45824}"/>
    <cellStyle name="Comma 3 5 5 3 2 3 2 3" xfId="13970" xr:uid="{00000000-0005-0000-0000-000003430000}"/>
    <cellStyle name="Comma 3 5 5 3 2 3 2 3 2" xfId="33184" xr:uid="{D8EDFDF0-3BC6-41B9-88AA-D20FCC3CA7FE}"/>
    <cellStyle name="Comma 3 5 5 3 2 3 2 4" xfId="23577" xr:uid="{CA1762EB-90F7-4E34-B4C1-708713717E7C}"/>
    <cellStyle name="Comma 3 5 5 3 2 3 3" xfId="6765" xr:uid="{00000000-0005-0000-0000-000004430000}"/>
    <cellStyle name="Comma 3 5 5 3 2 3 3 2" xfId="16372" xr:uid="{00000000-0005-0000-0000-000005430000}"/>
    <cellStyle name="Comma 3 5 5 3 2 3 3 2 2" xfId="35586" xr:uid="{D286D4B0-E8C0-4EF8-A3B5-CF264187E517}"/>
    <cellStyle name="Comma 3 5 5 3 2 3 3 3" xfId="25979" xr:uid="{3C01F315-36D9-4995-92F8-1E2A7082209A}"/>
    <cellStyle name="Comma 3 5 5 3 2 3 4" xfId="11568" xr:uid="{00000000-0005-0000-0000-000006430000}"/>
    <cellStyle name="Comma 3 5 5 3 2 3 4 2" xfId="30782" xr:uid="{BAFF0BAE-99C6-4C52-A762-D47842C692BB}"/>
    <cellStyle name="Comma 3 5 5 3 2 3 5" xfId="21175" xr:uid="{3B0A24BB-FD19-4B71-94EC-BBD5D7A1A685}"/>
    <cellStyle name="Comma 3 5 5 3 2 4" xfId="2763" xr:uid="{00000000-0005-0000-0000-000007430000}"/>
    <cellStyle name="Comma 3 5 5 3 2 4 2" xfId="7566" xr:uid="{00000000-0005-0000-0000-000008430000}"/>
    <cellStyle name="Comma 3 5 5 3 2 4 2 2" xfId="17173" xr:uid="{00000000-0005-0000-0000-000009430000}"/>
    <cellStyle name="Comma 3 5 5 3 2 4 2 2 2" xfId="36387" xr:uid="{7C393402-8924-41D5-90EE-943B75614F9E}"/>
    <cellStyle name="Comma 3 5 5 3 2 4 2 3" xfId="26780" xr:uid="{402DB416-3EB0-41A6-BCAC-9B7AF3638C73}"/>
    <cellStyle name="Comma 3 5 5 3 2 4 3" xfId="12370" xr:uid="{00000000-0005-0000-0000-00000A430000}"/>
    <cellStyle name="Comma 3 5 5 3 2 4 3 2" xfId="31584" xr:uid="{FEDE5D64-E119-4BB2-A534-06C0A7999C24}"/>
    <cellStyle name="Comma 3 5 5 3 2 4 4" xfId="21977" xr:uid="{86FF24C1-8E2F-412B-8882-9DCF100F2914}"/>
    <cellStyle name="Comma 3 5 5 3 2 5" xfId="5165" xr:uid="{00000000-0005-0000-0000-00000B430000}"/>
    <cellStyle name="Comma 3 5 5 3 2 5 2" xfId="14772" xr:uid="{00000000-0005-0000-0000-00000C430000}"/>
    <cellStyle name="Comma 3 5 5 3 2 5 2 2" xfId="33986" xr:uid="{4A5D3763-DCD3-48C8-8345-75F68CDD4BE3}"/>
    <cellStyle name="Comma 3 5 5 3 2 5 3" xfId="24379" xr:uid="{807B745F-4B61-402B-AD4E-856DF6282D09}"/>
    <cellStyle name="Comma 3 5 5 3 2 6" xfId="9968" xr:uid="{00000000-0005-0000-0000-00000D430000}"/>
    <cellStyle name="Comma 3 5 5 3 2 6 2" xfId="29182" xr:uid="{018DEC61-7DB0-4AA1-9654-D448B204B2CA}"/>
    <cellStyle name="Comma 3 5 5 3 2 7" xfId="19575" xr:uid="{33DDC571-1D62-4F39-95E0-727790FF3890}"/>
    <cellStyle name="Comma 3 5 5 3 3" xfId="557" xr:uid="{00000000-0005-0000-0000-00000E430000}"/>
    <cellStyle name="Comma 3 5 5 3 3 2" xfId="1358" xr:uid="{00000000-0005-0000-0000-00000F430000}"/>
    <cellStyle name="Comma 3 5 5 3 3 2 2" xfId="3763" xr:uid="{00000000-0005-0000-0000-000010430000}"/>
    <cellStyle name="Comma 3 5 5 3 3 2 2 2" xfId="8566" xr:uid="{00000000-0005-0000-0000-000011430000}"/>
    <cellStyle name="Comma 3 5 5 3 3 2 2 2 2" xfId="18173" xr:uid="{00000000-0005-0000-0000-000012430000}"/>
    <cellStyle name="Comma 3 5 5 3 3 2 2 2 2 2" xfId="37387" xr:uid="{4E83A509-6B82-4C1A-86C5-D78B59BBE10A}"/>
    <cellStyle name="Comma 3 5 5 3 3 2 2 2 3" xfId="27780" xr:uid="{C6C093E1-DF1C-4DF4-8049-79E0CF94C300}"/>
    <cellStyle name="Comma 3 5 5 3 3 2 2 3" xfId="13370" xr:uid="{00000000-0005-0000-0000-000013430000}"/>
    <cellStyle name="Comma 3 5 5 3 3 2 2 3 2" xfId="32584" xr:uid="{B569FF7E-7BFF-4877-B98A-B16BB39D0AC9}"/>
    <cellStyle name="Comma 3 5 5 3 3 2 2 4" xfId="22977" xr:uid="{B6308948-4A21-4907-8011-88A82DFAD422}"/>
    <cellStyle name="Comma 3 5 5 3 3 2 3" xfId="6165" xr:uid="{00000000-0005-0000-0000-000014430000}"/>
    <cellStyle name="Comma 3 5 5 3 3 2 3 2" xfId="15772" xr:uid="{00000000-0005-0000-0000-000015430000}"/>
    <cellStyle name="Comma 3 5 5 3 3 2 3 2 2" xfId="34986" xr:uid="{28E18B1A-81B6-46B2-9EB0-B54B6717FA62}"/>
    <cellStyle name="Comma 3 5 5 3 3 2 3 3" xfId="25379" xr:uid="{0E13C68D-FD76-4765-991A-EDFFC7A96C4C}"/>
    <cellStyle name="Comma 3 5 5 3 3 2 4" xfId="10968" xr:uid="{00000000-0005-0000-0000-000016430000}"/>
    <cellStyle name="Comma 3 5 5 3 3 2 4 2" xfId="30182" xr:uid="{D3A83690-2658-4B92-AF42-4DC211DFAEF9}"/>
    <cellStyle name="Comma 3 5 5 3 3 2 5" xfId="20575" xr:uid="{4F7D080F-B3D8-465E-818B-E555C20069A5}"/>
    <cellStyle name="Comma 3 5 5 3 3 3" xfId="2158" xr:uid="{00000000-0005-0000-0000-000017430000}"/>
    <cellStyle name="Comma 3 5 5 3 3 3 2" xfId="4563" xr:uid="{00000000-0005-0000-0000-000018430000}"/>
    <cellStyle name="Comma 3 5 5 3 3 3 2 2" xfId="9366" xr:uid="{00000000-0005-0000-0000-000019430000}"/>
    <cellStyle name="Comma 3 5 5 3 3 3 2 2 2" xfId="18973" xr:uid="{00000000-0005-0000-0000-00001A430000}"/>
    <cellStyle name="Comma 3 5 5 3 3 3 2 2 2 2" xfId="38187" xr:uid="{3042DC78-C3C8-4CE1-8060-C51247C357C1}"/>
    <cellStyle name="Comma 3 5 5 3 3 3 2 2 3" xfId="28580" xr:uid="{BCFAFF1A-8AAE-4887-AFEE-BC5F73F2302E}"/>
    <cellStyle name="Comma 3 5 5 3 3 3 2 3" xfId="14170" xr:uid="{00000000-0005-0000-0000-00001B430000}"/>
    <cellStyle name="Comma 3 5 5 3 3 3 2 3 2" xfId="33384" xr:uid="{8967408C-1949-4F91-8B0C-2E5233364AC9}"/>
    <cellStyle name="Comma 3 5 5 3 3 3 2 4" xfId="23777" xr:uid="{90ADBF42-9D63-4443-BD89-E45E778247A7}"/>
    <cellStyle name="Comma 3 5 5 3 3 3 3" xfId="6965" xr:uid="{00000000-0005-0000-0000-00001C430000}"/>
    <cellStyle name="Comma 3 5 5 3 3 3 3 2" xfId="16572" xr:uid="{00000000-0005-0000-0000-00001D430000}"/>
    <cellStyle name="Comma 3 5 5 3 3 3 3 2 2" xfId="35786" xr:uid="{F1C25D83-A849-4C55-98BB-0B0B6303266B}"/>
    <cellStyle name="Comma 3 5 5 3 3 3 3 3" xfId="26179" xr:uid="{2AB20F83-A19A-43B2-880D-0404220D232E}"/>
    <cellStyle name="Comma 3 5 5 3 3 3 4" xfId="11768" xr:uid="{00000000-0005-0000-0000-00001E430000}"/>
    <cellStyle name="Comma 3 5 5 3 3 3 4 2" xfId="30982" xr:uid="{35A7D9CA-850F-4121-80F2-13F4FED8F653}"/>
    <cellStyle name="Comma 3 5 5 3 3 3 5" xfId="21375" xr:uid="{4C2B456B-F385-464C-9B60-AF1412E68792}"/>
    <cellStyle name="Comma 3 5 5 3 3 4" xfId="2963" xr:uid="{00000000-0005-0000-0000-00001F430000}"/>
    <cellStyle name="Comma 3 5 5 3 3 4 2" xfId="7766" xr:uid="{00000000-0005-0000-0000-000020430000}"/>
    <cellStyle name="Comma 3 5 5 3 3 4 2 2" xfId="17373" xr:uid="{00000000-0005-0000-0000-000021430000}"/>
    <cellStyle name="Comma 3 5 5 3 3 4 2 2 2" xfId="36587" xr:uid="{F50F22D8-68EF-4F3A-96B4-7D74026DB087}"/>
    <cellStyle name="Comma 3 5 5 3 3 4 2 3" xfId="26980" xr:uid="{FCCD8478-4839-44B9-9E2A-510E4443DCC0}"/>
    <cellStyle name="Comma 3 5 5 3 3 4 3" xfId="12570" xr:uid="{00000000-0005-0000-0000-000022430000}"/>
    <cellStyle name="Comma 3 5 5 3 3 4 3 2" xfId="31784" xr:uid="{8813D259-7796-49CF-A780-77122E806C78}"/>
    <cellStyle name="Comma 3 5 5 3 3 4 4" xfId="22177" xr:uid="{AC9DF726-5AB8-4E72-A60B-29ACB3CFB352}"/>
    <cellStyle name="Comma 3 5 5 3 3 5" xfId="5365" xr:uid="{00000000-0005-0000-0000-000023430000}"/>
    <cellStyle name="Comma 3 5 5 3 3 5 2" xfId="14972" xr:uid="{00000000-0005-0000-0000-000024430000}"/>
    <cellStyle name="Comma 3 5 5 3 3 5 2 2" xfId="34186" xr:uid="{D67FCD54-668D-4650-80B4-5720A2BC7B75}"/>
    <cellStyle name="Comma 3 5 5 3 3 5 3" xfId="24579" xr:uid="{EE6D84C4-DAAE-4268-8C4C-21F437E7AA52}"/>
    <cellStyle name="Comma 3 5 5 3 3 6" xfId="10168" xr:uid="{00000000-0005-0000-0000-000025430000}"/>
    <cellStyle name="Comma 3 5 5 3 3 6 2" xfId="29382" xr:uid="{03E38BBC-250E-4C1B-885E-96BE1A087215}"/>
    <cellStyle name="Comma 3 5 5 3 3 7" xfId="19775" xr:uid="{B0E8761F-9584-4A5C-858B-8FCCAE38F607}"/>
    <cellStyle name="Comma 3 5 5 3 4" xfId="757" xr:uid="{00000000-0005-0000-0000-000026430000}"/>
    <cellStyle name="Comma 3 5 5 3 4 2" xfId="1558" xr:uid="{00000000-0005-0000-0000-000027430000}"/>
    <cellStyle name="Comma 3 5 5 3 4 2 2" xfId="3963" xr:uid="{00000000-0005-0000-0000-000028430000}"/>
    <cellStyle name="Comma 3 5 5 3 4 2 2 2" xfId="8766" xr:uid="{00000000-0005-0000-0000-000029430000}"/>
    <cellStyle name="Comma 3 5 5 3 4 2 2 2 2" xfId="18373" xr:uid="{00000000-0005-0000-0000-00002A430000}"/>
    <cellStyle name="Comma 3 5 5 3 4 2 2 2 2 2" xfId="37587" xr:uid="{CED28536-166C-412D-9FEF-16CBF268AF20}"/>
    <cellStyle name="Comma 3 5 5 3 4 2 2 2 3" xfId="27980" xr:uid="{F1F09D6F-E398-4068-973C-65587D2D063A}"/>
    <cellStyle name="Comma 3 5 5 3 4 2 2 3" xfId="13570" xr:uid="{00000000-0005-0000-0000-00002B430000}"/>
    <cellStyle name="Comma 3 5 5 3 4 2 2 3 2" xfId="32784" xr:uid="{26047CB2-6988-4248-84C0-A49BFA08823C}"/>
    <cellStyle name="Comma 3 5 5 3 4 2 2 4" xfId="23177" xr:uid="{50E18756-B7B3-4D77-A1B9-EFD00D36A93E}"/>
    <cellStyle name="Comma 3 5 5 3 4 2 3" xfId="6365" xr:uid="{00000000-0005-0000-0000-00002C430000}"/>
    <cellStyle name="Comma 3 5 5 3 4 2 3 2" xfId="15972" xr:uid="{00000000-0005-0000-0000-00002D430000}"/>
    <cellStyle name="Comma 3 5 5 3 4 2 3 2 2" xfId="35186" xr:uid="{3B139BD6-DC91-4D98-9FBE-EB53B682464A}"/>
    <cellStyle name="Comma 3 5 5 3 4 2 3 3" xfId="25579" xr:uid="{4A36706C-1BBC-4E86-9B41-F0318B8EF383}"/>
    <cellStyle name="Comma 3 5 5 3 4 2 4" xfId="11168" xr:uid="{00000000-0005-0000-0000-00002E430000}"/>
    <cellStyle name="Comma 3 5 5 3 4 2 4 2" xfId="30382" xr:uid="{A22F44BF-4AF2-4104-9B2B-91D912DC7DE9}"/>
    <cellStyle name="Comma 3 5 5 3 4 2 5" xfId="20775" xr:uid="{45B0E877-0FA7-4723-B698-FDA0012E64F3}"/>
    <cellStyle name="Comma 3 5 5 3 4 3" xfId="2358" xr:uid="{00000000-0005-0000-0000-00002F430000}"/>
    <cellStyle name="Comma 3 5 5 3 4 3 2" xfId="4763" xr:uid="{00000000-0005-0000-0000-000030430000}"/>
    <cellStyle name="Comma 3 5 5 3 4 3 2 2" xfId="9566" xr:uid="{00000000-0005-0000-0000-000031430000}"/>
    <cellStyle name="Comma 3 5 5 3 4 3 2 2 2" xfId="19173" xr:uid="{00000000-0005-0000-0000-000032430000}"/>
    <cellStyle name="Comma 3 5 5 3 4 3 2 2 2 2" xfId="38387" xr:uid="{9474774B-AD6D-4D67-9114-532FE3AE9F64}"/>
    <cellStyle name="Comma 3 5 5 3 4 3 2 2 3" xfId="28780" xr:uid="{3E4B7040-2C4B-4210-B412-40EB789F476A}"/>
    <cellStyle name="Comma 3 5 5 3 4 3 2 3" xfId="14370" xr:uid="{00000000-0005-0000-0000-000033430000}"/>
    <cellStyle name="Comma 3 5 5 3 4 3 2 3 2" xfId="33584" xr:uid="{27D89942-7709-419E-8A8B-2C9CDD7650B1}"/>
    <cellStyle name="Comma 3 5 5 3 4 3 2 4" xfId="23977" xr:uid="{83B5371A-B97A-4C31-B555-9A4A52974DA8}"/>
    <cellStyle name="Comma 3 5 5 3 4 3 3" xfId="7165" xr:uid="{00000000-0005-0000-0000-000034430000}"/>
    <cellStyle name="Comma 3 5 5 3 4 3 3 2" xfId="16772" xr:uid="{00000000-0005-0000-0000-000035430000}"/>
    <cellStyle name="Comma 3 5 5 3 4 3 3 2 2" xfId="35986" xr:uid="{01752311-978D-481F-AF42-D18D560C3AF7}"/>
    <cellStyle name="Comma 3 5 5 3 4 3 3 3" xfId="26379" xr:uid="{72A80DE7-A3F7-4657-A4BC-20B580F071D8}"/>
    <cellStyle name="Comma 3 5 5 3 4 3 4" xfId="11968" xr:uid="{00000000-0005-0000-0000-000036430000}"/>
    <cellStyle name="Comma 3 5 5 3 4 3 4 2" xfId="31182" xr:uid="{650882C5-5419-41FA-8590-1C7E251DAE9A}"/>
    <cellStyle name="Comma 3 5 5 3 4 3 5" xfId="21575" xr:uid="{45B182F5-A618-4199-AF2F-3CEA149F6662}"/>
    <cellStyle name="Comma 3 5 5 3 4 4" xfId="3163" xr:uid="{00000000-0005-0000-0000-000037430000}"/>
    <cellStyle name="Comma 3 5 5 3 4 4 2" xfId="7966" xr:uid="{00000000-0005-0000-0000-000038430000}"/>
    <cellStyle name="Comma 3 5 5 3 4 4 2 2" xfId="17573" xr:uid="{00000000-0005-0000-0000-000039430000}"/>
    <cellStyle name="Comma 3 5 5 3 4 4 2 2 2" xfId="36787" xr:uid="{771F060D-74EE-4FA0-A562-99C8075543AD}"/>
    <cellStyle name="Comma 3 5 5 3 4 4 2 3" xfId="27180" xr:uid="{2FAFF205-4170-47E7-8C16-4A791246452F}"/>
    <cellStyle name="Comma 3 5 5 3 4 4 3" xfId="12770" xr:uid="{00000000-0005-0000-0000-00003A430000}"/>
    <cellStyle name="Comma 3 5 5 3 4 4 3 2" xfId="31984" xr:uid="{784DA07E-B748-4AEF-99A8-50D6B1C1845E}"/>
    <cellStyle name="Comma 3 5 5 3 4 4 4" xfId="22377" xr:uid="{C4CA3080-68CD-48AC-A05B-3B76CC9A8A2D}"/>
    <cellStyle name="Comma 3 5 5 3 4 5" xfId="5565" xr:uid="{00000000-0005-0000-0000-00003B430000}"/>
    <cellStyle name="Comma 3 5 5 3 4 5 2" xfId="15172" xr:uid="{00000000-0005-0000-0000-00003C430000}"/>
    <cellStyle name="Comma 3 5 5 3 4 5 2 2" xfId="34386" xr:uid="{40E44BF7-C942-4390-B20B-3C17C1C0A0DB}"/>
    <cellStyle name="Comma 3 5 5 3 4 5 3" xfId="24779" xr:uid="{A105ADAD-88E3-4684-9EA5-19C35D4BF7E0}"/>
    <cellStyle name="Comma 3 5 5 3 4 6" xfId="10368" xr:uid="{00000000-0005-0000-0000-00003D430000}"/>
    <cellStyle name="Comma 3 5 5 3 4 6 2" xfId="29582" xr:uid="{C59FC8EE-F58B-4FB8-A225-4CCD72F8BF9D}"/>
    <cellStyle name="Comma 3 5 5 3 4 7" xfId="19975" xr:uid="{34C121D6-AA92-46CD-8851-05CE79925ADA}"/>
    <cellStyle name="Comma 3 5 5 3 5" xfId="958" xr:uid="{00000000-0005-0000-0000-00003E430000}"/>
    <cellStyle name="Comma 3 5 5 3 5 2" xfId="3363" xr:uid="{00000000-0005-0000-0000-00003F430000}"/>
    <cellStyle name="Comma 3 5 5 3 5 2 2" xfId="8166" xr:uid="{00000000-0005-0000-0000-000040430000}"/>
    <cellStyle name="Comma 3 5 5 3 5 2 2 2" xfId="17773" xr:uid="{00000000-0005-0000-0000-000041430000}"/>
    <cellStyle name="Comma 3 5 5 3 5 2 2 2 2" xfId="36987" xr:uid="{6187828C-55D6-408C-AE74-2170E0578B41}"/>
    <cellStyle name="Comma 3 5 5 3 5 2 2 3" xfId="27380" xr:uid="{067327C6-3C34-4205-93C4-302FE9DAEE3F}"/>
    <cellStyle name="Comma 3 5 5 3 5 2 3" xfId="12970" xr:uid="{00000000-0005-0000-0000-000042430000}"/>
    <cellStyle name="Comma 3 5 5 3 5 2 3 2" xfId="32184" xr:uid="{1D0BC6D7-CFCB-4C7F-A2DC-D1B16184FEFA}"/>
    <cellStyle name="Comma 3 5 5 3 5 2 4" xfId="22577" xr:uid="{45FE75DD-DE5A-4DBC-A708-94DBC4C45C41}"/>
    <cellStyle name="Comma 3 5 5 3 5 3" xfId="5765" xr:uid="{00000000-0005-0000-0000-000043430000}"/>
    <cellStyle name="Comma 3 5 5 3 5 3 2" xfId="15372" xr:uid="{00000000-0005-0000-0000-000044430000}"/>
    <cellStyle name="Comma 3 5 5 3 5 3 2 2" xfId="34586" xr:uid="{A9868AF8-EECC-4051-A07D-E52E38011CC1}"/>
    <cellStyle name="Comma 3 5 5 3 5 3 3" xfId="24979" xr:uid="{A2AF85AE-7AC2-4560-BBBC-B58F3A407DA7}"/>
    <cellStyle name="Comma 3 5 5 3 5 4" xfId="10568" xr:uid="{00000000-0005-0000-0000-000045430000}"/>
    <cellStyle name="Comma 3 5 5 3 5 4 2" xfId="29782" xr:uid="{8FA57018-0C6A-4015-BCEA-785849A6BF12}"/>
    <cellStyle name="Comma 3 5 5 3 5 5" xfId="20175" xr:uid="{C758D0A8-3F9A-41CB-A4E4-61683BC2D436}"/>
    <cellStyle name="Comma 3 5 5 3 6" xfId="1758" xr:uid="{00000000-0005-0000-0000-000046430000}"/>
    <cellStyle name="Comma 3 5 5 3 6 2" xfId="4163" xr:uid="{00000000-0005-0000-0000-000047430000}"/>
    <cellStyle name="Comma 3 5 5 3 6 2 2" xfId="8966" xr:uid="{00000000-0005-0000-0000-000048430000}"/>
    <cellStyle name="Comma 3 5 5 3 6 2 2 2" xfId="18573" xr:uid="{00000000-0005-0000-0000-000049430000}"/>
    <cellStyle name="Comma 3 5 5 3 6 2 2 2 2" xfId="37787" xr:uid="{C69C3EA7-337A-4022-BDC4-AF3339F5011D}"/>
    <cellStyle name="Comma 3 5 5 3 6 2 2 3" xfId="28180" xr:uid="{C7D003A1-8473-4FC4-8CB7-98F044C2A6CE}"/>
    <cellStyle name="Comma 3 5 5 3 6 2 3" xfId="13770" xr:uid="{00000000-0005-0000-0000-00004A430000}"/>
    <cellStyle name="Comma 3 5 5 3 6 2 3 2" xfId="32984" xr:uid="{7A7F5195-D4F6-4D26-80AB-196BF4E875AD}"/>
    <cellStyle name="Comma 3 5 5 3 6 2 4" xfId="23377" xr:uid="{407CF11C-225F-4379-92EC-98E339351633}"/>
    <cellStyle name="Comma 3 5 5 3 6 3" xfId="6565" xr:uid="{00000000-0005-0000-0000-00004B430000}"/>
    <cellStyle name="Comma 3 5 5 3 6 3 2" xfId="16172" xr:uid="{00000000-0005-0000-0000-00004C430000}"/>
    <cellStyle name="Comma 3 5 5 3 6 3 2 2" xfId="35386" xr:uid="{ADB5F19D-40EA-4DA1-A367-B8B522EC71A4}"/>
    <cellStyle name="Comma 3 5 5 3 6 3 3" xfId="25779" xr:uid="{F4620798-853B-473A-A172-77A223291692}"/>
    <cellStyle name="Comma 3 5 5 3 6 4" xfId="11368" xr:uid="{00000000-0005-0000-0000-00004D430000}"/>
    <cellStyle name="Comma 3 5 5 3 6 4 2" xfId="30582" xr:uid="{33CFC384-5C43-479A-8257-3155087421B8}"/>
    <cellStyle name="Comma 3 5 5 3 6 5" xfId="20975" xr:uid="{479B6D9B-5980-4C5F-A451-31BD755A2D7A}"/>
    <cellStyle name="Comma 3 5 5 3 7" xfId="2563" xr:uid="{00000000-0005-0000-0000-00004E430000}"/>
    <cellStyle name="Comma 3 5 5 3 7 2" xfId="7366" xr:uid="{00000000-0005-0000-0000-00004F430000}"/>
    <cellStyle name="Comma 3 5 5 3 7 2 2" xfId="16973" xr:uid="{00000000-0005-0000-0000-000050430000}"/>
    <cellStyle name="Comma 3 5 5 3 7 2 2 2" xfId="36187" xr:uid="{6D198CA8-4877-4A52-8FC2-31CD8148D19E}"/>
    <cellStyle name="Comma 3 5 5 3 7 2 3" xfId="26580" xr:uid="{AB8B51D8-D7E5-4DFF-B3FC-F81ECACD6604}"/>
    <cellStyle name="Comma 3 5 5 3 7 3" xfId="12170" xr:uid="{00000000-0005-0000-0000-000051430000}"/>
    <cellStyle name="Comma 3 5 5 3 7 3 2" xfId="31384" xr:uid="{2B3900AD-A40E-4353-BAD2-DE0785BD2848}"/>
    <cellStyle name="Comma 3 5 5 3 7 4" xfId="21777" xr:uid="{989F2A92-E5C9-4E1B-A654-F4FB380D4724}"/>
    <cellStyle name="Comma 3 5 5 3 8" xfId="4965" xr:uid="{00000000-0005-0000-0000-000052430000}"/>
    <cellStyle name="Comma 3 5 5 3 8 2" xfId="14572" xr:uid="{00000000-0005-0000-0000-000053430000}"/>
    <cellStyle name="Comma 3 5 5 3 8 2 2" xfId="33786" xr:uid="{4468E24E-0B96-4C7A-8FAF-5CD4BF660199}"/>
    <cellStyle name="Comma 3 5 5 3 8 3" xfId="24179" xr:uid="{A43A0AC2-E548-4337-B9FB-E1D882C48443}"/>
    <cellStyle name="Comma 3 5 5 3 9" xfId="9768" xr:uid="{00000000-0005-0000-0000-000054430000}"/>
    <cellStyle name="Comma 3 5 5 3 9 2" xfId="28982" xr:uid="{C6FCEF12-4D34-4F6C-A2C3-4A26F6E539E5}"/>
    <cellStyle name="Comma 3 5 5 4" xfId="257" xr:uid="{00000000-0005-0000-0000-000055430000}"/>
    <cellStyle name="Comma 3 5 5 4 2" xfId="1058" xr:uid="{00000000-0005-0000-0000-000056430000}"/>
    <cellStyle name="Comma 3 5 5 4 2 2" xfId="3463" xr:uid="{00000000-0005-0000-0000-000057430000}"/>
    <cellStyle name="Comma 3 5 5 4 2 2 2" xfId="8266" xr:uid="{00000000-0005-0000-0000-000058430000}"/>
    <cellStyle name="Comma 3 5 5 4 2 2 2 2" xfId="17873" xr:uid="{00000000-0005-0000-0000-000059430000}"/>
    <cellStyle name="Comma 3 5 5 4 2 2 2 2 2" xfId="37087" xr:uid="{C4939E35-0613-4FAA-8E64-5B3AF0A08F6D}"/>
    <cellStyle name="Comma 3 5 5 4 2 2 2 3" xfId="27480" xr:uid="{56FD07F8-B9A2-4EFF-B209-119A4D7ED4AC}"/>
    <cellStyle name="Comma 3 5 5 4 2 2 3" xfId="13070" xr:uid="{00000000-0005-0000-0000-00005A430000}"/>
    <cellStyle name="Comma 3 5 5 4 2 2 3 2" xfId="32284" xr:uid="{4144E84B-931E-4E19-AFE0-A18775C98D7D}"/>
    <cellStyle name="Comma 3 5 5 4 2 2 4" xfId="22677" xr:uid="{41D1BAC0-ADA5-4616-A4E1-234BC77457ED}"/>
    <cellStyle name="Comma 3 5 5 4 2 3" xfId="5865" xr:uid="{00000000-0005-0000-0000-00005B430000}"/>
    <cellStyle name="Comma 3 5 5 4 2 3 2" xfId="15472" xr:uid="{00000000-0005-0000-0000-00005C430000}"/>
    <cellStyle name="Comma 3 5 5 4 2 3 2 2" xfId="34686" xr:uid="{FD29E2E2-27DB-4ED0-9E4E-50AD700791C3}"/>
    <cellStyle name="Comma 3 5 5 4 2 3 3" xfId="25079" xr:uid="{A93F91EA-A480-48D2-BFB3-8CA79F88B062}"/>
    <cellStyle name="Comma 3 5 5 4 2 4" xfId="10668" xr:uid="{00000000-0005-0000-0000-00005D430000}"/>
    <cellStyle name="Comma 3 5 5 4 2 4 2" xfId="29882" xr:uid="{195CD100-F0B4-4C08-BE5A-E18B727BE75C}"/>
    <cellStyle name="Comma 3 5 5 4 2 5" xfId="20275" xr:uid="{51367529-C6BC-414B-A151-DFABA1A8405D}"/>
    <cellStyle name="Comma 3 5 5 4 3" xfId="1858" xr:uid="{00000000-0005-0000-0000-00005E430000}"/>
    <cellStyle name="Comma 3 5 5 4 3 2" xfId="4263" xr:uid="{00000000-0005-0000-0000-00005F430000}"/>
    <cellStyle name="Comma 3 5 5 4 3 2 2" xfId="9066" xr:uid="{00000000-0005-0000-0000-000060430000}"/>
    <cellStyle name="Comma 3 5 5 4 3 2 2 2" xfId="18673" xr:uid="{00000000-0005-0000-0000-000061430000}"/>
    <cellStyle name="Comma 3 5 5 4 3 2 2 2 2" xfId="37887" xr:uid="{78227B51-9952-4FCF-96C6-FF3021A36BA4}"/>
    <cellStyle name="Comma 3 5 5 4 3 2 2 3" xfId="28280" xr:uid="{C616394D-ADFE-427A-9C22-7E85AAA43376}"/>
    <cellStyle name="Comma 3 5 5 4 3 2 3" xfId="13870" xr:uid="{00000000-0005-0000-0000-000062430000}"/>
    <cellStyle name="Comma 3 5 5 4 3 2 3 2" xfId="33084" xr:uid="{05CC5D2B-9635-4871-B993-A32CA80D47EB}"/>
    <cellStyle name="Comma 3 5 5 4 3 2 4" xfId="23477" xr:uid="{4914E219-8D39-4191-876E-E7EAD9829B86}"/>
    <cellStyle name="Comma 3 5 5 4 3 3" xfId="6665" xr:uid="{00000000-0005-0000-0000-000063430000}"/>
    <cellStyle name="Comma 3 5 5 4 3 3 2" xfId="16272" xr:uid="{00000000-0005-0000-0000-000064430000}"/>
    <cellStyle name="Comma 3 5 5 4 3 3 2 2" xfId="35486" xr:uid="{8C468CE9-74BD-48F8-89B8-5F94E614F63B}"/>
    <cellStyle name="Comma 3 5 5 4 3 3 3" xfId="25879" xr:uid="{A6A6496E-5459-4D14-B894-9078DCD20F75}"/>
    <cellStyle name="Comma 3 5 5 4 3 4" xfId="11468" xr:uid="{00000000-0005-0000-0000-000065430000}"/>
    <cellStyle name="Comma 3 5 5 4 3 4 2" xfId="30682" xr:uid="{0AC6E257-88A5-4502-9318-51C32D36169C}"/>
    <cellStyle name="Comma 3 5 5 4 3 5" xfId="21075" xr:uid="{9C10BF4C-05CF-40A7-9734-B0C07CFA96E6}"/>
    <cellStyle name="Comma 3 5 5 4 4" xfId="2663" xr:uid="{00000000-0005-0000-0000-000066430000}"/>
    <cellStyle name="Comma 3 5 5 4 4 2" xfId="7466" xr:uid="{00000000-0005-0000-0000-000067430000}"/>
    <cellStyle name="Comma 3 5 5 4 4 2 2" xfId="17073" xr:uid="{00000000-0005-0000-0000-000068430000}"/>
    <cellStyle name="Comma 3 5 5 4 4 2 2 2" xfId="36287" xr:uid="{3A06AD69-72CB-402C-871F-82C787E4E5C4}"/>
    <cellStyle name="Comma 3 5 5 4 4 2 3" xfId="26680" xr:uid="{A0BB9390-3A38-40B4-A651-DDFEB375DFDF}"/>
    <cellStyle name="Comma 3 5 5 4 4 3" xfId="12270" xr:uid="{00000000-0005-0000-0000-000069430000}"/>
    <cellStyle name="Comma 3 5 5 4 4 3 2" xfId="31484" xr:uid="{B6233D5D-BD91-4F2E-B83E-C2D4BBB15BFA}"/>
    <cellStyle name="Comma 3 5 5 4 4 4" xfId="21877" xr:uid="{9F11CD53-3509-41E6-A75A-33B6B354D25A}"/>
    <cellStyle name="Comma 3 5 5 4 5" xfId="5065" xr:uid="{00000000-0005-0000-0000-00006A430000}"/>
    <cellStyle name="Comma 3 5 5 4 5 2" xfId="14672" xr:uid="{00000000-0005-0000-0000-00006B430000}"/>
    <cellStyle name="Comma 3 5 5 4 5 2 2" xfId="33886" xr:uid="{AC3CA2BB-27D8-4156-8AA6-A3A41106E802}"/>
    <cellStyle name="Comma 3 5 5 4 5 3" xfId="24279" xr:uid="{F38FC8F3-46AD-49E8-BB81-9B8E3F6BF908}"/>
    <cellStyle name="Comma 3 5 5 4 6" xfId="9868" xr:uid="{00000000-0005-0000-0000-00006C430000}"/>
    <cellStyle name="Comma 3 5 5 4 6 2" xfId="29082" xr:uid="{09037243-9B98-4A80-8193-61D688AD0AC8}"/>
    <cellStyle name="Comma 3 5 5 4 7" xfId="19475" xr:uid="{06AF7E54-DCAF-4840-810A-2BE3E5B94DFF}"/>
    <cellStyle name="Comma 3 5 5 5" xfId="457" xr:uid="{00000000-0005-0000-0000-00006D430000}"/>
    <cellStyle name="Comma 3 5 5 5 2" xfId="1258" xr:uid="{00000000-0005-0000-0000-00006E430000}"/>
    <cellStyle name="Comma 3 5 5 5 2 2" xfId="3663" xr:uid="{00000000-0005-0000-0000-00006F430000}"/>
    <cellStyle name="Comma 3 5 5 5 2 2 2" xfId="8466" xr:uid="{00000000-0005-0000-0000-000070430000}"/>
    <cellStyle name="Comma 3 5 5 5 2 2 2 2" xfId="18073" xr:uid="{00000000-0005-0000-0000-000071430000}"/>
    <cellStyle name="Comma 3 5 5 5 2 2 2 2 2" xfId="37287" xr:uid="{F6E7EC1F-8695-45CF-A562-16272D8A4B57}"/>
    <cellStyle name="Comma 3 5 5 5 2 2 2 3" xfId="27680" xr:uid="{B42B92E8-0A8C-457F-80AE-30E7AB04D40B}"/>
    <cellStyle name="Comma 3 5 5 5 2 2 3" xfId="13270" xr:uid="{00000000-0005-0000-0000-000072430000}"/>
    <cellStyle name="Comma 3 5 5 5 2 2 3 2" xfId="32484" xr:uid="{5EC06A8A-3341-4B26-B688-B606B92F2F12}"/>
    <cellStyle name="Comma 3 5 5 5 2 2 4" xfId="22877" xr:uid="{321E6579-0A66-401F-9A95-65843FD7C762}"/>
    <cellStyle name="Comma 3 5 5 5 2 3" xfId="6065" xr:uid="{00000000-0005-0000-0000-000073430000}"/>
    <cellStyle name="Comma 3 5 5 5 2 3 2" xfId="15672" xr:uid="{00000000-0005-0000-0000-000074430000}"/>
    <cellStyle name="Comma 3 5 5 5 2 3 2 2" xfId="34886" xr:uid="{3BD1FC06-8C36-40F7-BC9F-8C55D0028E49}"/>
    <cellStyle name="Comma 3 5 5 5 2 3 3" xfId="25279" xr:uid="{0C7F8A16-07C1-4B49-A1DA-B4C7A4C68D67}"/>
    <cellStyle name="Comma 3 5 5 5 2 4" xfId="10868" xr:uid="{00000000-0005-0000-0000-000075430000}"/>
    <cellStyle name="Comma 3 5 5 5 2 4 2" xfId="30082" xr:uid="{06E4BFAE-BAB2-4535-81B0-5B9CFD098B25}"/>
    <cellStyle name="Comma 3 5 5 5 2 5" xfId="20475" xr:uid="{4138DA79-EAEF-46DC-8FBE-5263D47F50E0}"/>
    <cellStyle name="Comma 3 5 5 5 3" xfId="2058" xr:uid="{00000000-0005-0000-0000-000076430000}"/>
    <cellStyle name="Comma 3 5 5 5 3 2" xfId="4463" xr:uid="{00000000-0005-0000-0000-000077430000}"/>
    <cellStyle name="Comma 3 5 5 5 3 2 2" xfId="9266" xr:uid="{00000000-0005-0000-0000-000078430000}"/>
    <cellStyle name="Comma 3 5 5 5 3 2 2 2" xfId="18873" xr:uid="{00000000-0005-0000-0000-000079430000}"/>
    <cellStyle name="Comma 3 5 5 5 3 2 2 2 2" xfId="38087" xr:uid="{0A723580-7D9C-43EA-9BE9-5738BB1369F0}"/>
    <cellStyle name="Comma 3 5 5 5 3 2 2 3" xfId="28480" xr:uid="{F1C921F4-D646-4646-820E-9D6C5148B499}"/>
    <cellStyle name="Comma 3 5 5 5 3 2 3" xfId="14070" xr:uid="{00000000-0005-0000-0000-00007A430000}"/>
    <cellStyle name="Comma 3 5 5 5 3 2 3 2" xfId="33284" xr:uid="{257D3A07-6CAB-4EE3-B57B-2D28C3AF80E7}"/>
    <cellStyle name="Comma 3 5 5 5 3 2 4" xfId="23677" xr:uid="{47EAFD17-1C7D-4654-B530-DA08A5E1DA86}"/>
    <cellStyle name="Comma 3 5 5 5 3 3" xfId="6865" xr:uid="{00000000-0005-0000-0000-00007B430000}"/>
    <cellStyle name="Comma 3 5 5 5 3 3 2" xfId="16472" xr:uid="{00000000-0005-0000-0000-00007C430000}"/>
    <cellStyle name="Comma 3 5 5 5 3 3 2 2" xfId="35686" xr:uid="{30413EB1-F09A-4EEA-B0F2-A57456755BD1}"/>
    <cellStyle name="Comma 3 5 5 5 3 3 3" xfId="26079" xr:uid="{8B9AD6CA-7EEC-4384-8971-7ED96495CF91}"/>
    <cellStyle name="Comma 3 5 5 5 3 4" xfId="11668" xr:uid="{00000000-0005-0000-0000-00007D430000}"/>
    <cellStyle name="Comma 3 5 5 5 3 4 2" xfId="30882" xr:uid="{8C2C5F58-FC43-421A-AC79-F065FE1A421A}"/>
    <cellStyle name="Comma 3 5 5 5 3 5" xfId="21275" xr:uid="{1CAE8BFD-961A-4C06-AFB0-A51093E863D9}"/>
    <cellStyle name="Comma 3 5 5 5 4" xfId="2863" xr:uid="{00000000-0005-0000-0000-00007E430000}"/>
    <cellStyle name="Comma 3 5 5 5 4 2" xfId="7666" xr:uid="{00000000-0005-0000-0000-00007F430000}"/>
    <cellStyle name="Comma 3 5 5 5 4 2 2" xfId="17273" xr:uid="{00000000-0005-0000-0000-000080430000}"/>
    <cellStyle name="Comma 3 5 5 5 4 2 2 2" xfId="36487" xr:uid="{4595A413-0590-4CFA-B0CD-0C614B5115F9}"/>
    <cellStyle name="Comma 3 5 5 5 4 2 3" xfId="26880" xr:uid="{D242A4CC-D862-4CE8-B267-D8E2B755E748}"/>
    <cellStyle name="Comma 3 5 5 5 4 3" xfId="12470" xr:uid="{00000000-0005-0000-0000-000081430000}"/>
    <cellStyle name="Comma 3 5 5 5 4 3 2" xfId="31684" xr:uid="{3AA9FCBF-AC76-4EC8-88D0-E62B57F171D2}"/>
    <cellStyle name="Comma 3 5 5 5 4 4" xfId="22077" xr:uid="{EA3BB716-2612-430D-B9B9-CCACA7597F99}"/>
    <cellStyle name="Comma 3 5 5 5 5" xfId="5265" xr:uid="{00000000-0005-0000-0000-000082430000}"/>
    <cellStyle name="Comma 3 5 5 5 5 2" xfId="14872" xr:uid="{00000000-0005-0000-0000-000083430000}"/>
    <cellStyle name="Comma 3 5 5 5 5 2 2" xfId="34086" xr:uid="{EB3EBFF7-5747-4F35-8E3D-77BB14EB8D62}"/>
    <cellStyle name="Comma 3 5 5 5 5 3" xfId="24479" xr:uid="{27237CB1-A498-4910-88EF-DC3784087B07}"/>
    <cellStyle name="Comma 3 5 5 5 6" xfId="10068" xr:uid="{00000000-0005-0000-0000-000084430000}"/>
    <cellStyle name="Comma 3 5 5 5 6 2" xfId="29282" xr:uid="{67E7DEB9-BA90-48C4-8523-C13DBF3FCCCA}"/>
    <cellStyle name="Comma 3 5 5 5 7" xfId="19675" xr:uid="{9027073C-D7B6-41BD-BB3C-658DF425AE62}"/>
    <cellStyle name="Comma 3 5 5 6" xfId="657" xr:uid="{00000000-0005-0000-0000-000085430000}"/>
    <cellStyle name="Comma 3 5 5 6 2" xfId="1458" xr:uid="{00000000-0005-0000-0000-000086430000}"/>
    <cellStyle name="Comma 3 5 5 6 2 2" xfId="3863" xr:uid="{00000000-0005-0000-0000-000087430000}"/>
    <cellStyle name="Comma 3 5 5 6 2 2 2" xfId="8666" xr:uid="{00000000-0005-0000-0000-000088430000}"/>
    <cellStyle name="Comma 3 5 5 6 2 2 2 2" xfId="18273" xr:uid="{00000000-0005-0000-0000-000089430000}"/>
    <cellStyle name="Comma 3 5 5 6 2 2 2 2 2" xfId="37487" xr:uid="{E1404FE6-6320-4640-829E-436DBCC1E596}"/>
    <cellStyle name="Comma 3 5 5 6 2 2 2 3" xfId="27880" xr:uid="{EB934107-0392-4F0F-9B41-5552FBA7AE7A}"/>
    <cellStyle name="Comma 3 5 5 6 2 2 3" xfId="13470" xr:uid="{00000000-0005-0000-0000-00008A430000}"/>
    <cellStyle name="Comma 3 5 5 6 2 2 3 2" xfId="32684" xr:uid="{E053B2B8-4DD9-4274-85B9-4A03A5EE731B}"/>
    <cellStyle name="Comma 3 5 5 6 2 2 4" xfId="23077" xr:uid="{DEA3E49A-29D3-4D34-BB1B-32CB5B54C689}"/>
    <cellStyle name="Comma 3 5 5 6 2 3" xfId="6265" xr:uid="{00000000-0005-0000-0000-00008B430000}"/>
    <cellStyle name="Comma 3 5 5 6 2 3 2" xfId="15872" xr:uid="{00000000-0005-0000-0000-00008C430000}"/>
    <cellStyle name="Comma 3 5 5 6 2 3 2 2" xfId="35086" xr:uid="{CAC494E6-E79E-4B90-9666-A1F6B0567E39}"/>
    <cellStyle name="Comma 3 5 5 6 2 3 3" xfId="25479" xr:uid="{6F7C6579-DCE6-40B4-B3A2-22DFCD59717F}"/>
    <cellStyle name="Comma 3 5 5 6 2 4" xfId="11068" xr:uid="{00000000-0005-0000-0000-00008D430000}"/>
    <cellStyle name="Comma 3 5 5 6 2 4 2" xfId="30282" xr:uid="{71E60DFC-92E2-4FB3-8DD2-D011CE4CCA2D}"/>
    <cellStyle name="Comma 3 5 5 6 2 5" xfId="20675" xr:uid="{F9D554C2-EF2E-45F4-B677-72639ED113A7}"/>
    <cellStyle name="Comma 3 5 5 6 3" xfId="2258" xr:uid="{00000000-0005-0000-0000-00008E430000}"/>
    <cellStyle name="Comma 3 5 5 6 3 2" xfId="4663" xr:uid="{00000000-0005-0000-0000-00008F430000}"/>
    <cellStyle name="Comma 3 5 5 6 3 2 2" xfId="9466" xr:uid="{00000000-0005-0000-0000-000090430000}"/>
    <cellStyle name="Comma 3 5 5 6 3 2 2 2" xfId="19073" xr:uid="{00000000-0005-0000-0000-000091430000}"/>
    <cellStyle name="Comma 3 5 5 6 3 2 2 2 2" xfId="38287" xr:uid="{0E76F7A0-7718-4DF1-A0AE-14883EA710B6}"/>
    <cellStyle name="Comma 3 5 5 6 3 2 2 3" xfId="28680" xr:uid="{E98F19C8-66F3-4300-AFD9-AD7E7A1A83F4}"/>
    <cellStyle name="Comma 3 5 5 6 3 2 3" xfId="14270" xr:uid="{00000000-0005-0000-0000-000092430000}"/>
    <cellStyle name="Comma 3 5 5 6 3 2 3 2" xfId="33484" xr:uid="{53FC1569-EDA8-47BC-899A-79561839A14E}"/>
    <cellStyle name="Comma 3 5 5 6 3 2 4" xfId="23877" xr:uid="{9EDC6D12-B5D4-4039-91A3-8FF327738DD8}"/>
    <cellStyle name="Comma 3 5 5 6 3 3" xfId="7065" xr:uid="{00000000-0005-0000-0000-000093430000}"/>
    <cellStyle name="Comma 3 5 5 6 3 3 2" xfId="16672" xr:uid="{00000000-0005-0000-0000-000094430000}"/>
    <cellStyle name="Comma 3 5 5 6 3 3 2 2" xfId="35886" xr:uid="{4475D6B8-E57F-4C4E-8642-06E17964E193}"/>
    <cellStyle name="Comma 3 5 5 6 3 3 3" xfId="26279" xr:uid="{184D9FB5-7D7B-46BB-BFE2-844D0A510C89}"/>
    <cellStyle name="Comma 3 5 5 6 3 4" xfId="11868" xr:uid="{00000000-0005-0000-0000-000095430000}"/>
    <cellStyle name="Comma 3 5 5 6 3 4 2" xfId="31082" xr:uid="{7F064B49-5F88-47A5-80DC-189A61870679}"/>
    <cellStyle name="Comma 3 5 5 6 3 5" xfId="21475" xr:uid="{52A01FD3-FD0D-4ACA-B100-1540DD1C18EB}"/>
    <cellStyle name="Comma 3 5 5 6 4" xfId="3063" xr:uid="{00000000-0005-0000-0000-000096430000}"/>
    <cellStyle name="Comma 3 5 5 6 4 2" xfId="7866" xr:uid="{00000000-0005-0000-0000-000097430000}"/>
    <cellStyle name="Comma 3 5 5 6 4 2 2" xfId="17473" xr:uid="{00000000-0005-0000-0000-000098430000}"/>
    <cellStyle name="Comma 3 5 5 6 4 2 2 2" xfId="36687" xr:uid="{6DD3168A-8C9F-401F-BACE-225486D7FF87}"/>
    <cellStyle name="Comma 3 5 5 6 4 2 3" xfId="27080" xr:uid="{630C24D1-C9E6-4A11-9A0B-74179A2BAE28}"/>
    <cellStyle name="Comma 3 5 5 6 4 3" xfId="12670" xr:uid="{00000000-0005-0000-0000-000099430000}"/>
    <cellStyle name="Comma 3 5 5 6 4 3 2" xfId="31884" xr:uid="{800EB823-CA0F-4367-894A-E29973A3D5EC}"/>
    <cellStyle name="Comma 3 5 5 6 4 4" xfId="22277" xr:uid="{65FB3C78-40AD-4274-89E6-B1B74369BA41}"/>
    <cellStyle name="Comma 3 5 5 6 5" xfId="5465" xr:uid="{00000000-0005-0000-0000-00009A430000}"/>
    <cellStyle name="Comma 3 5 5 6 5 2" xfId="15072" xr:uid="{00000000-0005-0000-0000-00009B430000}"/>
    <cellStyle name="Comma 3 5 5 6 5 2 2" xfId="34286" xr:uid="{581FEBA3-DADC-4DAB-A551-03FEC73E1F0D}"/>
    <cellStyle name="Comma 3 5 5 6 5 3" xfId="24679" xr:uid="{8AA9397C-1E63-4DCC-8DA9-DD7A30783D33}"/>
    <cellStyle name="Comma 3 5 5 6 6" xfId="10268" xr:uid="{00000000-0005-0000-0000-00009C430000}"/>
    <cellStyle name="Comma 3 5 5 6 6 2" xfId="29482" xr:uid="{A9EF55B4-90E1-4597-A618-206DD74B9ACA}"/>
    <cellStyle name="Comma 3 5 5 6 7" xfId="19875" xr:uid="{F80D201B-C7CD-4932-B2AF-AAA8D1EDF4FD}"/>
    <cellStyle name="Comma 3 5 5 7" xfId="858" xr:uid="{00000000-0005-0000-0000-00009D430000}"/>
    <cellStyle name="Comma 3 5 5 7 2" xfId="3263" xr:uid="{00000000-0005-0000-0000-00009E430000}"/>
    <cellStyle name="Comma 3 5 5 7 2 2" xfId="8066" xr:uid="{00000000-0005-0000-0000-00009F430000}"/>
    <cellStyle name="Comma 3 5 5 7 2 2 2" xfId="17673" xr:uid="{00000000-0005-0000-0000-0000A0430000}"/>
    <cellStyle name="Comma 3 5 5 7 2 2 2 2" xfId="36887" xr:uid="{01A30E7F-D730-41A0-A113-951A7CDF0B05}"/>
    <cellStyle name="Comma 3 5 5 7 2 2 3" xfId="27280" xr:uid="{DE1712C8-86DA-4ECC-BAF2-151B42AE2FE9}"/>
    <cellStyle name="Comma 3 5 5 7 2 3" xfId="12870" xr:uid="{00000000-0005-0000-0000-0000A1430000}"/>
    <cellStyle name="Comma 3 5 5 7 2 3 2" xfId="32084" xr:uid="{E508C673-F240-4DF9-9F59-7C3688BF516B}"/>
    <cellStyle name="Comma 3 5 5 7 2 4" xfId="22477" xr:uid="{941B2F5B-52A4-4398-A05F-7F74D4C80CA7}"/>
    <cellStyle name="Comma 3 5 5 7 3" xfId="5665" xr:uid="{00000000-0005-0000-0000-0000A2430000}"/>
    <cellStyle name="Comma 3 5 5 7 3 2" xfId="15272" xr:uid="{00000000-0005-0000-0000-0000A3430000}"/>
    <cellStyle name="Comma 3 5 5 7 3 2 2" xfId="34486" xr:uid="{AA320A38-8BE6-4517-A14B-3A662B25156E}"/>
    <cellStyle name="Comma 3 5 5 7 3 3" xfId="24879" xr:uid="{0162F3ED-1D73-4CF7-A740-0727F81E8A1B}"/>
    <cellStyle name="Comma 3 5 5 7 4" xfId="10468" xr:uid="{00000000-0005-0000-0000-0000A4430000}"/>
    <cellStyle name="Comma 3 5 5 7 4 2" xfId="29682" xr:uid="{6F8B7656-9603-48C0-BDEF-642D3441E2A8}"/>
    <cellStyle name="Comma 3 5 5 7 5" xfId="20075" xr:uid="{2A2038E8-2523-4153-8653-49E67A15EE7F}"/>
    <cellStyle name="Comma 3 5 5 8" xfId="1658" xr:uid="{00000000-0005-0000-0000-0000A5430000}"/>
    <cellStyle name="Comma 3 5 5 8 2" xfId="4063" xr:uid="{00000000-0005-0000-0000-0000A6430000}"/>
    <cellStyle name="Comma 3 5 5 8 2 2" xfId="8866" xr:uid="{00000000-0005-0000-0000-0000A7430000}"/>
    <cellStyle name="Comma 3 5 5 8 2 2 2" xfId="18473" xr:uid="{00000000-0005-0000-0000-0000A8430000}"/>
    <cellStyle name="Comma 3 5 5 8 2 2 2 2" xfId="37687" xr:uid="{875B84B8-CE1D-4BA3-9A4E-45F7CB33C9F7}"/>
    <cellStyle name="Comma 3 5 5 8 2 2 3" xfId="28080" xr:uid="{2BBC19C0-F154-4464-A9DB-A4AB32DAFCD5}"/>
    <cellStyle name="Comma 3 5 5 8 2 3" xfId="13670" xr:uid="{00000000-0005-0000-0000-0000A9430000}"/>
    <cellStyle name="Comma 3 5 5 8 2 3 2" xfId="32884" xr:uid="{894D8229-A5F5-445D-928D-70394BB99C7B}"/>
    <cellStyle name="Comma 3 5 5 8 2 4" xfId="23277" xr:uid="{23B30235-6487-427F-A187-F7E3A967B73B}"/>
    <cellStyle name="Comma 3 5 5 8 3" xfId="6465" xr:uid="{00000000-0005-0000-0000-0000AA430000}"/>
    <cellStyle name="Comma 3 5 5 8 3 2" xfId="16072" xr:uid="{00000000-0005-0000-0000-0000AB430000}"/>
    <cellStyle name="Comma 3 5 5 8 3 2 2" xfId="35286" xr:uid="{CA05E371-E7C8-4B39-9C0F-83065B5CB6A4}"/>
    <cellStyle name="Comma 3 5 5 8 3 3" xfId="25679" xr:uid="{5C22A9B4-8224-4A7E-8B6B-8213D59BE003}"/>
    <cellStyle name="Comma 3 5 5 8 4" xfId="11268" xr:uid="{00000000-0005-0000-0000-0000AC430000}"/>
    <cellStyle name="Comma 3 5 5 8 4 2" xfId="30482" xr:uid="{2E2FB557-4BB3-404C-AFA7-FDD0E850830B}"/>
    <cellStyle name="Comma 3 5 5 8 5" xfId="20875" xr:uid="{A6B59A02-D5F5-40DD-BB5B-0FF449214CA7}"/>
    <cellStyle name="Comma 3 5 5 9" xfId="2463" xr:uid="{00000000-0005-0000-0000-0000AD430000}"/>
    <cellStyle name="Comma 3 5 5 9 2" xfId="7266" xr:uid="{00000000-0005-0000-0000-0000AE430000}"/>
    <cellStyle name="Comma 3 5 5 9 2 2" xfId="16873" xr:uid="{00000000-0005-0000-0000-0000AF430000}"/>
    <cellStyle name="Comma 3 5 5 9 2 2 2" xfId="36087" xr:uid="{D0E4DE61-C581-4CD8-9DBB-AF75507D9BDC}"/>
    <cellStyle name="Comma 3 5 5 9 2 3" xfId="26480" xr:uid="{CAD57CFE-E489-4040-ADD7-C3C075BAE9B0}"/>
    <cellStyle name="Comma 3 5 5 9 3" xfId="12070" xr:uid="{00000000-0005-0000-0000-0000B0430000}"/>
    <cellStyle name="Comma 3 5 5 9 3 2" xfId="31284" xr:uid="{9DD8D09B-1D5E-4F25-8AEB-37E5C8CC4793}"/>
    <cellStyle name="Comma 3 5 5 9 4" xfId="21677" xr:uid="{738A0EE2-A3D3-4A56-ABAE-EFD04AB825A8}"/>
    <cellStyle name="Comma 3 5 6" xfId="67" xr:uid="{00000000-0005-0000-0000-0000B1430000}"/>
    <cellStyle name="Comma 3 5 6 10" xfId="9678" xr:uid="{00000000-0005-0000-0000-0000B2430000}"/>
    <cellStyle name="Comma 3 5 6 10 2" xfId="28892" xr:uid="{501A8CA2-8FB8-48B8-BBA9-1E3DE6E8EF2C}"/>
    <cellStyle name="Comma 3 5 6 11" xfId="19285" xr:uid="{3D14C0B5-2E4F-40C2-92B1-988EF59FF9C9}"/>
    <cellStyle name="Comma 3 5 6 2" xfId="167" xr:uid="{00000000-0005-0000-0000-0000B3430000}"/>
    <cellStyle name="Comma 3 5 6 2 10" xfId="19385" xr:uid="{50139344-8BEF-4931-B3D4-EB033826D0A5}"/>
    <cellStyle name="Comma 3 5 6 2 2" xfId="367" xr:uid="{00000000-0005-0000-0000-0000B4430000}"/>
    <cellStyle name="Comma 3 5 6 2 2 2" xfId="1168" xr:uid="{00000000-0005-0000-0000-0000B5430000}"/>
    <cellStyle name="Comma 3 5 6 2 2 2 2" xfId="3573" xr:uid="{00000000-0005-0000-0000-0000B6430000}"/>
    <cellStyle name="Comma 3 5 6 2 2 2 2 2" xfId="8376" xr:uid="{00000000-0005-0000-0000-0000B7430000}"/>
    <cellStyle name="Comma 3 5 6 2 2 2 2 2 2" xfId="17983" xr:uid="{00000000-0005-0000-0000-0000B8430000}"/>
    <cellStyle name="Comma 3 5 6 2 2 2 2 2 2 2" xfId="37197" xr:uid="{3C870486-1ED0-4C33-A875-82CACEED2AD1}"/>
    <cellStyle name="Comma 3 5 6 2 2 2 2 2 3" xfId="27590" xr:uid="{6626AF8F-E17D-4A8B-A5AD-C9FECEEF8805}"/>
    <cellStyle name="Comma 3 5 6 2 2 2 2 3" xfId="13180" xr:uid="{00000000-0005-0000-0000-0000B9430000}"/>
    <cellStyle name="Comma 3 5 6 2 2 2 2 3 2" xfId="32394" xr:uid="{B9A7C4FE-B198-438F-9E8A-E603BE11781F}"/>
    <cellStyle name="Comma 3 5 6 2 2 2 2 4" xfId="22787" xr:uid="{54CD1E9D-5BF2-4B8D-AA68-6783A1B9AA7C}"/>
    <cellStyle name="Comma 3 5 6 2 2 2 3" xfId="5975" xr:uid="{00000000-0005-0000-0000-0000BA430000}"/>
    <cellStyle name="Comma 3 5 6 2 2 2 3 2" xfId="15582" xr:uid="{00000000-0005-0000-0000-0000BB430000}"/>
    <cellStyle name="Comma 3 5 6 2 2 2 3 2 2" xfId="34796" xr:uid="{9516F171-FDA3-4A94-BFEE-7CB06E531681}"/>
    <cellStyle name="Comma 3 5 6 2 2 2 3 3" xfId="25189" xr:uid="{963C19FF-23B1-46A5-B647-247C6709B291}"/>
    <cellStyle name="Comma 3 5 6 2 2 2 4" xfId="10778" xr:uid="{00000000-0005-0000-0000-0000BC430000}"/>
    <cellStyle name="Comma 3 5 6 2 2 2 4 2" xfId="29992" xr:uid="{D9DA9316-E11F-4716-A808-3B96D63829DD}"/>
    <cellStyle name="Comma 3 5 6 2 2 2 5" xfId="20385" xr:uid="{D76EA560-AD26-44FD-B60B-7B31E37AF63B}"/>
    <cellStyle name="Comma 3 5 6 2 2 3" xfId="1968" xr:uid="{00000000-0005-0000-0000-0000BD430000}"/>
    <cellStyle name="Comma 3 5 6 2 2 3 2" xfId="4373" xr:uid="{00000000-0005-0000-0000-0000BE430000}"/>
    <cellStyle name="Comma 3 5 6 2 2 3 2 2" xfId="9176" xr:uid="{00000000-0005-0000-0000-0000BF430000}"/>
    <cellStyle name="Comma 3 5 6 2 2 3 2 2 2" xfId="18783" xr:uid="{00000000-0005-0000-0000-0000C0430000}"/>
    <cellStyle name="Comma 3 5 6 2 2 3 2 2 2 2" xfId="37997" xr:uid="{54F5C548-759E-406F-827A-16FA4CF46B37}"/>
    <cellStyle name="Comma 3 5 6 2 2 3 2 2 3" xfId="28390" xr:uid="{098EDD4A-BD09-4ADB-85ED-282EBB1EA9F4}"/>
    <cellStyle name="Comma 3 5 6 2 2 3 2 3" xfId="13980" xr:uid="{00000000-0005-0000-0000-0000C1430000}"/>
    <cellStyle name="Comma 3 5 6 2 2 3 2 3 2" xfId="33194" xr:uid="{EB319B1A-5124-4A71-ACE5-D2E970631FBE}"/>
    <cellStyle name="Comma 3 5 6 2 2 3 2 4" xfId="23587" xr:uid="{03D8C99D-B83D-4916-BBC0-2E6D92D4B139}"/>
    <cellStyle name="Comma 3 5 6 2 2 3 3" xfId="6775" xr:uid="{00000000-0005-0000-0000-0000C2430000}"/>
    <cellStyle name="Comma 3 5 6 2 2 3 3 2" xfId="16382" xr:uid="{00000000-0005-0000-0000-0000C3430000}"/>
    <cellStyle name="Comma 3 5 6 2 2 3 3 2 2" xfId="35596" xr:uid="{E106A72E-35B2-4F5A-806B-8FB35D73015F}"/>
    <cellStyle name="Comma 3 5 6 2 2 3 3 3" xfId="25989" xr:uid="{9D13DB44-9DD4-4B53-BAF3-F9081956DA21}"/>
    <cellStyle name="Comma 3 5 6 2 2 3 4" xfId="11578" xr:uid="{00000000-0005-0000-0000-0000C4430000}"/>
    <cellStyle name="Comma 3 5 6 2 2 3 4 2" xfId="30792" xr:uid="{F7B795F8-2732-4A3B-9592-ED9FA824F564}"/>
    <cellStyle name="Comma 3 5 6 2 2 3 5" xfId="21185" xr:uid="{EAD0E928-08FF-4319-B42D-51CEEE16458B}"/>
    <cellStyle name="Comma 3 5 6 2 2 4" xfId="2773" xr:uid="{00000000-0005-0000-0000-0000C5430000}"/>
    <cellStyle name="Comma 3 5 6 2 2 4 2" xfId="7576" xr:uid="{00000000-0005-0000-0000-0000C6430000}"/>
    <cellStyle name="Comma 3 5 6 2 2 4 2 2" xfId="17183" xr:uid="{00000000-0005-0000-0000-0000C7430000}"/>
    <cellStyle name="Comma 3 5 6 2 2 4 2 2 2" xfId="36397" xr:uid="{D7B0C01E-7DD4-4AC2-AFFA-420FAD839D7E}"/>
    <cellStyle name="Comma 3 5 6 2 2 4 2 3" xfId="26790" xr:uid="{09387B65-5109-4595-A57D-2DDBF25A2C85}"/>
    <cellStyle name="Comma 3 5 6 2 2 4 3" xfId="12380" xr:uid="{00000000-0005-0000-0000-0000C8430000}"/>
    <cellStyle name="Comma 3 5 6 2 2 4 3 2" xfId="31594" xr:uid="{55700E50-B203-40B8-8B41-113B4BF8E568}"/>
    <cellStyle name="Comma 3 5 6 2 2 4 4" xfId="21987" xr:uid="{D37967A7-370B-490E-9708-D5CEB4BBE620}"/>
    <cellStyle name="Comma 3 5 6 2 2 5" xfId="5175" xr:uid="{00000000-0005-0000-0000-0000C9430000}"/>
    <cellStyle name="Comma 3 5 6 2 2 5 2" xfId="14782" xr:uid="{00000000-0005-0000-0000-0000CA430000}"/>
    <cellStyle name="Comma 3 5 6 2 2 5 2 2" xfId="33996" xr:uid="{CBEBC80B-7909-4144-81FB-6DE18022D4EB}"/>
    <cellStyle name="Comma 3 5 6 2 2 5 3" xfId="24389" xr:uid="{A975A4AC-F9E0-43A9-A921-C9644816D4F7}"/>
    <cellStyle name="Comma 3 5 6 2 2 6" xfId="9978" xr:uid="{00000000-0005-0000-0000-0000CB430000}"/>
    <cellStyle name="Comma 3 5 6 2 2 6 2" xfId="29192" xr:uid="{7E3B6699-89D2-4D6A-9B8D-79001909EB7E}"/>
    <cellStyle name="Comma 3 5 6 2 2 7" xfId="19585" xr:uid="{5FC99402-01EE-4A36-8184-77EA6F5E9A81}"/>
    <cellStyle name="Comma 3 5 6 2 3" xfId="567" xr:uid="{00000000-0005-0000-0000-0000CC430000}"/>
    <cellStyle name="Comma 3 5 6 2 3 2" xfId="1368" xr:uid="{00000000-0005-0000-0000-0000CD430000}"/>
    <cellStyle name="Comma 3 5 6 2 3 2 2" xfId="3773" xr:uid="{00000000-0005-0000-0000-0000CE430000}"/>
    <cellStyle name="Comma 3 5 6 2 3 2 2 2" xfId="8576" xr:uid="{00000000-0005-0000-0000-0000CF430000}"/>
    <cellStyle name="Comma 3 5 6 2 3 2 2 2 2" xfId="18183" xr:uid="{00000000-0005-0000-0000-0000D0430000}"/>
    <cellStyle name="Comma 3 5 6 2 3 2 2 2 2 2" xfId="37397" xr:uid="{E01FA330-A7A7-4DAC-8E8E-31F35ECBDE80}"/>
    <cellStyle name="Comma 3 5 6 2 3 2 2 2 3" xfId="27790" xr:uid="{3177C3AD-D2A3-48FC-85FC-9007D496956F}"/>
    <cellStyle name="Comma 3 5 6 2 3 2 2 3" xfId="13380" xr:uid="{00000000-0005-0000-0000-0000D1430000}"/>
    <cellStyle name="Comma 3 5 6 2 3 2 2 3 2" xfId="32594" xr:uid="{2592CE19-BD88-4FD0-9120-C00A522D44A8}"/>
    <cellStyle name="Comma 3 5 6 2 3 2 2 4" xfId="22987" xr:uid="{020492D1-8CD8-47CB-9D78-AF38E26A4BAF}"/>
    <cellStyle name="Comma 3 5 6 2 3 2 3" xfId="6175" xr:uid="{00000000-0005-0000-0000-0000D2430000}"/>
    <cellStyle name="Comma 3 5 6 2 3 2 3 2" xfId="15782" xr:uid="{00000000-0005-0000-0000-0000D3430000}"/>
    <cellStyle name="Comma 3 5 6 2 3 2 3 2 2" xfId="34996" xr:uid="{6FC15BA2-2F2F-4921-A9B0-75B360678AEC}"/>
    <cellStyle name="Comma 3 5 6 2 3 2 3 3" xfId="25389" xr:uid="{725B318A-4968-4545-8D2A-596FF173C409}"/>
    <cellStyle name="Comma 3 5 6 2 3 2 4" xfId="10978" xr:uid="{00000000-0005-0000-0000-0000D4430000}"/>
    <cellStyle name="Comma 3 5 6 2 3 2 4 2" xfId="30192" xr:uid="{E12C40D3-00AB-4F55-8187-CE0D36F6CE16}"/>
    <cellStyle name="Comma 3 5 6 2 3 2 5" xfId="20585" xr:uid="{EC3FC769-740F-409E-B94E-3DA7CEFAE360}"/>
    <cellStyle name="Comma 3 5 6 2 3 3" xfId="2168" xr:uid="{00000000-0005-0000-0000-0000D5430000}"/>
    <cellStyle name="Comma 3 5 6 2 3 3 2" xfId="4573" xr:uid="{00000000-0005-0000-0000-0000D6430000}"/>
    <cellStyle name="Comma 3 5 6 2 3 3 2 2" xfId="9376" xr:uid="{00000000-0005-0000-0000-0000D7430000}"/>
    <cellStyle name="Comma 3 5 6 2 3 3 2 2 2" xfId="18983" xr:uid="{00000000-0005-0000-0000-0000D8430000}"/>
    <cellStyle name="Comma 3 5 6 2 3 3 2 2 2 2" xfId="38197" xr:uid="{53683EC3-F9BB-406A-8731-A86BDAEBE3A3}"/>
    <cellStyle name="Comma 3 5 6 2 3 3 2 2 3" xfId="28590" xr:uid="{F7374C09-0599-459B-8097-56B4E50667F2}"/>
    <cellStyle name="Comma 3 5 6 2 3 3 2 3" xfId="14180" xr:uid="{00000000-0005-0000-0000-0000D9430000}"/>
    <cellStyle name="Comma 3 5 6 2 3 3 2 3 2" xfId="33394" xr:uid="{0FD31C72-41E2-4B60-815A-FBD0063DCF0F}"/>
    <cellStyle name="Comma 3 5 6 2 3 3 2 4" xfId="23787" xr:uid="{917A61AA-487C-4F47-8F01-78D067702639}"/>
    <cellStyle name="Comma 3 5 6 2 3 3 3" xfId="6975" xr:uid="{00000000-0005-0000-0000-0000DA430000}"/>
    <cellStyle name="Comma 3 5 6 2 3 3 3 2" xfId="16582" xr:uid="{00000000-0005-0000-0000-0000DB430000}"/>
    <cellStyle name="Comma 3 5 6 2 3 3 3 2 2" xfId="35796" xr:uid="{44CF38E8-3EE0-47A3-AC1B-A75E6C40846F}"/>
    <cellStyle name="Comma 3 5 6 2 3 3 3 3" xfId="26189" xr:uid="{E274A499-D6C0-4DDE-83F0-E6328FDE606D}"/>
    <cellStyle name="Comma 3 5 6 2 3 3 4" xfId="11778" xr:uid="{00000000-0005-0000-0000-0000DC430000}"/>
    <cellStyle name="Comma 3 5 6 2 3 3 4 2" xfId="30992" xr:uid="{51EEC150-475C-4161-9024-E2BAE1F4D87B}"/>
    <cellStyle name="Comma 3 5 6 2 3 3 5" xfId="21385" xr:uid="{17435BCD-9094-426D-B6A7-846C6BD7BD04}"/>
    <cellStyle name="Comma 3 5 6 2 3 4" xfId="2973" xr:uid="{00000000-0005-0000-0000-0000DD430000}"/>
    <cellStyle name="Comma 3 5 6 2 3 4 2" xfId="7776" xr:uid="{00000000-0005-0000-0000-0000DE430000}"/>
    <cellStyle name="Comma 3 5 6 2 3 4 2 2" xfId="17383" xr:uid="{00000000-0005-0000-0000-0000DF430000}"/>
    <cellStyle name="Comma 3 5 6 2 3 4 2 2 2" xfId="36597" xr:uid="{FFF493FD-6D84-46BE-B63A-BEDD6726E924}"/>
    <cellStyle name="Comma 3 5 6 2 3 4 2 3" xfId="26990" xr:uid="{8FD78F12-16F0-45F0-B580-0743C0BB43A5}"/>
    <cellStyle name="Comma 3 5 6 2 3 4 3" xfId="12580" xr:uid="{00000000-0005-0000-0000-0000E0430000}"/>
    <cellStyle name="Comma 3 5 6 2 3 4 3 2" xfId="31794" xr:uid="{D0BDFB17-7C77-4F17-91BF-2E5B2C522C03}"/>
    <cellStyle name="Comma 3 5 6 2 3 4 4" xfId="22187" xr:uid="{4234A40D-5055-4139-881C-3B08642D6E2F}"/>
    <cellStyle name="Comma 3 5 6 2 3 5" xfId="5375" xr:uid="{00000000-0005-0000-0000-0000E1430000}"/>
    <cellStyle name="Comma 3 5 6 2 3 5 2" xfId="14982" xr:uid="{00000000-0005-0000-0000-0000E2430000}"/>
    <cellStyle name="Comma 3 5 6 2 3 5 2 2" xfId="34196" xr:uid="{CF594DEB-7025-4D47-B9CF-E47700FB8553}"/>
    <cellStyle name="Comma 3 5 6 2 3 5 3" xfId="24589" xr:uid="{43A3CB06-40FE-4FA8-ABCA-BA96D6531D6D}"/>
    <cellStyle name="Comma 3 5 6 2 3 6" xfId="10178" xr:uid="{00000000-0005-0000-0000-0000E3430000}"/>
    <cellStyle name="Comma 3 5 6 2 3 6 2" xfId="29392" xr:uid="{9125AAE9-1577-4973-8F8C-A1F442F58E54}"/>
    <cellStyle name="Comma 3 5 6 2 3 7" xfId="19785" xr:uid="{8AEAA494-AFAD-4496-8AE6-C82A94CF5D3D}"/>
    <cellStyle name="Comma 3 5 6 2 4" xfId="767" xr:uid="{00000000-0005-0000-0000-0000E4430000}"/>
    <cellStyle name="Comma 3 5 6 2 4 2" xfId="1568" xr:uid="{00000000-0005-0000-0000-0000E5430000}"/>
    <cellStyle name="Comma 3 5 6 2 4 2 2" xfId="3973" xr:uid="{00000000-0005-0000-0000-0000E6430000}"/>
    <cellStyle name="Comma 3 5 6 2 4 2 2 2" xfId="8776" xr:uid="{00000000-0005-0000-0000-0000E7430000}"/>
    <cellStyle name="Comma 3 5 6 2 4 2 2 2 2" xfId="18383" xr:uid="{00000000-0005-0000-0000-0000E8430000}"/>
    <cellStyle name="Comma 3 5 6 2 4 2 2 2 2 2" xfId="37597" xr:uid="{1E321016-D7C2-4707-8634-A0A5A02F8857}"/>
    <cellStyle name="Comma 3 5 6 2 4 2 2 2 3" xfId="27990" xr:uid="{103CB3E1-0C78-40A3-8824-4C5A33228ECE}"/>
    <cellStyle name="Comma 3 5 6 2 4 2 2 3" xfId="13580" xr:uid="{00000000-0005-0000-0000-0000E9430000}"/>
    <cellStyle name="Comma 3 5 6 2 4 2 2 3 2" xfId="32794" xr:uid="{5CDEF65A-C12F-429B-8B2D-E0AD27263E2C}"/>
    <cellStyle name="Comma 3 5 6 2 4 2 2 4" xfId="23187" xr:uid="{0A3CBE14-06AC-4E97-9AB1-446CC9A37CF1}"/>
    <cellStyle name="Comma 3 5 6 2 4 2 3" xfId="6375" xr:uid="{00000000-0005-0000-0000-0000EA430000}"/>
    <cellStyle name="Comma 3 5 6 2 4 2 3 2" xfId="15982" xr:uid="{00000000-0005-0000-0000-0000EB430000}"/>
    <cellStyle name="Comma 3 5 6 2 4 2 3 2 2" xfId="35196" xr:uid="{1887E587-39A2-4787-A9D4-93F8DF3F1CEF}"/>
    <cellStyle name="Comma 3 5 6 2 4 2 3 3" xfId="25589" xr:uid="{128A472E-7DDE-4CA0-8334-BCB682868C61}"/>
    <cellStyle name="Comma 3 5 6 2 4 2 4" xfId="11178" xr:uid="{00000000-0005-0000-0000-0000EC430000}"/>
    <cellStyle name="Comma 3 5 6 2 4 2 4 2" xfId="30392" xr:uid="{C1EE8927-2CB8-44B6-BF69-17401505C387}"/>
    <cellStyle name="Comma 3 5 6 2 4 2 5" xfId="20785" xr:uid="{96A4CBD9-FDF5-4D62-87BE-84078E329EC7}"/>
    <cellStyle name="Comma 3 5 6 2 4 3" xfId="2368" xr:uid="{00000000-0005-0000-0000-0000ED430000}"/>
    <cellStyle name="Comma 3 5 6 2 4 3 2" xfId="4773" xr:uid="{00000000-0005-0000-0000-0000EE430000}"/>
    <cellStyle name="Comma 3 5 6 2 4 3 2 2" xfId="9576" xr:uid="{00000000-0005-0000-0000-0000EF430000}"/>
    <cellStyle name="Comma 3 5 6 2 4 3 2 2 2" xfId="19183" xr:uid="{00000000-0005-0000-0000-0000F0430000}"/>
    <cellStyle name="Comma 3 5 6 2 4 3 2 2 2 2" xfId="38397" xr:uid="{793D4938-5456-4F6C-A877-52550CD820C4}"/>
    <cellStyle name="Comma 3 5 6 2 4 3 2 2 3" xfId="28790" xr:uid="{24CF294A-B352-451C-85E3-7626B8DC681B}"/>
    <cellStyle name="Comma 3 5 6 2 4 3 2 3" xfId="14380" xr:uid="{00000000-0005-0000-0000-0000F1430000}"/>
    <cellStyle name="Comma 3 5 6 2 4 3 2 3 2" xfId="33594" xr:uid="{2A96166B-ACFA-4ADB-948B-1A901D9BEB87}"/>
    <cellStyle name="Comma 3 5 6 2 4 3 2 4" xfId="23987" xr:uid="{ECE2AD2B-4657-4D11-86D7-6E4690BE7ED5}"/>
    <cellStyle name="Comma 3 5 6 2 4 3 3" xfId="7175" xr:uid="{00000000-0005-0000-0000-0000F2430000}"/>
    <cellStyle name="Comma 3 5 6 2 4 3 3 2" xfId="16782" xr:uid="{00000000-0005-0000-0000-0000F3430000}"/>
    <cellStyle name="Comma 3 5 6 2 4 3 3 2 2" xfId="35996" xr:uid="{27BE18FE-E816-48C3-9F94-D9244C0269FC}"/>
    <cellStyle name="Comma 3 5 6 2 4 3 3 3" xfId="26389" xr:uid="{C9C558F1-A039-48E7-9261-6E6E74ECAACC}"/>
    <cellStyle name="Comma 3 5 6 2 4 3 4" xfId="11978" xr:uid="{00000000-0005-0000-0000-0000F4430000}"/>
    <cellStyle name="Comma 3 5 6 2 4 3 4 2" xfId="31192" xr:uid="{CEA819FB-2C95-47E1-957A-3DBD57E4DE2C}"/>
    <cellStyle name="Comma 3 5 6 2 4 3 5" xfId="21585" xr:uid="{1CC1C9B7-67B2-4D13-AECF-A534A5030455}"/>
    <cellStyle name="Comma 3 5 6 2 4 4" xfId="3173" xr:uid="{00000000-0005-0000-0000-0000F5430000}"/>
    <cellStyle name="Comma 3 5 6 2 4 4 2" xfId="7976" xr:uid="{00000000-0005-0000-0000-0000F6430000}"/>
    <cellStyle name="Comma 3 5 6 2 4 4 2 2" xfId="17583" xr:uid="{00000000-0005-0000-0000-0000F7430000}"/>
    <cellStyle name="Comma 3 5 6 2 4 4 2 2 2" xfId="36797" xr:uid="{17A91F6D-4BFB-4F1A-92FA-E3BCC8FBF790}"/>
    <cellStyle name="Comma 3 5 6 2 4 4 2 3" xfId="27190" xr:uid="{383E8747-7581-4D4E-9CD2-EC9486272FB5}"/>
    <cellStyle name="Comma 3 5 6 2 4 4 3" xfId="12780" xr:uid="{00000000-0005-0000-0000-0000F8430000}"/>
    <cellStyle name="Comma 3 5 6 2 4 4 3 2" xfId="31994" xr:uid="{6B0457F4-E404-4AA5-AF16-E9AA6C9FF088}"/>
    <cellStyle name="Comma 3 5 6 2 4 4 4" xfId="22387" xr:uid="{0AD3EA91-06D5-47FE-A560-3E26EE8E7876}"/>
    <cellStyle name="Comma 3 5 6 2 4 5" xfId="5575" xr:uid="{00000000-0005-0000-0000-0000F9430000}"/>
    <cellStyle name="Comma 3 5 6 2 4 5 2" xfId="15182" xr:uid="{00000000-0005-0000-0000-0000FA430000}"/>
    <cellStyle name="Comma 3 5 6 2 4 5 2 2" xfId="34396" xr:uid="{20796A0D-9985-4963-9611-7DE3220A2444}"/>
    <cellStyle name="Comma 3 5 6 2 4 5 3" xfId="24789" xr:uid="{2FAEA8C8-025D-4F40-9F6A-A497632E831A}"/>
    <cellStyle name="Comma 3 5 6 2 4 6" xfId="10378" xr:uid="{00000000-0005-0000-0000-0000FB430000}"/>
    <cellStyle name="Comma 3 5 6 2 4 6 2" xfId="29592" xr:uid="{0BF5244F-6E91-4818-B676-15AF77D4CA1A}"/>
    <cellStyle name="Comma 3 5 6 2 4 7" xfId="19985" xr:uid="{7A72C504-A338-4AC2-ADEB-A1DAD641F05B}"/>
    <cellStyle name="Comma 3 5 6 2 5" xfId="968" xr:uid="{00000000-0005-0000-0000-0000FC430000}"/>
    <cellStyle name="Comma 3 5 6 2 5 2" xfId="3373" xr:uid="{00000000-0005-0000-0000-0000FD430000}"/>
    <cellStyle name="Comma 3 5 6 2 5 2 2" xfId="8176" xr:uid="{00000000-0005-0000-0000-0000FE430000}"/>
    <cellStyle name="Comma 3 5 6 2 5 2 2 2" xfId="17783" xr:uid="{00000000-0005-0000-0000-0000FF430000}"/>
    <cellStyle name="Comma 3 5 6 2 5 2 2 2 2" xfId="36997" xr:uid="{DF1C1183-8F81-4C21-BBE9-C9C7B29AEF78}"/>
    <cellStyle name="Comma 3 5 6 2 5 2 2 3" xfId="27390" xr:uid="{59EE9397-8935-48E4-8A25-A1C268512C48}"/>
    <cellStyle name="Comma 3 5 6 2 5 2 3" xfId="12980" xr:uid="{00000000-0005-0000-0000-000000440000}"/>
    <cellStyle name="Comma 3 5 6 2 5 2 3 2" xfId="32194" xr:uid="{0729FC8B-D5DC-4ADF-A62F-91C7424FB223}"/>
    <cellStyle name="Comma 3 5 6 2 5 2 4" xfId="22587" xr:uid="{66B04FC2-7E50-4A6A-A9CA-7D262A8E48A3}"/>
    <cellStyle name="Comma 3 5 6 2 5 3" xfId="5775" xr:uid="{00000000-0005-0000-0000-000001440000}"/>
    <cellStyle name="Comma 3 5 6 2 5 3 2" xfId="15382" xr:uid="{00000000-0005-0000-0000-000002440000}"/>
    <cellStyle name="Comma 3 5 6 2 5 3 2 2" xfId="34596" xr:uid="{72B5A01D-BEC5-49D9-9935-87D388F00538}"/>
    <cellStyle name="Comma 3 5 6 2 5 3 3" xfId="24989" xr:uid="{5A96A0C4-2A03-48B6-A438-E5C0413F31D5}"/>
    <cellStyle name="Comma 3 5 6 2 5 4" xfId="10578" xr:uid="{00000000-0005-0000-0000-000003440000}"/>
    <cellStyle name="Comma 3 5 6 2 5 4 2" xfId="29792" xr:uid="{A92B2895-4B83-401A-97B6-8D1ED27AA9AC}"/>
    <cellStyle name="Comma 3 5 6 2 5 5" xfId="20185" xr:uid="{16002C4F-B6CD-4230-8D9B-6A6ACEE875E9}"/>
    <cellStyle name="Comma 3 5 6 2 6" xfId="1768" xr:uid="{00000000-0005-0000-0000-000004440000}"/>
    <cellStyle name="Comma 3 5 6 2 6 2" xfId="4173" xr:uid="{00000000-0005-0000-0000-000005440000}"/>
    <cellStyle name="Comma 3 5 6 2 6 2 2" xfId="8976" xr:uid="{00000000-0005-0000-0000-000006440000}"/>
    <cellStyle name="Comma 3 5 6 2 6 2 2 2" xfId="18583" xr:uid="{00000000-0005-0000-0000-000007440000}"/>
    <cellStyle name="Comma 3 5 6 2 6 2 2 2 2" xfId="37797" xr:uid="{BE3CACEB-941D-42A0-9A3B-C225F469C167}"/>
    <cellStyle name="Comma 3 5 6 2 6 2 2 3" xfId="28190" xr:uid="{B5972D30-9AA0-4C89-9321-A7F11A275D7D}"/>
    <cellStyle name="Comma 3 5 6 2 6 2 3" xfId="13780" xr:uid="{00000000-0005-0000-0000-000008440000}"/>
    <cellStyle name="Comma 3 5 6 2 6 2 3 2" xfId="32994" xr:uid="{DA11B1AE-A0C1-46B2-860C-A894742CCDA7}"/>
    <cellStyle name="Comma 3 5 6 2 6 2 4" xfId="23387" xr:uid="{7E4F2809-247B-4F16-8DEC-359284ADE803}"/>
    <cellStyle name="Comma 3 5 6 2 6 3" xfId="6575" xr:uid="{00000000-0005-0000-0000-000009440000}"/>
    <cellStyle name="Comma 3 5 6 2 6 3 2" xfId="16182" xr:uid="{00000000-0005-0000-0000-00000A440000}"/>
    <cellStyle name="Comma 3 5 6 2 6 3 2 2" xfId="35396" xr:uid="{F8660C1D-C170-47DE-BE06-7199B240CC9E}"/>
    <cellStyle name="Comma 3 5 6 2 6 3 3" xfId="25789" xr:uid="{43741A83-7847-45A6-AC65-FFD39F57F867}"/>
    <cellStyle name="Comma 3 5 6 2 6 4" xfId="11378" xr:uid="{00000000-0005-0000-0000-00000B440000}"/>
    <cellStyle name="Comma 3 5 6 2 6 4 2" xfId="30592" xr:uid="{BA255DDF-7B17-4909-9F4B-55D567276FCC}"/>
    <cellStyle name="Comma 3 5 6 2 6 5" xfId="20985" xr:uid="{429918B1-89DC-4986-A069-78D5AF5C11B1}"/>
    <cellStyle name="Comma 3 5 6 2 7" xfId="2573" xr:uid="{00000000-0005-0000-0000-00000C440000}"/>
    <cellStyle name="Comma 3 5 6 2 7 2" xfId="7376" xr:uid="{00000000-0005-0000-0000-00000D440000}"/>
    <cellStyle name="Comma 3 5 6 2 7 2 2" xfId="16983" xr:uid="{00000000-0005-0000-0000-00000E440000}"/>
    <cellStyle name="Comma 3 5 6 2 7 2 2 2" xfId="36197" xr:uid="{B2AAE873-53B5-475E-ACA6-7598071C396C}"/>
    <cellStyle name="Comma 3 5 6 2 7 2 3" xfId="26590" xr:uid="{87213E04-D6E1-4D2B-8A8B-5E5B30F400BF}"/>
    <cellStyle name="Comma 3 5 6 2 7 3" xfId="12180" xr:uid="{00000000-0005-0000-0000-00000F440000}"/>
    <cellStyle name="Comma 3 5 6 2 7 3 2" xfId="31394" xr:uid="{DA686008-6287-430D-A2ED-4F8BA08956D8}"/>
    <cellStyle name="Comma 3 5 6 2 7 4" xfId="21787" xr:uid="{21292080-A94F-46D4-AED0-10A82CA2B7F7}"/>
    <cellStyle name="Comma 3 5 6 2 8" xfId="4975" xr:uid="{00000000-0005-0000-0000-000010440000}"/>
    <cellStyle name="Comma 3 5 6 2 8 2" xfId="14582" xr:uid="{00000000-0005-0000-0000-000011440000}"/>
    <cellStyle name="Comma 3 5 6 2 8 2 2" xfId="33796" xr:uid="{F9E629DE-CA1B-4835-B581-43FAAB9CF449}"/>
    <cellStyle name="Comma 3 5 6 2 8 3" xfId="24189" xr:uid="{8B76D637-F7C0-4335-BDE6-C4E91898BF35}"/>
    <cellStyle name="Comma 3 5 6 2 9" xfId="9778" xr:uid="{00000000-0005-0000-0000-000012440000}"/>
    <cellStyle name="Comma 3 5 6 2 9 2" xfId="28992" xr:uid="{750F3B55-51AB-4502-AC46-D90A699865F6}"/>
    <cellStyle name="Comma 3 5 6 3" xfId="267" xr:uid="{00000000-0005-0000-0000-000013440000}"/>
    <cellStyle name="Comma 3 5 6 3 2" xfId="1068" xr:uid="{00000000-0005-0000-0000-000014440000}"/>
    <cellStyle name="Comma 3 5 6 3 2 2" xfId="3473" xr:uid="{00000000-0005-0000-0000-000015440000}"/>
    <cellStyle name="Comma 3 5 6 3 2 2 2" xfId="8276" xr:uid="{00000000-0005-0000-0000-000016440000}"/>
    <cellStyle name="Comma 3 5 6 3 2 2 2 2" xfId="17883" xr:uid="{00000000-0005-0000-0000-000017440000}"/>
    <cellStyle name="Comma 3 5 6 3 2 2 2 2 2" xfId="37097" xr:uid="{D6640A93-C4B4-4CB3-BA68-3E33078514C2}"/>
    <cellStyle name="Comma 3 5 6 3 2 2 2 3" xfId="27490" xr:uid="{E6CBC1BA-59BD-46B3-A033-798704A8CBC0}"/>
    <cellStyle name="Comma 3 5 6 3 2 2 3" xfId="13080" xr:uid="{00000000-0005-0000-0000-000018440000}"/>
    <cellStyle name="Comma 3 5 6 3 2 2 3 2" xfId="32294" xr:uid="{E12B6E0E-9978-4D40-AEBD-FD49CD5446DE}"/>
    <cellStyle name="Comma 3 5 6 3 2 2 4" xfId="22687" xr:uid="{1E11DEB9-2C04-4B7E-BCF4-28AFCCC2EF3F}"/>
    <cellStyle name="Comma 3 5 6 3 2 3" xfId="5875" xr:uid="{00000000-0005-0000-0000-000019440000}"/>
    <cellStyle name="Comma 3 5 6 3 2 3 2" xfId="15482" xr:uid="{00000000-0005-0000-0000-00001A440000}"/>
    <cellStyle name="Comma 3 5 6 3 2 3 2 2" xfId="34696" xr:uid="{7FCC9068-B094-4B7E-A544-10D2BE29B52F}"/>
    <cellStyle name="Comma 3 5 6 3 2 3 3" xfId="25089" xr:uid="{9C669D09-3222-44D1-8701-B67DA3188AF2}"/>
    <cellStyle name="Comma 3 5 6 3 2 4" xfId="10678" xr:uid="{00000000-0005-0000-0000-00001B440000}"/>
    <cellStyle name="Comma 3 5 6 3 2 4 2" xfId="29892" xr:uid="{F205F196-5581-414C-B292-B7C10E5960F8}"/>
    <cellStyle name="Comma 3 5 6 3 2 5" xfId="20285" xr:uid="{8C3AFC04-FE15-4A14-96FB-C4042D9CA009}"/>
    <cellStyle name="Comma 3 5 6 3 3" xfId="1868" xr:uid="{00000000-0005-0000-0000-00001C440000}"/>
    <cellStyle name="Comma 3 5 6 3 3 2" xfId="4273" xr:uid="{00000000-0005-0000-0000-00001D440000}"/>
    <cellStyle name="Comma 3 5 6 3 3 2 2" xfId="9076" xr:uid="{00000000-0005-0000-0000-00001E440000}"/>
    <cellStyle name="Comma 3 5 6 3 3 2 2 2" xfId="18683" xr:uid="{00000000-0005-0000-0000-00001F440000}"/>
    <cellStyle name="Comma 3 5 6 3 3 2 2 2 2" xfId="37897" xr:uid="{3A51A416-06AB-46B3-BCED-988AA50171E5}"/>
    <cellStyle name="Comma 3 5 6 3 3 2 2 3" xfId="28290" xr:uid="{F6C303B2-9FE9-4B31-9D6E-AE4D148B4891}"/>
    <cellStyle name="Comma 3 5 6 3 3 2 3" xfId="13880" xr:uid="{00000000-0005-0000-0000-000020440000}"/>
    <cellStyle name="Comma 3 5 6 3 3 2 3 2" xfId="33094" xr:uid="{9CB77BEE-6D54-4D17-814D-C62020F31DAC}"/>
    <cellStyle name="Comma 3 5 6 3 3 2 4" xfId="23487" xr:uid="{113124AA-D600-4FDD-986F-A8EAF7CAA738}"/>
    <cellStyle name="Comma 3 5 6 3 3 3" xfId="6675" xr:uid="{00000000-0005-0000-0000-000021440000}"/>
    <cellStyle name="Comma 3 5 6 3 3 3 2" xfId="16282" xr:uid="{00000000-0005-0000-0000-000022440000}"/>
    <cellStyle name="Comma 3 5 6 3 3 3 2 2" xfId="35496" xr:uid="{EB77D41C-05C6-4331-8D19-397A83CC213D}"/>
    <cellStyle name="Comma 3 5 6 3 3 3 3" xfId="25889" xr:uid="{1DC50A94-385C-4F3A-8009-9DF5ABA126FE}"/>
    <cellStyle name="Comma 3 5 6 3 3 4" xfId="11478" xr:uid="{00000000-0005-0000-0000-000023440000}"/>
    <cellStyle name="Comma 3 5 6 3 3 4 2" xfId="30692" xr:uid="{39A56881-4F64-484B-9295-AFA5B1162AF7}"/>
    <cellStyle name="Comma 3 5 6 3 3 5" xfId="21085" xr:uid="{2333FC0F-C875-4E98-BD78-861D26BBC998}"/>
    <cellStyle name="Comma 3 5 6 3 4" xfId="2673" xr:uid="{00000000-0005-0000-0000-000024440000}"/>
    <cellStyle name="Comma 3 5 6 3 4 2" xfId="7476" xr:uid="{00000000-0005-0000-0000-000025440000}"/>
    <cellStyle name="Comma 3 5 6 3 4 2 2" xfId="17083" xr:uid="{00000000-0005-0000-0000-000026440000}"/>
    <cellStyle name="Comma 3 5 6 3 4 2 2 2" xfId="36297" xr:uid="{54177E87-33F5-4DF2-ABF1-184AF6099476}"/>
    <cellStyle name="Comma 3 5 6 3 4 2 3" xfId="26690" xr:uid="{BADFF939-BD29-42C5-919C-38448688D224}"/>
    <cellStyle name="Comma 3 5 6 3 4 3" xfId="12280" xr:uid="{00000000-0005-0000-0000-000027440000}"/>
    <cellStyle name="Comma 3 5 6 3 4 3 2" xfId="31494" xr:uid="{04895B43-B1ED-47E6-916C-78A7590BF122}"/>
    <cellStyle name="Comma 3 5 6 3 4 4" xfId="21887" xr:uid="{CEEB2ABD-DDAE-4131-8B50-63E6BDC29B20}"/>
    <cellStyle name="Comma 3 5 6 3 5" xfId="5075" xr:uid="{00000000-0005-0000-0000-000028440000}"/>
    <cellStyle name="Comma 3 5 6 3 5 2" xfId="14682" xr:uid="{00000000-0005-0000-0000-000029440000}"/>
    <cellStyle name="Comma 3 5 6 3 5 2 2" xfId="33896" xr:uid="{6C9C0EDD-7470-46A1-9F29-4B6154A5A2E5}"/>
    <cellStyle name="Comma 3 5 6 3 5 3" xfId="24289" xr:uid="{7D140066-3C90-47A2-8A3B-C63C75508EA4}"/>
    <cellStyle name="Comma 3 5 6 3 6" xfId="9878" xr:uid="{00000000-0005-0000-0000-00002A440000}"/>
    <cellStyle name="Comma 3 5 6 3 6 2" xfId="29092" xr:uid="{6A974BF1-C824-47BE-AF0F-4E5963550C8C}"/>
    <cellStyle name="Comma 3 5 6 3 7" xfId="19485" xr:uid="{AC1739BE-7D7C-4642-9F77-C11365790179}"/>
    <cellStyle name="Comma 3 5 6 4" xfId="467" xr:uid="{00000000-0005-0000-0000-00002B440000}"/>
    <cellStyle name="Comma 3 5 6 4 2" xfId="1268" xr:uid="{00000000-0005-0000-0000-00002C440000}"/>
    <cellStyle name="Comma 3 5 6 4 2 2" xfId="3673" xr:uid="{00000000-0005-0000-0000-00002D440000}"/>
    <cellStyle name="Comma 3 5 6 4 2 2 2" xfId="8476" xr:uid="{00000000-0005-0000-0000-00002E440000}"/>
    <cellStyle name="Comma 3 5 6 4 2 2 2 2" xfId="18083" xr:uid="{00000000-0005-0000-0000-00002F440000}"/>
    <cellStyle name="Comma 3 5 6 4 2 2 2 2 2" xfId="37297" xr:uid="{957B5C6D-B19D-4A38-93AD-E4CB82BADACC}"/>
    <cellStyle name="Comma 3 5 6 4 2 2 2 3" xfId="27690" xr:uid="{CB30BB72-4C3F-46E4-A684-B39D6CE1F76B}"/>
    <cellStyle name="Comma 3 5 6 4 2 2 3" xfId="13280" xr:uid="{00000000-0005-0000-0000-000030440000}"/>
    <cellStyle name="Comma 3 5 6 4 2 2 3 2" xfId="32494" xr:uid="{C1917A8C-3EE8-445A-88CD-31D1873C0E56}"/>
    <cellStyle name="Comma 3 5 6 4 2 2 4" xfId="22887" xr:uid="{FF9D86B5-D718-4C56-B25A-24757FEF8C86}"/>
    <cellStyle name="Comma 3 5 6 4 2 3" xfId="6075" xr:uid="{00000000-0005-0000-0000-000031440000}"/>
    <cellStyle name="Comma 3 5 6 4 2 3 2" xfId="15682" xr:uid="{00000000-0005-0000-0000-000032440000}"/>
    <cellStyle name="Comma 3 5 6 4 2 3 2 2" xfId="34896" xr:uid="{806BFF6A-2719-4EDB-BA64-8D4953FB96BA}"/>
    <cellStyle name="Comma 3 5 6 4 2 3 3" xfId="25289" xr:uid="{7C9CFE24-DF69-4B9A-B6F1-14973B35EFBE}"/>
    <cellStyle name="Comma 3 5 6 4 2 4" xfId="10878" xr:uid="{00000000-0005-0000-0000-000033440000}"/>
    <cellStyle name="Comma 3 5 6 4 2 4 2" xfId="30092" xr:uid="{D4A7AA9C-358A-45EF-9AC5-FCCB441BF8B4}"/>
    <cellStyle name="Comma 3 5 6 4 2 5" xfId="20485" xr:uid="{2A2BE3F8-2E6C-42ED-A231-DFC955DA41F3}"/>
    <cellStyle name="Comma 3 5 6 4 3" xfId="2068" xr:uid="{00000000-0005-0000-0000-000034440000}"/>
    <cellStyle name="Comma 3 5 6 4 3 2" xfId="4473" xr:uid="{00000000-0005-0000-0000-000035440000}"/>
    <cellStyle name="Comma 3 5 6 4 3 2 2" xfId="9276" xr:uid="{00000000-0005-0000-0000-000036440000}"/>
    <cellStyle name="Comma 3 5 6 4 3 2 2 2" xfId="18883" xr:uid="{00000000-0005-0000-0000-000037440000}"/>
    <cellStyle name="Comma 3 5 6 4 3 2 2 2 2" xfId="38097" xr:uid="{F6FD90C6-99A2-43FB-A5DD-EB02775C562F}"/>
    <cellStyle name="Comma 3 5 6 4 3 2 2 3" xfId="28490" xr:uid="{7A9DE2C9-0B87-40F5-8C6B-A73218ABFCAF}"/>
    <cellStyle name="Comma 3 5 6 4 3 2 3" xfId="14080" xr:uid="{00000000-0005-0000-0000-000038440000}"/>
    <cellStyle name="Comma 3 5 6 4 3 2 3 2" xfId="33294" xr:uid="{1D49DEF1-672E-46AB-8BD3-CB958F474829}"/>
    <cellStyle name="Comma 3 5 6 4 3 2 4" xfId="23687" xr:uid="{25FC6920-53B0-4E68-9DB3-CE9AFBCA2F46}"/>
    <cellStyle name="Comma 3 5 6 4 3 3" xfId="6875" xr:uid="{00000000-0005-0000-0000-000039440000}"/>
    <cellStyle name="Comma 3 5 6 4 3 3 2" xfId="16482" xr:uid="{00000000-0005-0000-0000-00003A440000}"/>
    <cellStyle name="Comma 3 5 6 4 3 3 2 2" xfId="35696" xr:uid="{EF082D29-8A8E-4C14-88D2-1BC73EE55787}"/>
    <cellStyle name="Comma 3 5 6 4 3 3 3" xfId="26089" xr:uid="{08938C94-A2B6-4652-96FA-33F3B802D30D}"/>
    <cellStyle name="Comma 3 5 6 4 3 4" xfId="11678" xr:uid="{00000000-0005-0000-0000-00003B440000}"/>
    <cellStyle name="Comma 3 5 6 4 3 4 2" xfId="30892" xr:uid="{7E5B18F1-76D7-4B77-B944-90F17ED9E2DD}"/>
    <cellStyle name="Comma 3 5 6 4 3 5" xfId="21285" xr:uid="{16ADFE49-D445-4E2C-BB04-50D678B10CC6}"/>
    <cellStyle name="Comma 3 5 6 4 4" xfId="2873" xr:uid="{00000000-0005-0000-0000-00003C440000}"/>
    <cellStyle name="Comma 3 5 6 4 4 2" xfId="7676" xr:uid="{00000000-0005-0000-0000-00003D440000}"/>
    <cellStyle name="Comma 3 5 6 4 4 2 2" xfId="17283" xr:uid="{00000000-0005-0000-0000-00003E440000}"/>
    <cellStyle name="Comma 3 5 6 4 4 2 2 2" xfId="36497" xr:uid="{7E33C9EC-DF80-4777-A193-777DB1AE2F7A}"/>
    <cellStyle name="Comma 3 5 6 4 4 2 3" xfId="26890" xr:uid="{06119A3A-FD8B-47EC-B2C5-9C9419AA9A1B}"/>
    <cellStyle name="Comma 3 5 6 4 4 3" xfId="12480" xr:uid="{00000000-0005-0000-0000-00003F440000}"/>
    <cellStyle name="Comma 3 5 6 4 4 3 2" xfId="31694" xr:uid="{F00A6F22-9E48-443A-91BD-E4A71DB46445}"/>
    <cellStyle name="Comma 3 5 6 4 4 4" xfId="22087" xr:uid="{3D03CC14-5CD2-43C8-9D01-3E1BDDD72E83}"/>
    <cellStyle name="Comma 3 5 6 4 5" xfId="5275" xr:uid="{00000000-0005-0000-0000-000040440000}"/>
    <cellStyle name="Comma 3 5 6 4 5 2" xfId="14882" xr:uid="{00000000-0005-0000-0000-000041440000}"/>
    <cellStyle name="Comma 3 5 6 4 5 2 2" xfId="34096" xr:uid="{07737CD8-6F64-4DCF-A437-57E0DF7A8927}"/>
    <cellStyle name="Comma 3 5 6 4 5 3" xfId="24489" xr:uid="{4A8AC512-856D-485A-8A2C-7ABB01ED3426}"/>
    <cellStyle name="Comma 3 5 6 4 6" xfId="10078" xr:uid="{00000000-0005-0000-0000-000042440000}"/>
    <cellStyle name="Comma 3 5 6 4 6 2" xfId="29292" xr:uid="{2D878E41-106E-4B82-BE57-CB6AA3630EA3}"/>
    <cellStyle name="Comma 3 5 6 4 7" xfId="19685" xr:uid="{B08B21EA-7DBC-45D1-91CC-00453F9F367B}"/>
    <cellStyle name="Comma 3 5 6 5" xfId="667" xr:uid="{00000000-0005-0000-0000-000043440000}"/>
    <cellStyle name="Comma 3 5 6 5 2" xfId="1468" xr:uid="{00000000-0005-0000-0000-000044440000}"/>
    <cellStyle name="Comma 3 5 6 5 2 2" xfId="3873" xr:uid="{00000000-0005-0000-0000-000045440000}"/>
    <cellStyle name="Comma 3 5 6 5 2 2 2" xfId="8676" xr:uid="{00000000-0005-0000-0000-000046440000}"/>
    <cellStyle name="Comma 3 5 6 5 2 2 2 2" xfId="18283" xr:uid="{00000000-0005-0000-0000-000047440000}"/>
    <cellStyle name="Comma 3 5 6 5 2 2 2 2 2" xfId="37497" xr:uid="{02288EFC-1741-4E02-A96A-C0B2F6FA6223}"/>
    <cellStyle name="Comma 3 5 6 5 2 2 2 3" xfId="27890" xr:uid="{2FBE6F55-5DC8-4A5B-B46D-A1568AD89ADE}"/>
    <cellStyle name="Comma 3 5 6 5 2 2 3" xfId="13480" xr:uid="{00000000-0005-0000-0000-000048440000}"/>
    <cellStyle name="Comma 3 5 6 5 2 2 3 2" xfId="32694" xr:uid="{13686417-0F44-4EDD-8962-B57C229E3DCD}"/>
    <cellStyle name="Comma 3 5 6 5 2 2 4" xfId="23087" xr:uid="{AE7707F0-B6E1-4AE1-820A-0DC6A1661D87}"/>
    <cellStyle name="Comma 3 5 6 5 2 3" xfId="6275" xr:uid="{00000000-0005-0000-0000-000049440000}"/>
    <cellStyle name="Comma 3 5 6 5 2 3 2" xfId="15882" xr:uid="{00000000-0005-0000-0000-00004A440000}"/>
    <cellStyle name="Comma 3 5 6 5 2 3 2 2" xfId="35096" xr:uid="{8DE649DA-B771-4F2F-80A8-B0EA1AACDD1F}"/>
    <cellStyle name="Comma 3 5 6 5 2 3 3" xfId="25489" xr:uid="{3D065A83-C4BA-4ED7-8A89-34E65BAB982C}"/>
    <cellStyle name="Comma 3 5 6 5 2 4" xfId="11078" xr:uid="{00000000-0005-0000-0000-00004B440000}"/>
    <cellStyle name="Comma 3 5 6 5 2 4 2" xfId="30292" xr:uid="{E566ABDD-1743-4D2C-9023-CA8CCC792D5F}"/>
    <cellStyle name="Comma 3 5 6 5 2 5" xfId="20685" xr:uid="{4E72DF30-0A49-44B3-8E29-F8CCAA793B70}"/>
    <cellStyle name="Comma 3 5 6 5 3" xfId="2268" xr:uid="{00000000-0005-0000-0000-00004C440000}"/>
    <cellStyle name="Comma 3 5 6 5 3 2" xfId="4673" xr:uid="{00000000-0005-0000-0000-00004D440000}"/>
    <cellStyle name="Comma 3 5 6 5 3 2 2" xfId="9476" xr:uid="{00000000-0005-0000-0000-00004E440000}"/>
    <cellStyle name="Comma 3 5 6 5 3 2 2 2" xfId="19083" xr:uid="{00000000-0005-0000-0000-00004F440000}"/>
    <cellStyle name="Comma 3 5 6 5 3 2 2 2 2" xfId="38297" xr:uid="{1AE0E529-1E80-4C93-8A24-A34769D5EE64}"/>
    <cellStyle name="Comma 3 5 6 5 3 2 2 3" xfId="28690" xr:uid="{CD0F38FB-5018-475A-BB7E-EBA41B371B11}"/>
    <cellStyle name="Comma 3 5 6 5 3 2 3" xfId="14280" xr:uid="{00000000-0005-0000-0000-000050440000}"/>
    <cellStyle name="Comma 3 5 6 5 3 2 3 2" xfId="33494" xr:uid="{CD271FCE-A3EC-4EB2-ADAF-9D2D214E1E51}"/>
    <cellStyle name="Comma 3 5 6 5 3 2 4" xfId="23887" xr:uid="{D2D7138F-773F-4288-BDB0-8377BDF92415}"/>
    <cellStyle name="Comma 3 5 6 5 3 3" xfId="7075" xr:uid="{00000000-0005-0000-0000-000051440000}"/>
    <cellStyle name="Comma 3 5 6 5 3 3 2" xfId="16682" xr:uid="{00000000-0005-0000-0000-000052440000}"/>
    <cellStyle name="Comma 3 5 6 5 3 3 2 2" xfId="35896" xr:uid="{6C22AF2B-A7E5-4237-88E5-B1BB90AE4D76}"/>
    <cellStyle name="Comma 3 5 6 5 3 3 3" xfId="26289" xr:uid="{E0AB256A-B0AD-442D-A42B-61AF706BF981}"/>
    <cellStyle name="Comma 3 5 6 5 3 4" xfId="11878" xr:uid="{00000000-0005-0000-0000-000053440000}"/>
    <cellStyle name="Comma 3 5 6 5 3 4 2" xfId="31092" xr:uid="{156420CF-B5F5-45B6-AEEC-F022F4425411}"/>
    <cellStyle name="Comma 3 5 6 5 3 5" xfId="21485" xr:uid="{080E6E16-4AE5-4539-A852-C8EF9B24A251}"/>
    <cellStyle name="Comma 3 5 6 5 4" xfId="3073" xr:uid="{00000000-0005-0000-0000-000054440000}"/>
    <cellStyle name="Comma 3 5 6 5 4 2" xfId="7876" xr:uid="{00000000-0005-0000-0000-000055440000}"/>
    <cellStyle name="Comma 3 5 6 5 4 2 2" xfId="17483" xr:uid="{00000000-0005-0000-0000-000056440000}"/>
    <cellStyle name="Comma 3 5 6 5 4 2 2 2" xfId="36697" xr:uid="{EDCA8D49-6A50-4CB6-A038-EAEE192540C3}"/>
    <cellStyle name="Comma 3 5 6 5 4 2 3" xfId="27090" xr:uid="{1FC33FEF-181A-491B-90AC-8BC85298C9C8}"/>
    <cellStyle name="Comma 3 5 6 5 4 3" xfId="12680" xr:uid="{00000000-0005-0000-0000-000057440000}"/>
    <cellStyle name="Comma 3 5 6 5 4 3 2" xfId="31894" xr:uid="{3141E543-9119-484B-8C29-EB89DBF5ED52}"/>
    <cellStyle name="Comma 3 5 6 5 4 4" xfId="22287" xr:uid="{F2FA17E8-6C74-4D34-A5EE-EF6457DDA5D1}"/>
    <cellStyle name="Comma 3 5 6 5 5" xfId="5475" xr:uid="{00000000-0005-0000-0000-000058440000}"/>
    <cellStyle name="Comma 3 5 6 5 5 2" xfId="15082" xr:uid="{00000000-0005-0000-0000-000059440000}"/>
    <cellStyle name="Comma 3 5 6 5 5 2 2" xfId="34296" xr:uid="{258B99F3-3D72-494E-B34C-935DA6424B85}"/>
    <cellStyle name="Comma 3 5 6 5 5 3" xfId="24689" xr:uid="{2EB70AB8-67E9-4031-BDF3-4FB05F5642C3}"/>
    <cellStyle name="Comma 3 5 6 5 6" xfId="10278" xr:uid="{00000000-0005-0000-0000-00005A440000}"/>
    <cellStyle name="Comma 3 5 6 5 6 2" xfId="29492" xr:uid="{AA46F3D7-50CA-4FD1-8C24-E4ED5EF2CAFF}"/>
    <cellStyle name="Comma 3 5 6 5 7" xfId="19885" xr:uid="{D230C4BA-C107-45B6-BBAC-E207257EFEA9}"/>
    <cellStyle name="Comma 3 5 6 6" xfId="868" xr:uid="{00000000-0005-0000-0000-00005B440000}"/>
    <cellStyle name="Comma 3 5 6 6 2" xfId="3273" xr:uid="{00000000-0005-0000-0000-00005C440000}"/>
    <cellStyle name="Comma 3 5 6 6 2 2" xfId="8076" xr:uid="{00000000-0005-0000-0000-00005D440000}"/>
    <cellStyle name="Comma 3 5 6 6 2 2 2" xfId="17683" xr:uid="{00000000-0005-0000-0000-00005E440000}"/>
    <cellStyle name="Comma 3 5 6 6 2 2 2 2" xfId="36897" xr:uid="{C3E091C6-CC9D-4E13-AA26-590649222E7C}"/>
    <cellStyle name="Comma 3 5 6 6 2 2 3" xfId="27290" xr:uid="{D5C29076-E1A8-43E7-A7A5-FC0A36D4466C}"/>
    <cellStyle name="Comma 3 5 6 6 2 3" xfId="12880" xr:uid="{00000000-0005-0000-0000-00005F440000}"/>
    <cellStyle name="Comma 3 5 6 6 2 3 2" xfId="32094" xr:uid="{C4AD5E8F-C8EF-4BDA-8388-ADA13FD601DC}"/>
    <cellStyle name="Comma 3 5 6 6 2 4" xfId="22487" xr:uid="{9A81CB13-84D0-4468-AAFA-684A37487A95}"/>
    <cellStyle name="Comma 3 5 6 6 3" xfId="5675" xr:uid="{00000000-0005-0000-0000-000060440000}"/>
    <cellStyle name="Comma 3 5 6 6 3 2" xfId="15282" xr:uid="{00000000-0005-0000-0000-000061440000}"/>
    <cellStyle name="Comma 3 5 6 6 3 2 2" xfId="34496" xr:uid="{0968625B-09E7-49F8-8C40-670BF5C51DCA}"/>
    <cellStyle name="Comma 3 5 6 6 3 3" xfId="24889" xr:uid="{B0626B14-594C-45D6-BEBF-712E98C1087E}"/>
    <cellStyle name="Comma 3 5 6 6 4" xfId="10478" xr:uid="{00000000-0005-0000-0000-000062440000}"/>
    <cellStyle name="Comma 3 5 6 6 4 2" xfId="29692" xr:uid="{B616999F-3509-4146-91B7-5A952DE2FFF1}"/>
    <cellStyle name="Comma 3 5 6 6 5" xfId="20085" xr:uid="{7B181E28-3AD6-4FC7-B963-041040EC6AE1}"/>
    <cellStyle name="Comma 3 5 6 7" xfId="1668" xr:uid="{00000000-0005-0000-0000-000063440000}"/>
    <cellStyle name="Comma 3 5 6 7 2" xfId="4073" xr:uid="{00000000-0005-0000-0000-000064440000}"/>
    <cellStyle name="Comma 3 5 6 7 2 2" xfId="8876" xr:uid="{00000000-0005-0000-0000-000065440000}"/>
    <cellStyle name="Comma 3 5 6 7 2 2 2" xfId="18483" xr:uid="{00000000-0005-0000-0000-000066440000}"/>
    <cellStyle name="Comma 3 5 6 7 2 2 2 2" xfId="37697" xr:uid="{F8C725E6-3ECA-496F-B28C-FC9CC001F64E}"/>
    <cellStyle name="Comma 3 5 6 7 2 2 3" xfId="28090" xr:uid="{A6DABFDB-692F-4EAA-B6B3-55E21C5C24A3}"/>
    <cellStyle name="Comma 3 5 6 7 2 3" xfId="13680" xr:uid="{00000000-0005-0000-0000-000067440000}"/>
    <cellStyle name="Comma 3 5 6 7 2 3 2" xfId="32894" xr:uid="{5F2B82D7-7C0B-4036-93FC-628067E0F8DB}"/>
    <cellStyle name="Comma 3 5 6 7 2 4" xfId="23287" xr:uid="{1D3B2CF3-A4A7-4362-8EDD-DCBE233245E5}"/>
    <cellStyle name="Comma 3 5 6 7 3" xfId="6475" xr:uid="{00000000-0005-0000-0000-000068440000}"/>
    <cellStyle name="Comma 3 5 6 7 3 2" xfId="16082" xr:uid="{00000000-0005-0000-0000-000069440000}"/>
    <cellStyle name="Comma 3 5 6 7 3 2 2" xfId="35296" xr:uid="{D5CE3928-3DA3-4AB2-8343-0A6BB983BBFD}"/>
    <cellStyle name="Comma 3 5 6 7 3 3" xfId="25689" xr:uid="{615C7620-C123-4E2F-A38B-8D6FFE77CA77}"/>
    <cellStyle name="Comma 3 5 6 7 4" xfId="11278" xr:uid="{00000000-0005-0000-0000-00006A440000}"/>
    <cellStyle name="Comma 3 5 6 7 4 2" xfId="30492" xr:uid="{648AEAE9-0DEF-4DA2-A410-F0DFCCBBEAD5}"/>
    <cellStyle name="Comma 3 5 6 7 5" xfId="20885" xr:uid="{C90A06A0-217D-4059-8371-8AB612658A6D}"/>
    <cellStyle name="Comma 3 5 6 8" xfId="2473" xr:uid="{00000000-0005-0000-0000-00006B440000}"/>
    <cellStyle name="Comma 3 5 6 8 2" xfId="7276" xr:uid="{00000000-0005-0000-0000-00006C440000}"/>
    <cellStyle name="Comma 3 5 6 8 2 2" xfId="16883" xr:uid="{00000000-0005-0000-0000-00006D440000}"/>
    <cellStyle name="Comma 3 5 6 8 2 2 2" xfId="36097" xr:uid="{E0F0827D-B448-49F9-8556-828DE8B1DF24}"/>
    <cellStyle name="Comma 3 5 6 8 2 3" xfId="26490" xr:uid="{B3510350-F932-42EA-9A71-D3C032370764}"/>
    <cellStyle name="Comma 3 5 6 8 3" xfId="12080" xr:uid="{00000000-0005-0000-0000-00006E440000}"/>
    <cellStyle name="Comma 3 5 6 8 3 2" xfId="31294" xr:uid="{74D77E78-15B2-4680-8642-60B63FB40748}"/>
    <cellStyle name="Comma 3 5 6 8 4" xfId="21687" xr:uid="{75319BD2-A52C-4F42-993B-79676302A5CA}"/>
    <cellStyle name="Comma 3 5 6 9" xfId="4875" xr:uid="{00000000-0005-0000-0000-00006F440000}"/>
    <cellStyle name="Comma 3 5 6 9 2" xfId="14482" xr:uid="{00000000-0005-0000-0000-000070440000}"/>
    <cellStyle name="Comma 3 5 6 9 2 2" xfId="33696" xr:uid="{D8C51462-52FC-45B8-A34D-C7B0495D36C0}"/>
    <cellStyle name="Comma 3 5 6 9 3" xfId="24089" xr:uid="{9E3EEB57-951C-44A9-AB68-D7DF665EEA2D}"/>
    <cellStyle name="Comma 3 5 7" xfId="117" xr:uid="{00000000-0005-0000-0000-000071440000}"/>
    <cellStyle name="Comma 3 5 7 10" xfId="19335" xr:uid="{791B9E8A-FA9D-4421-BD1C-E8E120ED99A6}"/>
    <cellStyle name="Comma 3 5 7 2" xfId="317" xr:uid="{00000000-0005-0000-0000-000072440000}"/>
    <cellStyle name="Comma 3 5 7 2 2" xfId="1118" xr:uid="{00000000-0005-0000-0000-000073440000}"/>
    <cellStyle name="Comma 3 5 7 2 2 2" xfId="3523" xr:uid="{00000000-0005-0000-0000-000074440000}"/>
    <cellStyle name="Comma 3 5 7 2 2 2 2" xfId="8326" xr:uid="{00000000-0005-0000-0000-000075440000}"/>
    <cellStyle name="Comma 3 5 7 2 2 2 2 2" xfId="17933" xr:uid="{00000000-0005-0000-0000-000076440000}"/>
    <cellStyle name="Comma 3 5 7 2 2 2 2 2 2" xfId="37147" xr:uid="{117BC530-A8AF-4368-9621-9763FFE8CF69}"/>
    <cellStyle name="Comma 3 5 7 2 2 2 2 3" xfId="27540" xr:uid="{8B5D6148-1848-4BA8-8609-B11BD3DEAE5A}"/>
    <cellStyle name="Comma 3 5 7 2 2 2 3" xfId="13130" xr:uid="{00000000-0005-0000-0000-000077440000}"/>
    <cellStyle name="Comma 3 5 7 2 2 2 3 2" xfId="32344" xr:uid="{8556A8B4-C7CD-415A-BA0F-66E6C9695348}"/>
    <cellStyle name="Comma 3 5 7 2 2 2 4" xfId="22737" xr:uid="{5C7CEB7C-AE3E-4BE9-9E25-225B7278BC65}"/>
    <cellStyle name="Comma 3 5 7 2 2 3" xfId="5925" xr:uid="{00000000-0005-0000-0000-000078440000}"/>
    <cellStyle name="Comma 3 5 7 2 2 3 2" xfId="15532" xr:uid="{00000000-0005-0000-0000-000079440000}"/>
    <cellStyle name="Comma 3 5 7 2 2 3 2 2" xfId="34746" xr:uid="{4B598EE1-039C-46FB-BEFD-421EF22CA9A6}"/>
    <cellStyle name="Comma 3 5 7 2 2 3 3" xfId="25139" xr:uid="{267DE6A7-B5C0-4E76-9AF5-4A58FE468C1E}"/>
    <cellStyle name="Comma 3 5 7 2 2 4" xfId="10728" xr:uid="{00000000-0005-0000-0000-00007A440000}"/>
    <cellStyle name="Comma 3 5 7 2 2 4 2" xfId="29942" xr:uid="{93346B30-B896-4AE5-ACB0-9D286B75C5B3}"/>
    <cellStyle name="Comma 3 5 7 2 2 5" xfId="20335" xr:uid="{A045A680-691D-4964-A006-8F6F9357F585}"/>
    <cellStyle name="Comma 3 5 7 2 3" xfId="1918" xr:uid="{00000000-0005-0000-0000-00007B440000}"/>
    <cellStyle name="Comma 3 5 7 2 3 2" xfId="4323" xr:uid="{00000000-0005-0000-0000-00007C440000}"/>
    <cellStyle name="Comma 3 5 7 2 3 2 2" xfId="9126" xr:uid="{00000000-0005-0000-0000-00007D440000}"/>
    <cellStyle name="Comma 3 5 7 2 3 2 2 2" xfId="18733" xr:uid="{00000000-0005-0000-0000-00007E440000}"/>
    <cellStyle name="Comma 3 5 7 2 3 2 2 2 2" xfId="37947" xr:uid="{F47EAB06-6868-4C4A-A0E3-0CA5C81F3952}"/>
    <cellStyle name="Comma 3 5 7 2 3 2 2 3" xfId="28340" xr:uid="{D495E59F-C7E1-4505-BCA3-CF85C40C28AA}"/>
    <cellStyle name="Comma 3 5 7 2 3 2 3" xfId="13930" xr:uid="{00000000-0005-0000-0000-00007F440000}"/>
    <cellStyle name="Comma 3 5 7 2 3 2 3 2" xfId="33144" xr:uid="{3C180FE5-D2D3-4565-83A3-274E926C3473}"/>
    <cellStyle name="Comma 3 5 7 2 3 2 4" xfId="23537" xr:uid="{28BD6F83-B623-4B84-B16F-218BF9D6F457}"/>
    <cellStyle name="Comma 3 5 7 2 3 3" xfId="6725" xr:uid="{00000000-0005-0000-0000-000080440000}"/>
    <cellStyle name="Comma 3 5 7 2 3 3 2" xfId="16332" xr:uid="{00000000-0005-0000-0000-000081440000}"/>
    <cellStyle name="Comma 3 5 7 2 3 3 2 2" xfId="35546" xr:uid="{48F7FECC-88FA-4D54-9F12-D7D600DB88E9}"/>
    <cellStyle name="Comma 3 5 7 2 3 3 3" xfId="25939" xr:uid="{BBD7BB02-D19A-45BE-A7BA-07A4A4EED576}"/>
    <cellStyle name="Comma 3 5 7 2 3 4" xfId="11528" xr:uid="{00000000-0005-0000-0000-000082440000}"/>
    <cellStyle name="Comma 3 5 7 2 3 4 2" xfId="30742" xr:uid="{1CA8988B-4BEE-459E-9D82-961417540C16}"/>
    <cellStyle name="Comma 3 5 7 2 3 5" xfId="21135" xr:uid="{45CF47AC-270B-4588-9927-4681FA0C9BF3}"/>
    <cellStyle name="Comma 3 5 7 2 4" xfId="2723" xr:uid="{00000000-0005-0000-0000-000083440000}"/>
    <cellStyle name="Comma 3 5 7 2 4 2" xfId="7526" xr:uid="{00000000-0005-0000-0000-000084440000}"/>
    <cellStyle name="Comma 3 5 7 2 4 2 2" xfId="17133" xr:uid="{00000000-0005-0000-0000-000085440000}"/>
    <cellStyle name="Comma 3 5 7 2 4 2 2 2" xfId="36347" xr:uid="{4881B3A0-087D-4A6F-A67B-36C539BFE49A}"/>
    <cellStyle name="Comma 3 5 7 2 4 2 3" xfId="26740" xr:uid="{B422B81F-7E2A-4403-BF3C-9623B03EB8AF}"/>
    <cellStyle name="Comma 3 5 7 2 4 3" xfId="12330" xr:uid="{00000000-0005-0000-0000-000086440000}"/>
    <cellStyle name="Comma 3 5 7 2 4 3 2" xfId="31544" xr:uid="{62170C7B-C8AB-482F-8E9E-A0A8EA46FC74}"/>
    <cellStyle name="Comma 3 5 7 2 4 4" xfId="21937" xr:uid="{1ED183C0-10BF-4783-839E-2985ADF088A8}"/>
    <cellStyle name="Comma 3 5 7 2 5" xfId="5125" xr:uid="{00000000-0005-0000-0000-000087440000}"/>
    <cellStyle name="Comma 3 5 7 2 5 2" xfId="14732" xr:uid="{00000000-0005-0000-0000-000088440000}"/>
    <cellStyle name="Comma 3 5 7 2 5 2 2" xfId="33946" xr:uid="{B00CD634-0F40-42DC-8F8A-C3DFC821CD3B}"/>
    <cellStyle name="Comma 3 5 7 2 5 3" xfId="24339" xr:uid="{291A868C-AB56-4BBA-ADFA-81EB9CBB3286}"/>
    <cellStyle name="Comma 3 5 7 2 6" xfId="9928" xr:uid="{00000000-0005-0000-0000-000089440000}"/>
    <cellStyle name="Comma 3 5 7 2 6 2" xfId="29142" xr:uid="{61580EE2-6643-415C-8C43-3C41659CA4A5}"/>
    <cellStyle name="Comma 3 5 7 2 7" xfId="19535" xr:uid="{E977686B-E582-49B4-8E2C-7E5992D7E0BF}"/>
    <cellStyle name="Comma 3 5 7 3" xfId="517" xr:uid="{00000000-0005-0000-0000-00008A440000}"/>
    <cellStyle name="Comma 3 5 7 3 2" xfId="1318" xr:uid="{00000000-0005-0000-0000-00008B440000}"/>
    <cellStyle name="Comma 3 5 7 3 2 2" xfId="3723" xr:uid="{00000000-0005-0000-0000-00008C440000}"/>
    <cellStyle name="Comma 3 5 7 3 2 2 2" xfId="8526" xr:uid="{00000000-0005-0000-0000-00008D440000}"/>
    <cellStyle name="Comma 3 5 7 3 2 2 2 2" xfId="18133" xr:uid="{00000000-0005-0000-0000-00008E440000}"/>
    <cellStyle name="Comma 3 5 7 3 2 2 2 2 2" xfId="37347" xr:uid="{A9CFA20F-9E2B-4643-8291-FC86B21A7F57}"/>
    <cellStyle name="Comma 3 5 7 3 2 2 2 3" xfId="27740" xr:uid="{D4751025-CEFB-48D7-A2F6-D4A5C4C1229C}"/>
    <cellStyle name="Comma 3 5 7 3 2 2 3" xfId="13330" xr:uid="{00000000-0005-0000-0000-00008F440000}"/>
    <cellStyle name="Comma 3 5 7 3 2 2 3 2" xfId="32544" xr:uid="{02EA582F-6E21-4940-B66A-C67A1C06E076}"/>
    <cellStyle name="Comma 3 5 7 3 2 2 4" xfId="22937" xr:uid="{477EFC4C-AC8C-402E-9D69-4E21883A5A72}"/>
    <cellStyle name="Comma 3 5 7 3 2 3" xfId="6125" xr:uid="{00000000-0005-0000-0000-000090440000}"/>
    <cellStyle name="Comma 3 5 7 3 2 3 2" xfId="15732" xr:uid="{00000000-0005-0000-0000-000091440000}"/>
    <cellStyle name="Comma 3 5 7 3 2 3 2 2" xfId="34946" xr:uid="{21528582-217A-4AC9-A2F1-C0611D08AEE0}"/>
    <cellStyle name="Comma 3 5 7 3 2 3 3" xfId="25339" xr:uid="{F23B7870-EFD2-402E-8CD6-7018C694505F}"/>
    <cellStyle name="Comma 3 5 7 3 2 4" xfId="10928" xr:uid="{00000000-0005-0000-0000-000092440000}"/>
    <cellStyle name="Comma 3 5 7 3 2 4 2" xfId="30142" xr:uid="{6EA9A448-7809-4875-8A28-300F89AF99B9}"/>
    <cellStyle name="Comma 3 5 7 3 2 5" xfId="20535" xr:uid="{144D34C2-4A5B-40BF-86E5-7F2A35F41341}"/>
    <cellStyle name="Comma 3 5 7 3 3" xfId="2118" xr:uid="{00000000-0005-0000-0000-000093440000}"/>
    <cellStyle name="Comma 3 5 7 3 3 2" xfId="4523" xr:uid="{00000000-0005-0000-0000-000094440000}"/>
    <cellStyle name="Comma 3 5 7 3 3 2 2" xfId="9326" xr:uid="{00000000-0005-0000-0000-000095440000}"/>
    <cellStyle name="Comma 3 5 7 3 3 2 2 2" xfId="18933" xr:uid="{00000000-0005-0000-0000-000096440000}"/>
    <cellStyle name="Comma 3 5 7 3 3 2 2 2 2" xfId="38147" xr:uid="{A9D33901-F69E-4790-B7BC-4E6037D8E276}"/>
    <cellStyle name="Comma 3 5 7 3 3 2 2 3" xfId="28540" xr:uid="{CA485830-6597-4BDF-A0C4-D0D032F3474F}"/>
    <cellStyle name="Comma 3 5 7 3 3 2 3" xfId="14130" xr:uid="{00000000-0005-0000-0000-000097440000}"/>
    <cellStyle name="Comma 3 5 7 3 3 2 3 2" xfId="33344" xr:uid="{5490CB3B-1371-4098-8E70-27005C927E34}"/>
    <cellStyle name="Comma 3 5 7 3 3 2 4" xfId="23737" xr:uid="{1AB65D69-2425-4219-8A2A-E5A5A7CF4953}"/>
    <cellStyle name="Comma 3 5 7 3 3 3" xfId="6925" xr:uid="{00000000-0005-0000-0000-000098440000}"/>
    <cellStyle name="Comma 3 5 7 3 3 3 2" xfId="16532" xr:uid="{00000000-0005-0000-0000-000099440000}"/>
    <cellStyle name="Comma 3 5 7 3 3 3 2 2" xfId="35746" xr:uid="{5BB663DA-BE34-4FAE-8AE8-9072B98D57B3}"/>
    <cellStyle name="Comma 3 5 7 3 3 3 3" xfId="26139" xr:uid="{AD2ABE92-E981-42A3-A4C2-0473CB0983F5}"/>
    <cellStyle name="Comma 3 5 7 3 3 4" xfId="11728" xr:uid="{00000000-0005-0000-0000-00009A440000}"/>
    <cellStyle name="Comma 3 5 7 3 3 4 2" xfId="30942" xr:uid="{0DD38A04-7779-4672-B445-0EE11A77C58B}"/>
    <cellStyle name="Comma 3 5 7 3 3 5" xfId="21335" xr:uid="{DD151553-291E-40B1-BA75-C63D1933A011}"/>
    <cellStyle name="Comma 3 5 7 3 4" xfId="2923" xr:uid="{00000000-0005-0000-0000-00009B440000}"/>
    <cellStyle name="Comma 3 5 7 3 4 2" xfId="7726" xr:uid="{00000000-0005-0000-0000-00009C440000}"/>
    <cellStyle name="Comma 3 5 7 3 4 2 2" xfId="17333" xr:uid="{00000000-0005-0000-0000-00009D440000}"/>
    <cellStyle name="Comma 3 5 7 3 4 2 2 2" xfId="36547" xr:uid="{E1CB7E3D-1042-4BAC-9A0B-D67F78FA11CA}"/>
    <cellStyle name="Comma 3 5 7 3 4 2 3" xfId="26940" xr:uid="{64E8F606-EC91-4653-A93C-424EB6924CA0}"/>
    <cellStyle name="Comma 3 5 7 3 4 3" xfId="12530" xr:uid="{00000000-0005-0000-0000-00009E440000}"/>
    <cellStyle name="Comma 3 5 7 3 4 3 2" xfId="31744" xr:uid="{18FDCC61-CC05-4D74-9879-1C6947BBB463}"/>
    <cellStyle name="Comma 3 5 7 3 4 4" xfId="22137" xr:uid="{7467BA6B-3C0A-42E2-AFA7-B07B6822FCC1}"/>
    <cellStyle name="Comma 3 5 7 3 5" xfId="5325" xr:uid="{00000000-0005-0000-0000-00009F440000}"/>
    <cellStyle name="Comma 3 5 7 3 5 2" xfId="14932" xr:uid="{00000000-0005-0000-0000-0000A0440000}"/>
    <cellStyle name="Comma 3 5 7 3 5 2 2" xfId="34146" xr:uid="{169966F6-233F-4F53-94CB-9DA49858EE41}"/>
    <cellStyle name="Comma 3 5 7 3 5 3" xfId="24539" xr:uid="{62F41027-A38B-4CB2-B71E-04E355DC1EA5}"/>
    <cellStyle name="Comma 3 5 7 3 6" xfId="10128" xr:uid="{00000000-0005-0000-0000-0000A1440000}"/>
    <cellStyle name="Comma 3 5 7 3 6 2" xfId="29342" xr:uid="{8CC23C41-9942-4C53-8FEB-D71CFC2606A3}"/>
    <cellStyle name="Comma 3 5 7 3 7" xfId="19735" xr:uid="{79F1CA44-0DFB-4732-B21E-B59EA938C904}"/>
    <cellStyle name="Comma 3 5 7 4" xfId="717" xr:uid="{00000000-0005-0000-0000-0000A2440000}"/>
    <cellStyle name="Comma 3 5 7 4 2" xfId="1518" xr:uid="{00000000-0005-0000-0000-0000A3440000}"/>
    <cellStyle name="Comma 3 5 7 4 2 2" xfId="3923" xr:uid="{00000000-0005-0000-0000-0000A4440000}"/>
    <cellStyle name="Comma 3 5 7 4 2 2 2" xfId="8726" xr:uid="{00000000-0005-0000-0000-0000A5440000}"/>
    <cellStyle name="Comma 3 5 7 4 2 2 2 2" xfId="18333" xr:uid="{00000000-0005-0000-0000-0000A6440000}"/>
    <cellStyle name="Comma 3 5 7 4 2 2 2 2 2" xfId="37547" xr:uid="{3FD8C71B-0097-4727-BF6B-9FC498F39C4C}"/>
    <cellStyle name="Comma 3 5 7 4 2 2 2 3" xfId="27940" xr:uid="{E2ED9F30-01DF-4E17-B644-607D049E051E}"/>
    <cellStyle name="Comma 3 5 7 4 2 2 3" xfId="13530" xr:uid="{00000000-0005-0000-0000-0000A7440000}"/>
    <cellStyle name="Comma 3 5 7 4 2 2 3 2" xfId="32744" xr:uid="{04659B46-AC30-4243-8419-14E2C11FB71A}"/>
    <cellStyle name="Comma 3 5 7 4 2 2 4" xfId="23137" xr:uid="{5D687E14-76D6-4357-80BD-9E4C396F7939}"/>
    <cellStyle name="Comma 3 5 7 4 2 3" xfId="6325" xr:uid="{00000000-0005-0000-0000-0000A8440000}"/>
    <cellStyle name="Comma 3 5 7 4 2 3 2" xfId="15932" xr:uid="{00000000-0005-0000-0000-0000A9440000}"/>
    <cellStyle name="Comma 3 5 7 4 2 3 2 2" xfId="35146" xr:uid="{CE26F9E8-9F05-4006-870D-7A2ACF485C39}"/>
    <cellStyle name="Comma 3 5 7 4 2 3 3" xfId="25539" xr:uid="{012568F5-1DEF-44A4-B762-1BE6F7823C95}"/>
    <cellStyle name="Comma 3 5 7 4 2 4" xfId="11128" xr:uid="{00000000-0005-0000-0000-0000AA440000}"/>
    <cellStyle name="Comma 3 5 7 4 2 4 2" xfId="30342" xr:uid="{9976043B-DACF-46F2-9266-4873BDB54A04}"/>
    <cellStyle name="Comma 3 5 7 4 2 5" xfId="20735" xr:uid="{C2460683-F3BE-49F7-8792-EC838E51D101}"/>
    <cellStyle name="Comma 3 5 7 4 3" xfId="2318" xr:uid="{00000000-0005-0000-0000-0000AB440000}"/>
    <cellStyle name="Comma 3 5 7 4 3 2" xfId="4723" xr:uid="{00000000-0005-0000-0000-0000AC440000}"/>
    <cellStyle name="Comma 3 5 7 4 3 2 2" xfId="9526" xr:uid="{00000000-0005-0000-0000-0000AD440000}"/>
    <cellStyle name="Comma 3 5 7 4 3 2 2 2" xfId="19133" xr:uid="{00000000-0005-0000-0000-0000AE440000}"/>
    <cellStyle name="Comma 3 5 7 4 3 2 2 2 2" xfId="38347" xr:uid="{6A219681-17DA-4DA9-8EEC-0F0F62D1E51F}"/>
    <cellStyle name="Comma 3 5 7 4 3 2 2 3" xfId="28740" xr:uid="{0D9C3CE2-3C88-4DCE-B876-4FCA25AEA954}"/>
    <cellStyle name="Comma 3 5 7 4 3 2 3" xfId="14330" xr:uid="{00000000-0005-0000-0000-0000AF440000}"/>
    <cellStyle name="Comma 3 5 7 4 3 2 3 2" xfId="33544" xr:uid="{BA740816-AE3A-4A28-8585-60B2BE0E875B}"/>
    <cellStyle name="Comma 3 5 7 4 3 2 4" xfId="23937" xr:uid="{04E3C665-594C-47BD-A5C5-474B334FA361}"/>
    <cellStyle name="Comma 3 5 7 4 3 3" xfId="7125" xr:uid="{00000000-0005-0000-0000-0000B0440000}"/>
    <cellStyle name="Comma 3 5 7 4 3 3 2" xfId="16732" xr:uid="{00000000-0005-0000-0000-0000B1440000}"/>
    <cellStyle name="Comma 3 5 7 4 3 3 2 2" xfId="35946" xr:uid="{BEA7CFE6-A2F1-4587-A568-7179387612CB}"/>
    <cellStyle name="Comma 3 5 7 4 3 3 3" xfId="26339" xr:uid="{204D16E6-9611-4883-B1F9-6DF19EBE56FF}"/>
    <cellStyle name="Comma 3 5 7 4 3 4" xfId="11928" xr:uid="{00000000-0005-0000-0000-0000B2440000}"/>
    <cellStyle name="Comma 3 5 7 4 3 4 2" xfId="31142" xr:uid="{00DCB09D-4AEF-4C5B-A4E6-71B727FC838D}"/>
    <cellStyle name="Comma 3 5 7 4 3 5" xfId="21535" xr:uid="{029718A7-2F47-4892-9D40-B78D699A5C6F}"/>
    <cellStyle name="Comma 3 5 7 4 4" xfId="3123" xr:uid="{00000000-0005-0000-0000-0000B3440000}"/>
    <cellStyle name="Comma 3 5 7 4 4 2" xfId="7926" xr:uid="{00000000-0005-0000-0000-0000B4440000}"/>
    <cellStyle name="Comma 3 5 7 4 4 2 2" xfId="17533" xr:uid="{00000000-0005-0000-0000-0000B5440000}"/>
    <cellStyle name="Comma 3 5 7 4 4 2 2 2" xfId="36747" xr:uid="{C44B2FC6-6FFD-464F-8A1E-B695CA062F95}"/>
    <cellStyle name="Comma 3 5 7 4 4 2 3" xfId="27140" xr:uid="{E7E1F145-5814-4722-B66B-B62559A5129C}"/>
    <cellStyle name="Comma 3 5 7 4 4 3" xfId="12730" xr:uid="{00000000-0005-0000-0000-0000B6440000}"/>
    <cellStyle name="Comma 3 5 7 4 4 3 2" xfId="31944" xr:uid="{2CB6B24B-E28B-49B8-BD5D-88A7353DCBA4}"/>
    <cellStyle name="Comma 3 5 7 4 4 4" xfId="22337" xr:uid="{FEDBB7C7-68E0-495D-ADD1-7CCA4ED4620B}"/>
    <cellStyle name="Comma 3 5 7 4 5" xfId="5525" xr:uid="{00000000-0005-0000-0000-0000B7440000}"/>
    <cellStyle name="Comma 3 5 7 4 5 2" xfId="15132" xr:uid="{00000000-0005-0000-0000-0000B8440000}"/>
    <cellStyle name="Comma 3 5 7 4 5 2 2" xfId="34346" xr:uid="{CFD23B93-C2E1-4B3D-9998-3DD5DB02FA31}"/>
    <cellStyle name="Comma 3 5 7 4 5 3" xfId="24739" xr:uid="{71DC7933-4F2A-47F3-AC58-E0214CA99EC5}"/>
    <cellStyle name="Comma 3 5 7 4 6" xfId="10328" xr:uid="{00000000-0005-0000-0000-0000B9440000}"/>
    <cellStyle name="Comma 3 5 7 4 6 2" xfId="29542" xr:uid="{EA837B2B-1058-4E31-8562-0170E674889C}"/>
    <cellStyle name="Comma 3 5 7 4 7" xfId="19935" xr:uid="{5C098573-1248-49DF-BE3D-6B2F33897CEB}"/>
    <cellStyle name="Comma 3 5 7 5" xfId="918" xr:uid="{00000000-0005-0000-0000-0000BA440000}"/>
    <cellStyle name="Comma 3 5 7 5 2" xfId="3323" xr:uid="{00000000-0005-0000-0000-0000BB440000}"/>
    <cellStyle name="Comma 3 5 7 5 2 2" xfId="8126" xr:uid="{00000000-0005-0000-0000-0000BC440000}"/>
    <cellStyle name="Comma 3 5 7 5 2 2 2" xfId="17733" xr:uid="{00000000-0005-0000-0000-0000BD440000}"/>
    <cellStyle name="Comma 3 5 7 5 2 2 2 2" xfId="36947" xr:uid="{8E700C43-FB9A-4F5D-B703-07E0023F20A8}"/>
    <cellStyle name="Comma 3 5 7 5 2 2 3" xfId="27340" xr:uid="{43DF54DA-B4EE-48D3-B333-B14EAF92C78C}"/>
    <cellStyle name="Comma 3 5 7 5 2 3" xfId="12930" xr:uid="{00000000-0005-0000-0000-0000BE440000}"/>
    <cellStyle name="Comma 3 5 7 5 2 3 2" xfId="32144" xr:uid="{58265879-17E6-402D-8B5F-B3D5873A2187}"/>
    <cellStyle name="Comma 3 5 7 5 2 4" xfId="22537" xr:uid="{8DCEBF91-5128-4556-A0AE-37B35BBD6676}"/>
    <cellStyle name="Comma 3 5 7 5 3" xfId="5725" xr:uid="{00000000-0005-0000-0000-0000BF440000}"/>
    <cellStyle name="Comma 3 5 7 5 3 2" xfId="15332" xr:uid="{00000000-0005-0000-0000-0000C0440000}"/>
    <cellStyle name="Comma 3 5 7 5 3 2 2" xfId="34546" xr:uid="{808166BE-AD03-4668-995A-EFF82D8CFA45}"/>
    <cellStyle name="Comma 3 5 7 5 3 3" xfId="24939" xr:uid="{7DCC8DE4-A9BC-4D18-B8FC-D9189B54C3A2}"/>
    <cellStyle name="Comma 3 5 7 5 4" xfId="10528" xr:uid="{00000000-0005-0000-0000-0000C1440000}"/>
    <cellStyle name="Comma 3 5 7 5 4 2" xfId="29742" xr:uid="{F5BD6280-2526-47D2-B131-F8A0A81B5C3F}"/>
    <cellStyle name="Comma 3 5 7 5 5" xfId="20135" xr:uid="{B27DB37F-B3EB-436E-8C59-1EFBB76B0A4B}"/>
    <cellStyle name="Comma 3 5 7 6" xfId="1718" xr:uid="{00000000-0005-0000-0000-0000C2440000}"/>
    <cellStyle name="Comma 3 5 7 6 2" xfId="4123" xr:uid="{00000000-0005-0000-0000-0000C3440000}"/>
    <cellStyle name="Comma 3 5 7 6 2 2" xfId="8926" xr:uid="{00000000-0005-0000-0000-0000C4440000}"/>
    <cellStyle name="Comma 3 5 7 6 2 2 2" xfId="18533" xr:uid="{00000000-0005-0000-0000-0000C5440000}"/>
    <cellStyle name="Comma 3 5 7 6 2 2 2 2" xfId="37747" xr:uid="{F73D6CE5-5457-4DB0-9016-C6B97D4AED93}"/>
    <cellStyle name="Comma 3 5 7 6 2 2 3" xfId="28140" xr:uid="{2D39D1C6-E949-45BA-8876-4CE6CA7A8C64}"/>
    <cellStyle name="Comma 3 5 7 6 2 3" xfId="13730" xr:uid="{00000000-0005-0000-0000-0000C6440000}"/>
    <cellStyle name="Comma 3 5 7 6 2 3 2" xfId="32944" xr:uid="{9C2004B7-40F5-42A2-825B-B10DC1D2CEE0}"/>
    <cellStyle name="Comma 3 5 7 6 2 4" xfId="23337" xr:uid="{17703592-3B31-4F57-817C-4014A4AA23E3}"/>
    <cellStyle name="Comma 3 5 7 6 3" xfId="6525" xr:uid="{00000000-0005-0000-0000-0000C7440000}"/>
    <cellStyle name="Comma 3 5 7 6 3 2" xfId="16132" xr:uid="{00000000-0005-0000-0000-0000C8440000}"/>
    <cellStyle name="Comma 3 5 7 6 3 2 2" xfId="35346" xr:uid="{B272D036-9B7E-4562-ACBB-105D45D74E5D}"/>
    <cellStyle name="Comma 3 5 7 6 3 3" xfId="25739" xr:uid="{B2EBABE3-4DE5-40A9-8166-A1F9C76FE6F7}"/>
    <cellStyle name="Comma 3 5 7 6 4" xfId="11328" xr:uid="{00000000-0005-0000-0000-0000C9440000}"/>
    <cellStyle name="Comma 3 5 7 6 4 2" xfId="30542" xr:uid="{2456D58B-594C-4EBA-94F5-646C8E769C5C}"/>
    <cellStyle name="Comma 3 5 7 6 5" xfId="20935" xr:uid="{F4AC4BDE-097F-4E5D-BAE6-33F1E76C4D23}"/>
    <cellStyle name="Comma 3 5 7 7" xfId="2523" xr:uid="{00000000-0005-0000-0000-0000CA440000}"/>
    <cellStyle name="Comma 3 5 7 7 2" xfId="7326" xr:uid="{00000000-0005-0000-0000-0000CB440000}"/>
    <cellStyle name="Comma 3 5 7 7 2 2" xfId="16933" xr:uid="{00000000-0005-0000-0000-0000CC440000}"/>
    <cellStyle name="Comma 3 5 7 7 2 2 2" xfId="36147" xr:uid="{0F560787-B46F-4AFB-A255-511DFD93AB9A}"/>
    <cellStyle name="Comma 3 5 7 7 2 3" xfId="26540" xr:uid="{C10FF1EA-2E87-479E-A444-D8F4F32DFD42}"/>
    <cellStyle name="Comma 3 5 7 7 3" xfId="12130" xr:uid="{00000000-0005-0000-0000-0000CD440000}"/>
    <cellStyle name="Comma 3 5 7 7 3 2" xfId="31344" xr:uid="{547BBA07-A3F3-4D37-8376-624DD06E9FF2}"/>
    <cellStyle name="Comma 3 5 7 7 4" xfId="21737" xr:uid="{0D6882BA-07EA-4ACB-A0BD-291EF121430F}"/>
    <cellStyle name="Comma 3 5 7 8" xfId="4925" xr:uid="{00000000-0005-0000-0000-0000CE440000}"/>
    <cellStyle name="Comma 3 5 7 8 2" xfId="14532" xr:uid="{00000000-0005-0000-0000-0000CF440000}"/>
    <cellStyle name="Comma 3 5 7 8 2 2" xfId="33746" xr:uid="{2C9C20F5-D289-4860-A140-43985CA580AF}"/>
    <cellStyle name="Comma 3 5 7 8 3" xfId="24139" xr:uid="{97B5308E-4AB5-4E68-91BB-BC9C7BCDBA74}"/>
    <cellStyle name="Comma 3 5 7 9" xfId="9728" xr:uid="{00000000-0005-0000-0000-0000D0440000}"/>
    <cellStyle name="Comma 3 5 7 9 2" xfId="28942" xr:uid="{A51990D4-66DF-43A7-BDFA-682CD4BED14F}"/>
    <cellStyle name="Comma 3 5 8" xfId="217" xr:uid="{00000000-0005-0000-0000-0000D1440000}"/>
    <cellStyle name="Comma 3 5 8 2" xfId="1018" xr:uid="{00000000-0005-0000-0000-0000D2440000}"/>
    <cellStyle name="Comma 3 5 8 2 2" xfId="3423" xr:uid="{00000000-0005-0000-0000-0000D3440000}"/>
    <cellStyle name="Comma 3 5 8 2 2 2" xfId="8226" xr:uid="{00000000-0005-0000-0000-0000D4440000}"/>
    <cellStyle name="Comma 3 5 8 2 2 2 2" xfId="17833" xr:uid="{00000000-0005-0000-0000-0000D5440000}"/>
    <cellStyle name="Comma 3 5 8 2 2 2 2 2" xfId="37047" xr:uid="{48CE50BF-7C2A-43BA-922E-00CECFB1B794}"/>
    <cellStyle name="Comma 3 5 8 2 2 2 3" xfId="27440" xr:uid="{FCE24396-D0FA-4C90-BCDD-D9A5E6345C98}"/>
    <cellStyle name="Comma 3 5 8 2 2 3" xfId="13030" xr:uid="{00000000-0005-0000-0000-0000D6440000}"/>
    <cellStyle name="Comma 3 5 8 2 2 3 2" xfId="32244" xr:uid="{8D929779-6B35-493F-8A74-2878F76F0B9E}"/>
    <cellStyle name="Comma 3 5 8 2 2 4" xfId="22637" xr:uid="{165BFBAE-8DEB-4E9D-BD99-F3A4086AA275}"/>
    <cellStyle name="Comma 3 5 8 2 3" xfId="5825" xr:uid="{00000000-0005-0000-0000-0000D7440000}"/>
    <cellStyle name="Comma 3 5 8 2 3 2" xfId="15432" xr:uid="{00000000-0005-0000-0000-0000D8440000}"/>
    <cellStyle name="Comma 3 5 8 2 3 2 2" xfId="34646" xr:uid="{42CD54F2-0E72-41A4-AA0C-60D15707FA93}"/>
    <cellStyle name="Comma 3 5 8 2 3 3" xfId="25039" xr:uid="{FE22A7FD-8CDC-4FE1-87B9-62DA1B19D085}"/>
    <cellStyle name="Comma 3 5 8 2 4" xfId="10628" xr:uid="{00000000-0005-0000-0000-0000D9440000}"/>
    <cellStyle name="Comma 3 5 8 2 4 2" xfId="29842" xr:uid="{68D1F99E-638D-4C3F-B4DF-8A67E09C5A53}"/>
    <cellStyle name="Comma 3 5 8 2 5" xfId="20235" xr:uid="{981D2919-1D9E-4BDF-B72E-7704163EC465}"/>
    <cellStyle name="Comma 3 5 8 3" xfId="1818" xr:uid="{00000000-0005-0000-0000-0000DA440000}"/>
    <cellStyle name="Comma 3 5 8 3 2" xfId="4223" xr:uid="{00000000-0005-0000-0000-0000DB440000}"/>
    <cellStyle name="Comma 3 5 8 3 2 2" xfId="9026" xr:uid="{00000000-0005-0000-0000-0000DC440000}"/>
    <cellStyle name="Comma 3 5 8 3 2 2 2" xfId="18633" xr:uid="{00000000-0005-0000-0000-0000DD440000}"/>
    <cellStyle name="Comma 3 5 8 3 2 2 2 2" xfId="37847" xr:uid="{2047599C-F600-4BEC-962E-3A90B3AC5785}"/>
    <cellStyle name="Comma 3 5 8 3 2 2 3" xfId="28240" xr:uid="{EF8F443A-3ED8-442F-ADF9-A22C798C8949}"/>
    <cellStyle name="Comma 3 5 8 3 2 3" xfId="13830" xr:uid="{00000000-0005-0000-0000-0000DE440000}"/>
    <cellStyle name="Comma 3 5 8 3 2 3 2" xfId="33044" xr:uid="{2DCA8634-1C87-4A98-A45F-6159DEAA183E}"/>
    <cellStyle name="Comma 3 5 8 3 2 4" xfId="23437" xr:uid="{5254EE22-3FB5-47B6-918F-EEA420AC6379}"/>
    <cellStyle name="Comma 3 5 8 3 3" xfId="6625" xr:uid="{00000000-0005-0000-0000-0000DF440000}"/>
    <cellStyle name="Comma 3 5 8 3 3 2" xfId="16232" xr:uid="{00000000-0005-0000-0000-0000E0440000}"/>
    <cellStyle name="Comma 3 5 8 3 3 2 2" xfId="35446" xr:uid="{18ED31E7-0D27-48F0-9F4E-404EA00E1EF0}"/>
    <cellStyle name="Comma 3 5 8 3 3 3" xfId="25839" xr:uid="{D914F463-9C26-4BAB-8858-16A7CAD35031}"/>
    <cellStyle name="Comma 3 5 8 3 4" xfId="11428" xr:uid="{00000000-0005-0000-0000-0000E1440000}"/>
    <cellStyle name="Comma 3 5 8 3 4 2" xfId="30642" xr:uid="{160004FE-AC34-4470-A22B-0CCBC65FFB54}"/>
    <cellStyle name="Comma 3 5 8 3 5" xfId="21035" xr:uid="{3D2361B3-327D-4BE6-AAE9-17932F1AE478}"/>
    <cellStyle name="Comma 3 5 8 4" xfId="2623" xr:uid="{00000000-0005-0000-0000-0000E2440000}"/>
    <cellStyle name="Comma 3 5 8 4 2" xfId="7426" xr:uid="{00000000-0005-0000-0000-0000E3440000}"/>
    <cellStyle name="Comma 3 5 8 4 2 2" xfId="17033" xr:uid="{00000000-0005-0000-0000-0000E4440000}"/>
    <cellStyle name="Comma 3 5 8 4 2 2 2" xfId="36247" xr:uid="{F743C027-8C79-40D6-B99D-E7C8383AFCC2}"/>
    <cellStyle name="Comma 3 5 8 4 2 3" xfId="26640" xr:uid="{81985B1D-D235-4C17-8C9A-7DFF0F0F6BB6}"/>
    <cellStyle name="Comma 3 5 8 4 3" xfId="12230" xr:uid="{00000000-0005-0000-0000-0000E5440000}"/>
    <cellStyle name="Comma 3 5 8 4 3 2" xfId="31444" xr:uid="{8E506AA1-36C1-4EC9-BB75-DCEA01BD249D}"/>
    <cellStyle name="Comma 3 5 8 4 4" xfId="21837" xr:uid="{FF67C014-C758-4184-916A-B2B25CBA78DF}"/>
    <cellStyle name="Comma 3 5 8 5" xfId="5025" xr:uid="{00000000-0005-0000-0000-0000E6440000}"/>
    <cellStyle name="Comma 3 5 8 5 2" xfId="14632" xr:uid="{00000000-0005-0000-0000-0000E7440000}"/>
    <cellStyle name="Comma 3 5 8 5 2 2" xfId="33846" xr:uid="{2F56BCB5-A6BC-4F3E-960C-12B1A82B2D4D}"/>
    <cellStyle name="Comma 3 5 8 5 3" xfId="24239" xr:uid="{D5F768CA-2CCF-4A46-970C-317A82C9DDAA}"/>
    <cellStyle name="Comma 3 5 8 6" xfId="9828" xr:uid="{00000000-0005-0000-0000-0000E8440000}"/>
    <cellStyle name="Comma 3 5 8 6 2" xfId="29042" xr:uid="{478F1D87-5BF9-431C-A2B9-7FF2E76DE603}"/>
    <cellStyle name="Comma 3 5 8 7" xfId="19435" xr:uid="{4A185985-B3A8-45BD-8364-DD03CF2A3B79}"/>
    <cellStyle name="Comma 3 5 9" xfId="417" xr:uid="{00000000-0005-0000-0000-0000E9440000}"/>
    <cellStyle name="Comma 3 5 9 2" xfId="1218" xr:uid="{00000000-0005-0000-0000-0000EA440000}"/>
    <cellStyle name="Comma 3 5 9 2 2" xfId="3623" xr:uid="{00000000-0005-0000-0000-0000EB440000}"/>
    <cellStyle name="Comma 3 5 9 2 2 2" xfId="8426" xr:uid="{00000000-0005-0000-0000-0000EC440000}"/>
    <cellStyle name="Comma 3 5 9 2 2 2 2" xfId="18033" xr:uid="{00000000-0005-0000-0000-0000ED440000}"/>
    <cellStyle name="Comma 3 5 9 2 2 2 2 2" xfId="37247" xr:uid="{1505FC8B-076D-4007-9108-F9DB27BC4020}"/>
    <cellStyle name="Comma 3 5 9 2 2 2 3" xfId="27640" xr:uid="{66B38B33-71AA-40B2-88D3-01C6DAEE7A83}"/>
    <cellStyle name="Comma 3 5 9 2 2 3" xfId="13230" xr:uid="{00000000-0005-0000-0000-0000EE440000}"/>
    <cellStyle name="Comma 3 5 9 2 2 3 2" xfId="32444" xr:uid="{2199D418-2C91-4E8A-8E5F-50C9C1B2C97F}"/>
    <cellStyle name="Comma 3 5 9 2 2 4" xfId="22837" xr:uid="{4C86E6A5-66EE-4A5A-8995-D6DEEFF31E83}"/>
    <cellStyle name="Comma 3 5 9 2 3" xfId="6025" xr:uid="{00000000-0005-0000-0000-0000EF440000}"/>
    <cellStyle name="Comma 3 5 9 2 3 2" xfId="15632" xr:uid="{00000000-0005-0000-0000-0000F0440000}"/>
    <cellStyle name="Comma 3 5 9 2 3 2 2" xfId="34846" xr:uid="{BA2CC3FF-1D40-472A-A4C7-D1D96240ECC8}"/>
    <cellStyle name="Comma 3 5 9 2 3 3" xfId="25239" xr:uid="{38E5CA4A-A656-468D-9FD4-BB94FDD4D718}"/>
    <cellStyle name="Comma 3 5 9 2 4" xfId="10828" xr:uid="{00000000-0005-0000-0000-0000F1440000}"/>
    <cellStyle name="Comma 3 5 9 2 4 2" xfId="30042" xr:uid="{0AC42148-B5D6-4ADF-AEA7-7ED79A740EE3}"/>
    <cellStyle name="Comma 3 5 9 2 5" xfId="20435" xr:uid="{586D767D-6520-4EB8-A9C7-CBA5D9AFDE74}"/>
    <cellStyle name="Comma 3 5 9 3" xfId="2018" xr:uid="{00000000-0005-0000-0000-0000F2440000}"/>
    <cellStyle name="Comma 3 5 9 3 2" xfId="4423" xr:uid="{00000000-0005-0000-0000-0000F3440000}"/>
    <cellStyle name="Comma 3 5 9 3 2 2" xfId="9226" xr:uid="{00000000-0005-0000-0000-0000F4440000}"/>
    <cellStyle name="Comma 3 5 9 3 2 2 2" xfId="18833" xr:uid="{00000000-0005-0000-0000-0000F5440000}"/>
    <cellStyle name="Comma 3 5 9 3 2 2 2 2" xfId="38047" xr:uid="{D0B26744-2001-47BC-B21E-A4434ECCA317}"/>
    <cellStyle name="Comma 3 5 9 3 2 2 3" xfId="28440" xr:uid="{0AB74A6E-B7A6-4DE1-BD53-77AAB57E2C95}"/>
    <cellStyle name="Comma 3 5 9 3 2 3" xfId="14030" xr:uid="{00000000-0005-0000-0000-0000F6440000}"/>
    <cellStyle name="Comma 3 5 9 3 2 3 2" xfId="33244" xr:uid="{8D1F0A58-6DEC-47E4-946F-6DB5C43285D7}"/>
    <cellStyle name="Comma 3 5 9 3 2 4" xfId="23637" xr:uid="{D698D883-4F30-42DF-BB2A-76B990491420}"/>
    <cellStyle name="Comma 3 5 9 3 3" xfId="6825" xr:uid="{00000000-0005-0000-0000-0000F7440000}"/>
    <cellStyle name="Comma 3 5 9 3 3 2" xfId="16432" xr:uid="{00000000-0005-0000-0000-0000F8440000}"/>
    <cellStyle name="Comma 3 5 9 3 3 2 2" xfId="35646" xr:uid="{C41EC1DD-8A3D-40FD-AC55-EC828E01FC09}"/>
    <cellStyle name="Comma 3 5 9 3 3 3" xfId="26039" xr:uid="{3B44052A-CBDE-4F1C-BBAD-324036ADD441}"/>
    <cellStyle name="Comma 3 5 9 3 4" xfId="11628" xr:uid="{00000000-0005-0000-0000-0000F9440000}"/>
    <cellStyle name="Comma 3 5 9 3 4 2" xfId="30842" xr:uid="{2AC69005-49EC-438E-B441-A7AE5F0EC3A6}"/>
    <cellStyle name="Comma 3 5 9 3 5" xfId="21235" xr:uid="{8616AD5F-0CD2-456B-8471-E4D7600B15EA}"/>
    <cellStyle name="Comma 3 5 9 4" xfId="2823" xr:uid="{00000000-0005-0000-0000-0000FA440000}"/>
    <cellStyle name="Comma 3 5 9 4 2" xfId="7626" xr:uid="{00000000-0005-0000-0000-0000FB440000}"/>
    <cellStyle name="Comma 3 5 9 4 2 2" xfId="17233" xr:uid="{00000000-0005-0000-0000-0000FC440000}"/>
    <cellStyle name="Comma 3 5 9 4 2 2 2" xfId="36447" xr:uid="{C8291F05-E7EA-465B-BF50-EBB0C9DFD981}"/>
    <cellStyle name="Comma 3 5 9 4 2 3" xfId="26840" xr:uid="{52C27659-25FB-462B-8CC9-10C4248B9A77}"/>
    <cellStyle name="Comma 3 5 9 4 3" xfId="12430" xr:uid="{00000000-0005-0000-0000-0000FD440000}"/>
    <cellStyle name="Comma 3 5 9 4 3 2" xfId="31644" xr:uid="{FFF7BADF-3CFC-4B16-82E5-69E3F637D530}"/>
    <cellStyle name="Comma 3 5 9 4 4" xfId="22037" xr:uid="{456BF54D-CCDD-4B6F-A0CA-5EEFA0A05D58}"/>
    <cellStyle name="Comma 3 5 9 5" xfId="5225" xr:uid="{00000000-0005-0000-0000-0000FE440000}"/>
    <cellStyle name="Comma 3 5 9 5 2" xfId="14832" xr:uid="{00000000-0005-0000-0000-0000FF440000}"/>
    <cellStyle name="Comma 3 5 9 5 2 2" xfId="34046" xr:uid="{376B32C3-1549-4169-A37D-59784F92C342}"/>
    <cellStyle name="Comma 3 5 9 5 3" xfId="24439" xr:uid="{D85ACFCB-6BB4-4227-B8D8-DD0A9B88A35C}"/>
    <cellStyle name="Comma 3 5 9 6" xfId="10028" xr:uid="{00000000-0005-0000-0000-000000450000}"/>
    <cellStyle name="Comma 3 5 9 6 2" xfId="29242" xr:uid="{E0A511C8-234D-4487-8F3D-8CFC09FEBA3C}"/>
    <cellStyle name="Comma 3 5 9 7" xfId="19635" xr:uid="{43C7BD69-F9BD-4ACC-8CB2-CC0D059EA3C8}"/>
    <cellStyle name="Comma 3 6" xfId="18" xr:uid="{00000000-0005-0000-0000-000001450000}"/>
    <cellStyle name="Comma 3 6 10" xfId="4827" xr:uid="{00000000-0005-0000-0000-000002450000}"/>
    <cellStyle name="Comma 3 6 10 2" xfId="14434" xr:uid="{00000000-0005-0000-0000-000003450000}"/>
    <cellStyle name="Comma 3 6 10 2 2" xfId="33648" xr:uid="{9ED8F9CE-47B2-4935-BD38-1056089D3A02}"/>
    <cellStyle name="Comma 3 6 10 3" xfId="24041" xr:uid="{B1B08799-B5E7-4352-B7F6-4824DE8BCA9F}"/>
    <cellStyle name="Comma 3 6 11" xfId="9630" xr:uid="{00000000-0005-0000-0000-000004450000}"/>
    <cellStyle name="Comma 3 6 11 2" xfId="28844" xr:uid="{98654C97-CA06-4A95-A97C-35E249AC3473}"/>
    <cellStyle name="Comma 3 6 12" xfId="19237" xr:uid="{C2B84C73-C465-45C3-8AF6-6C3F9059EE95}"/>
    <cellStyle name="Comma 3 6 2" xfId="69" xr:uid="{00000000-0005-0000-0000-000005450000}"/>
    <cellStyle name="Comma 3 6 2 10" xfId="9680" xr:uid="{00000000-0005-0000-0000-000006450000}"/>
    <cellStyle name="Comma 3 6 2 10 2" xfId="28894" xr:uid="{65DC5033-5213-43D2-A9C5-A01BB3A61ED0}"/>
    <cellStyle name="Comma 3 6 2 11" xfId="19287" xr:uid="{F2FA037F-9163-4DDB-B81B-7793CDEFB658}"/>
    <cellStyle name="Comma 3 6 2 2" xfId="169" xr:uid="{00000000-0005-0000-0000-000007450000}"/>
    <cellStyle name="Comma 3 6 2 2 10" xfId="19387" xr:uid="{88864B2D-2B7A-4929-8A74-4149EF9444E8}"/>
    <cellStyle name="Comma 3 6 2 2 2" xfId="369" xr:uid="{00000000-0005-0000-0000-000008450000}"/>
    <cellStyle name="Comma 3 6 2 2 2 2" xfId="1170" xr:uid="{00000000-0005-0000-0000-000009450000}"/>
    <cellStyle name="Comma 3 6 2 2 2 2 2" xfId="3575" xr:uid="{00000000-0005-0000-0000-00000A450000}"/>
    <cellStyle name="Comma 3 6 2 2 2 2 2 2" xfId="8378" xr:uid="{00000000-0005-0000-0000-00000B450000}"/>
    <cellStyle name="Comma 3 6 2 2 2 2 2 2 2" xfId="17985" xr:uid="{00000000-0005-0000-0000-00000C450000}"/>
    <cellStyle name="Comma 3 6 2 2 2 2 2 2 2 2" xfId="37199" xr:uid="{ECEB12FB-FEA4-4776-971B-134ADE41D8B2}"/>
    <cellStyle name="Comma 3 6 2 2 2 2 2 2 3" xfId="27592" xr:uid="{746AB8F5-CC8D-4380-A883-3A691DFE9E1F}"/>
    <cellStyle name="Comma 3 6 2 2 2 2 2 3" xfId="13182" xr:uid="{00000000-0005-0000-0000-00000D450000}"/>
    <cellStyle name="Comma 3 6 2 2 2 2 2 3 2" xfId="32396" xr:uid="{39A85425-3F33-495A-8BC2-A35DEB3C4B3C}"/>
    <cellStyle name="Comma 3 6 2 2 2 2 2 4" xfId="22789" xr:uid="{5458CD55-8D5E-429B-9BAC-3542AB654ABB}"/>
    <cellStyle name="Comma 3 6 2 2 2 2 3" xfId="5977" xr:uid="{00000000-0005-0000-0000-00000E450000}"/>
    <cellStyle name="Comma 3 6 2 2 2 2 3 2" xfId="15584" xr:uid="{00000000-0005-0000-0000-00000F450000}"/>
    <cellStyle name="Comma 3 6 2 2 2 2 3 2 2" xfId="34798" xr:uid="{5AED0759-5B44-44B2-9EF7-674FFB46E42B}"/>
    <cellStyle name="Comma 3 6 2 2 2 2 3 3" xfId="25191" xr:uid="{E40983D7-7271-417A-B795-0DF89CF33B53}"/>
    <cellStyle name="Comma 3 6 2 2 2 2 4" xfId="10780" xr:uid="{00000000-0005-0000-0000-000010450000}"/>
    <cellStyle name="Comma 3 6 2 2 2 2 4 2" xfId="29994" xr:uid="{BF8CB197-E0FB-4A3B-807E-3C8AA6E43664}"/>
    <cellStyle name="Comma 3 6 2 2 2 2 5" xfId="20387" xr:uid="{74F30F69-1B17-4D69-867C-95DF460B922D}"/>
    <cellStyle name="Comma 3 6 2 2 2 3" xfId="1970" xr:uid="{00000000-0005-0000-0000-000011450000}"/>
    <cellStyle name="Comma 3 6 2 2 2 3 2" xfId="4375" xr:uid="{00000000-0005-0000-0000-000012450000}"/>
    <cellStyle name="Comma 3 6 2 2 2 3 2 2" xfId="9178" xr:uid="{00000000-0005-0000-0000-000013450000}"/>
    <cellStyle name="Comma 3 6 2 2 2 3 2 2 2" xfId="18785" xr:uid="{00000000-0005-0000-0000-000014450000}"/>
    <cellStyle name="Comma 3 6 2 2 2 3 2 2 2 2" xfId="37999" xr:uid="{E1418989-A9EA-4B01-9C22-ECCD9F5B6722}"/>
    <cellStyle name="Comma 3 6 2 2 2 3 2 2 3" xfId="28392" xr:uid="{49475958-DF5C-423D-9868-6A7FB9AB5ABD}"/>
    <cellStyle name="Comma 3 6 2 2 2 3 2 3" xfId="13982" xr:uid="{00000000-0005-0000-0000-000015450000}"/>
    <cellStyle name="Comma 3 6 2 2 2 3 2 3 2" xfId="33196" xr:uid="{695C41B0-1817-4D20-AFD2-FABF1D2B3E1F}"/>
    <cellStyle name="Comma 3 6 2 2 2 3 2 4" xfId="23589" xr:uid="{983754A9-C429-4434-9571-EA38B52BE1EF}"/>
    <cellStyle name="Comma 3 6 2 2 2 3 3" xfId="6777" xr:uid="{00000000-0005-0000-0000-000016450000}"/>
    <cellStyle name="Comma 3 6 2 2 2 3 3 2" xfId="16384" xr:uid="{00000000-0005-0000-0000-000017450000}"/>
    <cellStyle name="Comma 3 6 2 2 2 3 3 2 2" xfId="35598" xr:uid="{AF63245B-8BCF-4128-8400-147DE4F4B3DC}"/>
    <cellStyle name="Comma 3 6 2 2 2 3 3 3" xfId="25991" xr:uid="{CB38958C-934F-4870-BFB2-1C7AFD759A65}"/>
    <cellStyle name="Comma 3 6 2 2 2 3 4" xfId="11580" xr:uid="{00000000-0005-0000-0000-000018450000}"/>
    <cellStyle name="Comma 3 6 2 2 2 3 4 2" xfId="30794" xr:uid="{757B8747-1424-4BA1-941B-BEBB1EE3E488}"/>
    <cellStyle name="Comma 3 6 2 2 2 3 5" xfId="21187" xr:uid="{77685D2B-C9D3-4073-94BA-5B0BD8CF8A09}"/>
    <cellStyle name="Comma 3 6 2 2 2 4" xfId="2775" xr:uid="{00000000-0005-0000-0000-000019450000}"/>
    <cellStyle name="Comma 3 6 2 2 2 4 2" xfId="7578" xr:uid="{00000000-0005-0000-0000-00001A450000}"/>
    <cellStyle name="Comma 3 6 2 2 2 4 2 2" xfId="17185" xr:uid="{00000000-0005-0000-0000-00001B450000}"/>
    <cellStyle name="Comma 3 6 2 2 2 4 2 2 2" xfId="36399" xr:uid="{DA8959FD-1185-42B3-8932-E74E5A3AACEB}"/>
    <cellStyle name="Comma 3 6 2 2 2 4 2 3" xfId="26792" xr:uid="{785381A7-0BCE-4FC6-98FD-8B779FB0B8D5}"/>
    <cellStyle name="Comma 3 6 2 2 2 4 3" xfId="12382" xr:uid="{00000000-0005-0000-0000-00001C450000}"/>
    <cellStyle name="Comma 3 6 2 2 2 4 3 2" xfId="31596" xr:uid="{E3B4DF2D-B82F-489B-8B77-B1A4B074984D}"/>
    <cellStyle name="Comma 3 6 2 2 2 4 4" xfId="21989" xr:uid="{2F532334-4235-4F2E-8A90-3BDD94485F26}"/>
    <cellStyle name="Comma 3 6 2 2 2 5" xfId="5177" xr:uid="{00000000-0005-0000-0000-00001D450000}"/>
    <cellStyle name="Comma 3 6 2 2 2 5 2" xfId="14784" xr:uid="{00000000-0005-0000-0000-00001E450000}"/>
    <cellStyle name="Comma 3 6 2 2 2 5 2 2" xfId="33998" xr:uid="{D53883D0-11AB-4540-86E8-1F08BF632B1A}"/>
    <cellStyle name="Comma 3 6 2 2 2 5 3" xfId="24391" xr:uid="{D40556B6-21DF-4377-B3AC-EB43EDD40E14}"/>
    <cellStyle name="Comma 3 6 2 2 2 6" xfId="9980" xr:uid="{00000000-0005-0000-0000-00001F450000}"/>
    <cellStyle name="Comma 3 6 2 2 2 6 2" xfId="29194" xr:uid="{28770140-4D42-45FF-929F-8EEFED7E3BB7}"/>
    <cellStyle name="Comma 3 6 2 2 2 7" xfId="19587" xr:uid="{58C4F5F1-C9A8-4F3C-9885-86279FFB0FE0}"/>
    <cellStyle name="Comma 3 6 2 2 3" xfId="569" xr:uid="{00000000-0005-0000-0000-000020450000}"/>
    <cellStyle name="Comma 3 6 2 2 3 2" xfId="1370" xr:uid="{00000000-0005-0000-0000-000021450000}"/>
    <cellStyle name="Comma 3 6 2 2 3 2 2" xfId="3775" xr:uid="{00000000-0005-0000-0000-000022450000}"/>
    <cellStyle name="Comma 3 6 2 2 3 2 2 2" xfId="8578" xr:uid="{00000000-0005-0000-0000-000023450000}"/>
    <cellStyle name="Comma 3 6 2 2 3 2 2 2 2" xfId="18185" xr:uid="{00000000-0005-0000-0000-000024450000}"/>
    <cellStyle name="Comma 3 6 2 2 3 2 2 2 2 2" xfId="37399" xr:uid="{203DC904-7DE1-474C-834A-52E7E3AE7166}"/>
    <cellStyle name="Comma 3 6 2 2 3 2 2 2 3" xfId="27792" xr:uid="{5F230A5A-016E-4ABA-B49A-177C917368AF}"/>
    <cellStyle name="Comma 3 6 2 2 3 2 2 3" xfId="13382" xr:uid="{00000000-0005-0000-0000-000025450000}"/>
    <cellStyle name="Comma 3 6 2 2 3 2 2 3 2" xfId="32596" xr:uid="{A2121E3E-D9D9-475E-B8DF-92DC8276B2EF}"/>
    <cellStyle name="Comma 3 6 2 2 3 2 2 4" xfId="22989" xr:uid="{24BDFA47-EC43-4104-AFAC-CECD0B6F5E11}"/>
    <cellStyle name="Comma 3 6 2 2 3 2 3" xfId="6177" xr:uid="{00000000-0005-0000-0000-000026450000}"/>
    <cellStyle name="Comma 3 6 2 2 3 2 3 2" xfId="15784" xr:uid="{00000000-0005-0000-0000-000027450000}"/>
    <cellStyle name="Comma 3 6 2 2 3 2 3 2 2" xfId="34998" xr:uid="{1100A87D-234C-44CE-9E06-7FC437A438D4}"/>
    <cellStyle name="Comma 3 6 2 2 3 2 3 3" xfId="25391" xr:uid="{36B1761F-7047-41ED-9325-77B5693C80BA}"/>
    <cellStyle name="Comma 3 6 2 2 3 2 4" xfId="10980" xr:uid="{00000000-0005-0000-0000-000028450000}"/>
    <cellStyle name="Comma 3 6 2 2 3 2 4 2" xfId="30194" xr:uid="{44280BCE-92B9-4E7B-A45F-DD2EEA721054}"/>
    <cellStyle name="Comma 3 6 2 2 3 2 5" xfId="20587" xr:uid="{8718C1C8-9E3F-46F8-BF2E-B07F76902EA1}"/>
    <cellStyle name="Comma 3 6 2 2 3 3" xfId="2170" xr:uid="{00000000-0005-0000-0000-000029450000}"/>
    <cellStyle name="Comma 3 6 2 2 3 3 2" xfId="4575" xr:uid="{00000000-0005-0000-0000-00002A450000}"/>
    <cellStyle name="Comma 3 6 2 2 3 3 2 2" xfId="9378" xr:uid="{00000000-0005-0000-0000-00002B450000}"/>
    <cellStyle name="Comma 3 6 2 2 3 3 2 2 2" xfId="18985" xr:uid="{00000000-0005-0000-0000-00002C450000}"/>
    <cellStyle name="Comma 3 6 2 2 3 3 2 2 2 2" xfId="38199" xr:uid="{416B013F-8B49-4DD1-A1CD-F4C32B855734}"/>
    <cellStyle name="Comma 3 6 2 2 3 3 2 2 3" xfId="28592" xr:uid="{DB273614-66B9-4EAC-AA10-4D8528505DFD}"/>
    <cellStyle name="Comma 3 6 2 2 3 3 2 3" xfId="14182" xr:uid="{00000000-0005-0000-0000-00002D450000}"/>
    <cellStyle name="Comma 3 6 2 2 3 3 2 3 2" xfId="33396" xr:uid="{08C8D0AB-9534-42E2-A657-BB82BE1C92BE}"/>
    <cellStyle name="Comma 3 6 2 2 3 3 2 4" xfId="23789" xr:uid="{9E09C587-984D-460D-B9BE-72ABAEB6B0F0}"/>
    <cellStyle name="Comma 3 6 2 2 3 3 3" xfId="6977" xr:uid="{00000000-0005-0000-0000-00002E450000}"/>
    <cellStyle name="Comma 3 6 2 2 3 3 3 2" xfId="16584" xr:uid="{00000000-0005-0000-0000-00002F450000}"/>
    <cellStyle name="Comma 3 6 2 2 3 3 3 2 2" xfId="35798" xr:uid="{D0A1171A-E575-44A0-B9E1-B000113A456C}"/>
    <cellStyle name="Comma 3 6 2 2 3 3 3 3" xfId="26191" xr:uid="{8411F340-07A3-40F8-832F-7B29AB99CF45}"/>
    <cellStyle name="Comma 3 6 2 2 3 3 4" xfId="11780" xr:uid="{00000000-0005-0000-0000-000030450000}"/>
    <cellStyle name="Comma 3 6 2 2 3 3 4 2" xfId="30994" xr:uid="{BAC11307-29AA-4CCD-AB5A-5137E27FEDD6}"/>
    <cellStyle name="Comma 3 6 2 2 3 3 5" xfId="21387" xr:uid="{8167C5CF-9BAD-4644-9003-045074026E21}"/>
    <cellStyle name="Comma 3 6 2 2 3 4" xfId="2975" xr:uid="{00000000-0005-0000-0000-000031450000}"/>
    <cellStyle name="Comma 3 6 2 2 3 4 2" xfId="7778" xr:uid="{00000000-0005-0000-0000-000032450000}"/>
    <cellStyle name="Comma 3 6 2 2 3 4 2 2" xfId="17385" xr:uid="{00000000-0005-0000-0000-000033450000}"/>
    <cellStyle name="Comma 3 6 2 2 3 4 2 2 2" xfId="36599" xr:uid="{6A4BA6B8-4454-42B4-8DF7-0CFB230C0C49}"/>
    <cellStyle name="Comma 3 6 2 2 3 4 2 3" xfId="26992" xr:uid="{3C45E024-2F5A-40BD-8A5D-F05E7CA3C937}"/>
    <cellStyle name="Comma 3 6 2 2 3 4 3" xfId="12582" xr:uid="{00000000-0005-0000-0000-000034450000}"/>
    <cellStyle name="Comma 3 6 2 2 3 4 3 2" xfId="31796" xr:uid="{40EDFB08-8EE2-4D00-96C5-0C371519E9DB}"/>
    <cellStyle name="Comma 3 6 2 2 3 4 4" xfId="22189" xr:uid="{A2E44A52-9642-4B65-93E2-13095D504B05}"/>
    <cellStyle name="Comma 3 6 2 2 3 5" xfId="5377" xr:uid="{00000000-0005-0000-0000-000035450000}"/>
    <cellStyle name="Comma 3 6 2 2 3 5 2" xfId="14984" xr:uid="{00000000-0005-0000-0000-000036450000}"/>
    <cellStyle name="Comma 3 6 2 2 3 5 2 2" xfId="34198" xr:uid="{9D8F97E2-2372-416F-8597-A80CACD157F5}"/>
    <cellStyle name="Comma 3 6 2 2 3 5 3" xfId="24591" xr:uid="{FBF879B7-56F7-4D7C-84C3-682493C114DE}"/>
    <cellStyle name="Comma 3 6 2 2 3 6" xfId="10180" xr:uid="{00000000-0005-0000-0000-000037450000}"/>
    <cellStyle name="Comma 3 6 2 2 3 6 2" xfId="29394" xr:uid="{23E0403F-1DA8-40ED-9EF2-40AE07917B6E}"/>
    <cellStyle name="Comma 3 6 2 2 3 7" xfId="19787" xr:uid="{38EB09A1-7634-4B4B-AAA7-D2A4D580A799}"/>
    <cellStyle name="Comma 3 6 2 2 4" xfId="769" xr:uid="{00000000-0005-0000-0000-000038450000}"/>
    <cellStyle name="Comma 3 6 2 2 4 2" xfId="1570" xr:uid="{00000000-0005-0000-0000-000039450000}"/>
    <cellStyle name="Comma 3 6 2 2 4 2 2" xfId="3975" xr:uid="{00000000-0005-0000-0000-00003A450000}"/>
    <cellStyle name="Comma 3 6 2 2 4 2 2 2" xfId="8778" xr:uid="{00000000-0005-0000-0000-00003B450000}"/>
    <cellStyle name="Comma 3 6 2 2 4 2 2 2 2" xfId="18385" xr:uid="{00000000-0005-0000-0000-00003C450000}"/>
    <cellStyle name="Comma 3 6 2 2 4 2 2 2 2 2" xfId="37599" xr:uid="{B8694254-5F7D-4B75-B1A3-12627D884028}"/>
    <cellStyle name="Comma 3 6 2 2 4 2 2 2 3" xfId="27992" xr:uid="{998DCB32-2EBD-4D8F-AF11-6F7B308D64AB}"/>
    <cellStyle name="Comma 3 6 2 2 4 2 2 3" xfId="13582" xr:uid="{00000000-0005-0000-0000-00003D450000}"/>
    <cellStyle name="Comma 3 6 2 2 4 2 2 3 2" xfId="32796" xr:uid="{F5380131-4D32-470C-9F29-70B1F60BC4E2}"/>
    <cellStyle name="Comma 3 6 2 2 4 2 2 4" xfId="23189" xr:uid="{4DAEBF98-8E51-4217-96E6-562BED6F3E5F}"/>
    <cellStyle name="Comma 3 6 2 2 4 2 3" xfId="6377" xr:uid="{00000000-0005-0000-0000-00003E450000}"/>
    <cellStyle name="Comma 3 6 2 2 4 2 3 2" xfId="15984" xr:uid="{00000000-0005-0000-0000-00003F450000}"/>
    <cellStyle name="Comma 3 6 2 2 4 2 3 2 2" xfId="35198" xr:uid="{93529712-7A5F-47D5-BD13-1AB60D6A9796}"/>
    <cellStyle name="Comma 3 6 2 2 4 2 3 3" xfId="25591" xr:uid="{B4F16ACE-7919-4BDC-BBBA-1BA2264CD12F}"/>
    <cellStyle name="Comma 3 6 2 2 4 2 4" xfId="11180" xr:uid="{00000000-0005-0000-0000-000040450000}"/>
    <cellStyle name="Comma 3 6 2 2 4 2 4 2" xfId="30394" xr:uid="{A45BA950-0235-4233-A7BB-B6DADC5EB1C3}"/>
    <cellStyle name="Comma 3 6 2 2 4 2 5" xfId="20787" xr:uid="{CCB7CE11-83E8-4DF1-AF36-C51ABA87B1D6}"/>
    <cellStyle name="Comma 3 6 2 2 4 3" xfId="2370" xr:uid="{00000000-0005-0000-0000-000041450000}"/>
    <cellStyle name="Comma 3 6 2 2 4 3 2" xfId="4775" xr:uid="{00000000-0005-0000-0000-000042450000}"/>
    <cellStyle name="Comma 3 6 2 2 4 3 2 2" xfId="9578" xr:uid="{00000000-0005-0000-0000-000043450000}"/>
    <cellStyle name="Comma 3 6 2 2 4 3 2 2 2" xfId="19185" xr:uid="{00000000-0005-0000-0000-000044450000}"/>
    <cellStyle name="Comma 3 6 2 2 4 3 2 2 2 2" xfId="38399" xr:uid="{FA59CDF4-4958-48A9-9527-966E91D66BB1}"/>
    <cellStyle name="Comma 3 6 2 2 4 3 2 2 3" xfId="28792" xr:uid="{E7E26B6D-5170-465F-B743-423B43661A03}"/>
    <cellStyle name="Comma 3 6 2 2 4 3 2 3" xfId="14382" xr:uid="{00000000-0005-0000-0000-000045450000}"/>
    <cellStyle name="Comma 3 6 2 2 4 3 2 3 2" xfId="33596" xr:uid="{B2820923-0D11-42CF-8B35-ED056C50C08A}"/>
    <cellStyle name="Comma 3 6 2 2 4 3 2 4" xfId="23989" xr:uid="{B4134C33-5909-417A-AFC4-EE80A53AEA5D}"/>
    <cellStyle name="Comma 3 6 2 2 4 3 3" xfId="7177" xr:uid="{00000000-0005-0000-0000-000046450000}"/>
    <cellStyle name="Comma 3 6 2 2 4 3 3 2" xfId="16784" xr:uid="{00000000-0005-0000-0000-000047450000}"/>
    <cellStyle name="Comma 3 6 2 2 4 3 3 2 2" xfId="35998" xr:uid="{0A6DFD04-E13C-4CC9-AE1C-D39CD4D543E4}"/>
    <cellStyle name="Comma 3 6 2 2 4 3 3 3" xfId="26391" xr:uid="{93F1715D-57AE-4BDF-9858-5CFF3C7B4BDE}"/>
    <cellStyle name="Comma 3 6 2 2 4 3 4" xfId="11980" xr:uid="{00000000-0005-0000-0000-000048450000}"/>
    <cellStyle name="Comma 3 6 2 2 4 3 4 2" xfId="31194" xr:uid="{1041B076-B64A-4847-8F9B-44CA2CF02218}"/>
    <cellStyle name="Comma 3 6 2 2 4 3 5" xfId="21587" xr:uid="{7D451D8B-C182-465F-8746-49E1F64EB704}"/>
    <cellStyle name="Comma 3 6 2 2 4 4" xfId="3175" xr:uid="{00000000-0005-0000-0000-000049450000}"/>
    <cellStyle name="Comma 3 6 2 2 4 4 2" xfId="7978" xr:uid="{00000000-0005-0000-0000-00004A450000}"/>
    <cellStyle name="Comma 3 6 2 2 4 4 2 2" xfId="17585" xr:uid="{00000000-0005-0000-0000-00004B450000}"/>
    <cellStyle name="Comma 3 6 2 2 4 4 2 2 2" xfId="36799" xr:uid="{F350B48A-D422-406C-8C95-87030B7C0B87}"/>
    <cellStyle name="Comma 3 6 2 2 4 4 2 3" xfId="27192" xr:uid="{F8007273-D7E8-4692-96AA-6E9A647F2658}"/>
    <cellStyle name="Comma 3 6 2 2 4 4 3" xfId="12782" xr:uid="{00000000-0005-0000-0000-00004C450000}"/>
    <cellStyle name="Comma 3 6 2 2 4 4 3 2" xfId="31996" xr:uid="{5DA290B5-76DF-4EDA-AB1D-4ABB0526A855}"/>
    <cellStyle name="Comma 3 6 2 2 4 4 4" xfId="22389" xr:uid="{14379E99-87B0-44B1-8AC9-D9E362E7D703}"/>
    <cellStyle name="Comma 3 6 2 2 4 5" xfId="5577" xr:uid="{00000000-0005-0000-0000-00004D450000}"/>
    <cellStyle name="Comma 3 6 2 2 4 5 2" xfId="15184" xr:uid="{00000000-0005-0000-0000-00004E450000}"/>
    <cellStyle name="Comma 3 6 2 2 4 5 2 2" xfId="34398" xr:uid="{3606198D-4AA6-404D-9B01-28900D7518B9}"/>
    <cellStyle name="Comma 3 6 2 2 4 5 3" xfId="24791" xr:uid="{948C059F-7250-4020-858A-BF64DD475999}"/>
    <cellStyle name="Comma 3 6 2 2 4 6" xfId="10380" xr:uid="{00000000-0005-0000-0000-00004F450000}"/>
    <cellStyle name="Comma 3 6 2 2 4 6 2" xfId="29594" xr:uid="{304B7064-35F6-4113-BCAC-18A480BA67C9}"/>
    <cellStyle name="Comma 3 6 2 2 4 7" xfId="19987" xr:uid="{BAE3371F-5913-498E-83ED-1798CE2CEBCA}"/>
    <cellStyle name="Comma 3 6 2 2 5" xfId="970" xr:uid="{00000000-0005-0000-0000-000050450000}"/>
    <cellStyle name="Comma 3 6 2 2 5 2" xfId="3375" xr:uid="{00000000-0005-0000-0000-000051450000}"/>
    <cellStyle name="Comma 3 6 2 2 5 2 2" xfId="8178" xr:uid="{00000000-0005-0000-0000-000052450000}"/>
    <cellStyle name="Comma 3 6 2 2 5 2 2 2" xfId="17785" xr:uid="{00000000-0005-0000-0000-000053450000}"/>
    <cellStyle name="Comma 3 6 2 2 5 2 2 2 2" xfId="36999" xr:uid="{F3D1DDBC-F222-4808-B7F3-2FE87BFB3119}"/>
    <cellStyle name="Comma 3 6 2 2 5 2 2 3" xfId="27392" xr:uid="{6EE2CD4B-2C49-40A8-9379-49E00A00C2FB}"/>
    <cellStyle name="Comma 3 6 2 2 5 2 3" xfId="12982" xr:uid="{00000000-0005-0000-0000-000054450000}"/>
    <cellStyle name="Comma 3 6 2 2 5 2 3 2" xfId="32196" xr:uid="{6FB3B2A3-CBA0-4C8A-9FA4-3A206044F1C0}"/>
    <cellStyle name="Comma 3 6 2 2 5 2 4" xfId="22589" xr:uid="{5D409735-AFFB-4557-B170-61C9DB085DB3}"/>
    <cellStyle name="Comma 3 6 2 2 5 3" xfId="5777" xr:uid="{00000000-0005-0000-0000-000055450000}"/>
    <cellStyle name="Comma 3 6 2 2 5 3 2" xfId="15384" xr:uid="{00000000-0005-0000-0000-000056450000}"/>
    <cellStyle name="Comma 3 6 2 2 5 3 2 2" xfId="34598" xr:uid="{D2FCF568-4418-4E37-8CD0-A5E41197024D}"/>
    <cellStyle name="Comma 3 6 2 2 5 3 3" xfId="24991" xr:uid="{4FE27AAA-4500-4055-8862-B29C31936800}"/>
    <cellStyle name="Comma 3 6 2 2 5 4" xfId="10580" xr:uid="{00000000-0005-0000-0000-000057450000}"/>
    <cellStyle name="Comma 3 6 2 2 5 4 2" xfId="29794" xr:uid="{6A549741-3FF5-4311-8485-3EF015B5300A}"/>
    <cellStyle name="Comma 3 6 2 2 5 5" xfId="20187" xr:uid="{4E588D10-8093-4FC2-A166-E67F82008207}"/>
    <cellStyle name="Comma 3 6 2 2 6" xfId="1770" xr:uid="{00000000-0005-0000-0000-000058450000}"/>
    <cellStyle name="Comma 3 6 2 2 6 2" xfId="4175" xr:uid="{00000000-0005-0000-0000-000059450000}"/>
    <cellStyle name="Comma 3 6 2 2 6 2 2" xfId="8978" xr:uid="{00000000-0005-0000-0000-00005A450000}"/>
    <cellStyle name="Comma 3 6 2 2 6 2 2 2" xfId="18585" xr:uid="{00000000-0005-0000-0000-00005B450000}"/>
    <cellStyle name="Comma 3 6 2 2 6 2 2 2 2" xfId="37799" xr:uid="{B0790DD9-7D9C-4C9D-8EDD-62DB84364CAA}"/>
    <cellStyle name="Comma 3 6 2 2 6 2 2 3" xfId="28192" xr:uid="{C9B189AE-C8D2-41B8-9A55-2364F421939F}"/>
    <cellStyle name="Comma 3 6 2 2 6 2 3" xfId="13782" xr:uid="{00000000-0005-0000-0000-00005C450000}"/>
    <cellStyle name="Comma 3 6 2 2 6 2 3 2" xfId="32996" xr:uid="{372770CA-C3F3-45B4-B6AC-DBA2981B7463}"/>
    <cellStyle name="Comma 3 6 2 2 6 2 4" xfId="23389" xr:uid="{34B41D1C-8DB0-4444-AA95-A80AE32223D8}"/>
    <cellStyle name="Comma 3 6 2 2 6 3" xfId="6577" xr:uid="{00000000-0005-0000-0000-00005D450000}"/>
    <cellStyle name="Comma 3 6 2 2 6 3 2" xfId="16184" xr:uid="{00000000-0005-0000-0000-00005E450000}"/>
    <cellStyle name="Comma 3 6 2 2 6 3 2 2" xfId="35398" xr:uid="{B6CD5837-FC97-4851-8544-65134A672ABC}"/>
    <cellStyle name="Comma 3 6 2 2 6 3 3" xfId="25791" xr:uid="{63D35A29-8D65-402A-B316-87A98E4509EC}"/>
    <cellStyle name="Comma 3 6 2 2 6 4" xfId="11380" xr:uid="{00000000-0005-0000-0000-00005F450000}"/>
    <cellStyle name="Comma 3 6 2 2 6 4 2" xfId="30594" xr:uid="{55EBA2F0-B047-4772-A860-B169E9F686BF}"/>
    <cellStyle name="Comma 3 6 2 2 6 5" xfId="20987" xr:uid="{8D33913D-DD4C-4793-9A9E-E92E0D146B3C}"/>
    <cellStyle name="Comma 3 6 2 2 7" xfId="2575" xr:uid="{00000000-0005-0000-0000-000060450000}"/>
    <cellStyle name="Comma 3 6 2 2 7 2" xfId="7378" xr:uid="{00000000-0005-0000-0000-000061450000}"/>
    <cellStyle name="Comma 3 6 2 2 7 2 2" xfId="16985" xr:uid="{00000000-0005-0000-0000-000062450000}"/>
    <cellStyle name="Comma 3 6 2 2 7 2 2 2" xfId="36199" xr:uid="{797F53F0-5AF6-4574-838C-A2AF6AE73A0E}"/>
    <cellStyle name="Comma 3 6 2 2 7 2 3" xfId="26592" xr:uid="{8219B2D2-3D5C-4F14-B622-048325A67455}"/>
    <cellStyle name="Comma 3 6 2 2 7 3" xfId="12182" xr:uid="{00000000-0005-0000-0000-000063450000}"/>
    <cellStyle name="Comma 3 6 2 2 7 3 2" xfId="31396" xr:uid="{B7A226FB-42D9-471E-94E0-0BECF9FF4E36}"/>
    <cellStyle name="Comma 3 6 2 2 7 4" xfId="21789" xr:uid="{B0660F92-BA89-40A9-AD29-E9E51B2058E7}"/>
    <cellStyle name="Comma 3 6 2 2 8" xfId="4977" xr:uid="{00000000-0005-0000-0000-000064450000}"/>
    <cellStyle name="Comma 3 6 2 2 8 2" xfId="14584" xr:uid="{00000000-0005-0000-0000-000065450000}"/>
    <cellStyle name="Comma 3 6 2 2 8 2 2" xfId="33798" xr:uid="{EF8BE90B-9C6C-429A-A8B5-C595D2D1C5CA}"/>
    <cellStyle name="Comma 3 6 2 2 8 3" xfId="24191" xr:uid="{DBF2E0BD-51B5-4C05-9B0B-117771FF544C}"/>
    <cellStyle name="Comma 3 6 2 2 9" xfId="9780" xr:uid="{00000000-0005-0000-0000-000066450000}"/>
    <cellStyle name="Comma 3 6 2 2 9 2" xfId="28994" xr:uid="{CE8A84AC-77BA-4243-925F-B8191802E6D6}"/>
    <cellStyle name="Comma 3 6 2 3" xfId="269" xr:uid="{00000000-0005-0000-0000-000067450000}"/>
    <cellStyle name="Comma 3 6 2 3 2" xfId="1070" xr:uid="{00000000-0005-0000-0000-000068450000}"/>
    <cellStyle name="Comma 3 6 2 3 2 2" xfId="3475" xr:uid="{00000000-0005-0000-0000-000069450000}"/>
    <cellStyle name="Comma 3 6 2 3 2 2 2" xfId="8278" xr:uid="{00000000-0005-0000-0000-00006A450000}"/>
    <cellStyle name="Comma 3 6 2 3 2 2 2 2" xfId="17885" xr:uid="{00000000-0005-0000-0000-00006B450000}"/>
    <cellStyle name="Comma 3 6 2 3 2 2 2 2 2" xfId="37099" xr:uid="{BB51505F-E4F3-4CFD-A229-A1DF04DE39CE}"/>
    <cellStyle name="Comma 3 6 2 3 2 2 2 3" xfId="27492" xr:uid="{952B868E-5BB0-4657-82E7-27689C57A459}"/>
    <cellStyle name="Comma 3 6 2 3 2 2 3" xfId="13082" xr:uid="{00000000-0005-0000-0000-00006C450000}"/>
    <cellStyle name="Comma 3 6 2 3 2 2 3 2" xfId="32296" xr:uid="{DB7C2D33-65EE-4EC3-940D-05639DA18214}"/>
    <cellStyle name="Comma 3 6 2 3 2 2 4" xfId="22689" xr:uid="{D4CC7EAE-6825-45D2-A0A3-AC1C765DE1E5}"/>
    <cellStyle name="Comma 3 6 2 3 2 3" xfId="5877" xr:uid="{00000000-0005-0000-0000-00006D450000}"/>
    <cellStyle name="Comma 3 6 2 3 2 3 2" xfId="15484" xr:uid="{00000000-0005-0000-0000-00006E450000}"/>
    <cellStyle name="Comma 3 6 2 3 2 3 2 2" xfId="34698" xr:uid="{05AE1C12-5413-4949-855B-D004CC103441}"/>
    <cellStyle name="Comma 3 6 2 3 2 3 3" xfId="25091" xr:uid="{D8D6A227-BC12-494E-97BF-1FB3E4CC5604}"/>
    <cellStyle name="Comma 3 6 2 3 2 4" xfId="10680" xr:uid="{00000000-0005-0000-0000-00006F450000}"/>
    <cellStyle name="Comma 3 6 2 3 2 4 2" xfId="29894" xr:uid="{BD5C3E90-02C7-405A-B69D-C7222E146563}"/>
    <cellStyle name="Comma 3 6 2 3 2 5" xfId="20287" xr:uid="{3D68C19B-1D70-46EB-8164-8377F7C13E1E}"/>
    <cellStyle name="Comma 3 6 2 3 3" xfId="1870" xr:uid="{00000000-0005-0000-0000-000070450000}"/>
    <cellStyle name="Comma 3 6 2 3 3 2" xfId="4275" xr:uid="{00000000-0005-0000-0000-000071450000}"/>
    <cellStyle name="Comma 3 6 2 3 3 2 2" xfId="9078" xr:uid="{00000000-0005-0000-0000-000072450000}"/>
    <cellStyle name="Comma 3 6 2 3 3 2 2 2" xfId="18685" xr:uid="{00000000-0005-0000-0000-000073450000}"/>
    <cellStyle name="Comma 3 6 2 3 3 2 2 2 2" xfId="37899" xr:uid="{7D826C2E-634D-423E-A261-6AA86960DD69}"/>
    <cellStyle name="Comma 3 6 2 3 3 2 2 3" xfId="28292" xr:uid="{EFFE3BD9-85D8-4EDA-81C7-511635E5B42D}"/>
    <cellStyle name="Comma 3 6 2 3 3 2 3" xfId="13882" xr:uid="{00000000-0005-0000-0000-000074450000}"/>
    <cellStyle name="Comma 3 6 2 3 3 2 3 2" xfId="33096" xr:uid="{0B426245-902F-4139-8A77-22F8C4815777}"/>
    <cellStyle name="Comma 3 6 2 3 3 2 4" xfId="23489" xr:uid="{BED0257E-070D-4DE6-9D4B-4EB2534801A6}"/>
    <cellStyle name="Comma 3 6 2 3 3 3" xfId="6677" xr:uid="{00000000-0005-0000-0000-000075450000}"/>
    <cellStyle name="Comma 3 6 2 3 3 3 2" xfId="16284" xr:uid="{00000000-0005-0000-0000-000076450000}"/>
    <cellStyle name="Comma 3 6 2 3 3 3 2 2" xfId="35498" xr:uid="{B19D138E-7CE8-4A62-B20F-34AB80C4EADA}"/>
    <cellStyle name="Comma 3 6 2 3 3 3 3" xfId="25891" xr:uid="{2DD1A7AA-153C-482D-9D84-0821F1F4D1A4}"/>
    <cellStyle name="Comma 3 6 2 3 3 4" xfId="11480" xr:uid="{00000000-0005-0000-0000-000077450000}"/>
    <cellStyle name="Comma 3 6 2 3 3 4 2" xfId="30694" xr:uid="{6B8B211F-9A5B-4904-AB3B-04262D528001}"/>
    <cellStyle name="Comma 3 6 2 3 3 5" xfId="21087" xr:uid="{FF905073-776D-4900-B7EC-564238DCC741}"/>
    <cellStyle name="Comma 3 6 2 3 4" xfId="2675" xr:uid="{00000000-0005-0000-0000-000078450000}"/>
    <cellStyle name="Comma 3 6 2 3 4 2" xfId="7478" xr:uid="{00000000-0005-0000-0000-000079450000}"/>
    <cellStyle name="Comma 3 6 2 3 4 2 2" xfId="17085" xr:uid="{00000000-0005-0000-0000-00007A450000}"/>
    <cellStyle name="Comma 3 6 2 3 4 2 2 2" xfId="36299" xr:uid="{71588B11-35F5-4336-9C83-1C4F7A02CF57}"/>
    <cellStyle name="Comma 3 6 2 3 4 2 3" xfId="26692" xr:uid="{A1EDCDE6-BACC-4671-B669-4414DFFD9925}"/>
    <cellStyle name="Comma 3 6 2 3 4 3" xfId="12282" xr:uid="{00000000-0005-0000-0000-00007B450000}"/>
    <cellStyle name="Comma 3 6 2 3 4 3 2" xfId="31496" xr:uid="{B1359A13-4009-4E39-A8D6-9C6453653851}"/>
    <cellStyle name="Comma 3 6 2 3 4 4" xfId="21889" xr:uid="{A91098BF-344C-474F-BC87-ED8D676BB099}"/>
    <cellStyle name="Comma 3 6 2 3 5" xfId="5077" xr:uid="{00000000-0005-0000-0000-00007C450000}"/>
    <cellStyle name="Comma 3 6 2 3 5 2" xfId="14684" xr:uid="{00000000-0005-0000-0000-00007D450000}"/>
    <cellStyle name="Comma 3 6 2 3 5 2 2" xfId="33898" xr:uid="{F45BB811-A1A2-4867-BAF7-E5D6FFBEC528}"/>
    <cellStyle name="Comma 3 6 2 3 5 3" xfId="24291" xr:uid="{00269271-80D0-4D05-B358-50DFC315583D}"/>
    <cellStyle name="Comma 3 6 2 3 6" xfId="9880" xr:uid="{00000000-0005-0000-0000-00007E450000}"/>
    <cellStyle name="Comma 3 6 2 3 6 2" xfId="29094" xr:uid="{327DE5EC-D519-42D1-B6B3-F71F79488203}"/>
    <cellStyle name="Comma 3 6 2 3 7" xfId="19487" xr:uid="{CBC2F6F3-AA63-45DD-8737-25042734083A}"/>
    <cellStyle name="Comma 3 6 2 4" xfId="469" xr:uid="{00000000-0005-0000-0000-00007F450000}"/>
    <cellStyle name="Comma 3 6 2 4 2" xfId="1270" xr:uid="{00000000-0005-0000-0000-000080450000}"/>
    <cellStyle name="Comma 3 6 2 4 2 2" xfId="3675" xr:uid="{00000000-0005-0000-0000-000081450000}"/>
    <cellStyle name="Comma 3 6 2 4 2 2 2" xfId="8478" xr:uid="{00000000-0005-0000-0000-000082450000}"/>
    <cellStyle name="Comma 3 6 2 4 2 2 2 2" xfId="18085" xr:uid="{00000000-0005-0000-0000-000083450000}"/>
    <cellStyle name="Comma 3 6 2 4 2 2 2 2 2" xfId="37299" xr:uid="{10A59D2D-140B-4AB6-ABE6-619B5CAE0A00}"/>
    <cellStyle name="Comma 3 6 2 4 2 2 2 3" xfId="27692" xr:uid="{9A1F45F3-FFDE-4E01-9823-B99E866CA849}"/>
    <cellStyle name="Comma 3 6 2 4 2 2 3" xfId="13282" xr:uid="{00000000-0005-0000-0000-000084450000}"/>
    <cellStyle name="Comma 3 6 2 4 2 2 3 2" xfId="32496" xr:uid="{A04348CE-9515-4EAB-98C3-A88D77C24974}"/>
    <cellStyle name="Comma 3 6 2 4 2 2 4" xfId="22889" xr:uid="{78CAEF03-BC60-4316-833A-6DB88E823C5E}"/>
    <cellStyle name="Comma 3 6 2 4 2 3" xfId="6077" xr:uid="{00000000-0005-0000-0000-000085450000}"/>
    <cellStyle name="Comma 3 6 2 4 2 3 2" xfId="15684" xr:uid="{00000000-0005-0000-0000-000086450000}"/>
    <cellStyle name="Comma 3 6 2 4 2 3 2 2" xfId="34898" xr:uid="{439CDA8A-6908-4B45-8D4F-1EFB77AC8DC1}"/>
    <cellStyle name="Comma 3 6 2 4 2 3 3" xfId="25291" xr:uid="{D240CF5E-C96E-425C-B589-F7DFCFD3B39E}"/>
    <cellStyle name="Comma 3 6 2 4 2 4" xfId="10880" xr:uid="{00000000-0005-0000-0000-000087450000}"/>
    <cellStyle name="Comma 3 6 2 4 2 4 2" xfId="30094" xr:uid="{1CBE0E38-DF7F-455F-84E3-06BE57B43B9B}"/>
    <cellStyle name="Comma 3 6 2 4 2 5" xfId="20487" xr:uid="{D6A61925-B3BF-4B15-9C5B-D178DE6280BD}"/>
    <cellStyle name="Comma 3 6 2 4 3" xfId="2070" xr:uid="{00000000-0005-0000-0000-000088450000}"/>
    <cellStyle name="Comma 3 6 2 4 3 2" xfId="4475" xr:uid="{00000000-0005-0000-0000-000089450000}"/>
    <cellStyle name="Comma 3 6 2 4 3 2 2" xfId="9278" xr:uid="{00000000-0005-0000-0000-00008A450000}"/>
    <cellStyle name="Comma 3 6 2 4 3 2 2 2" xfId="18885" xr:uid="{00000000-0005-0000-0000-00008B450000}"/>
    <cellStyle name="Comma 3 6 2 4 3 2 2 2 2" xfId="38099" xr:uid="{E89955AB-9752-4FB7-B56D-B6235F0EB5DF}"/>
    <cellStyle name="Comma 3 6 2 4 3 2 2 3" xfId="28492" xr:uid="{2731416C-F5F3-46DB-AFEF-3F29008E847F}"/>
    <cellStyle name="Comma 3 6 2 4 3 2 3" xfId="14082" xr:uid="{00000000-0005-0000-0000-00008C450000}"/>
    <cellStyle name="Comma 3 6 2 4 3 2 3 2" xfId="33296" xr:uid="{AB38B882-0103-44D7-A3BD-AEDE5F9DF7C4}"/>
    <cellStyle name="Comma 3 6 2 4 3 2 4" xfId="23689" xr:uid="{CA3B260C-DC4B-43DB-AEFE-818DF1B6BF94}"/>
    <cellStyle name="Comma 3 6 2 4 3 3" xfId="6877" xr:uid="{00000000-0005-0000-0000-00008D450000}"/>
    <cellStyle name="Comma 3 6 2 4 3 3 2" xfId="16484" xr:uid="{00000000-0005-0000-0000-00008E450000}"/>
    <cellStyle name="Comma 3 6 2 4 3 3 2 2" xfId="35698" xr:uid="{9D7C965F-26AC-4C39-8284-A64E1A209DC2}"/>
    <cellStyle name="Comma 3 6 2 4 3 3 3" xfId="26091" xr:uid="{1703C33A-7870-412D-86B8-7407B6E777B5}"/>
    <cellStyle name="Comma 3 6 2 4 3 4" xfId="11680" xr:uid="{00000000-0005-0000-0000-00008F450000}"/>
    <cellStyle name="Comma 3 6 2 4 3 4 2" xfId="30894" xr:uid="{EA3285F9-F49D-4297-8BA5-CD9130837DA6}"/>
    <cellStyle name="Comma 3 6 2 4 3 5" xfId="21287" xr:uid="{4C4FD017-3657-4C0B-9C86-0110B7243FA0}"/>
    <cellStyle name="Comma 3 6 2 4 4" xfId="2875" xr:uid="{00000000-0005-0000-0000-000090450000}"/>
    <cellStyle name="Comma 3 6 2 4 4 2" xfId="7678" xr:uid="{00000000-0005-0000-0000-000091450000}"/>
    <cellStyle name="Comma 3 6 2 4 4 2 2" xfId="17285" xr:uid="{00000000-0005-0000-0000-000092450000}"/>
    <cellStyle name="Comma 3 6 2 4 4 2 2 2" xfId="36499" xr:uid="{343A6DFD-FBD7-4D68-A0CB-8BA253B36430}"/>
    <cellStyle name="Comma 3 6 2 4 4 2 3" xfId="26892" xr:uid="{1289D5FD-53D1-4395-BE4B-C3F6CB6E8F0B}"/>
    <cellStyle name="Comma 3 6 2 4 4 3" xfId="12482" xr:uid="{00000000-0005-0000-0000-000093450000}"/>
    <cellStyle name="Comma 3 6 2 4 4 3 2" xfId="31696" xr:uid="{7FDC08BE-BA64-4B79-BFA8-7619E1A5362D}"/>
    <cellStyle name="Comma 3 6 2 4 4 4" xfId="22089" xr:uid="{5B84DEB2-19DC-4B0A-9F9D-07E202FC730F}"/>
    <cellStyle name="Comma 3 6 2 4 5" xfId="5277" xr:uid="{00000000-0005-0000-0000-000094450000}"/>
    <cellStyle name="Comma 3 6 2 4 5 2" xfId="14884" xr:uid="{00000000-0005-0000-0000-000095450000}"/>
    <cellStyle name="Comma 3 6 2 4 5 2 2" xfId="34098" xr:uid="{32AB6E50-2436-4E14-80CC-3F05D5F19613}"/>
    <cellStyle name="Comma 3 6 2 4 5 3" xfId="24491" xr:uid="{C723B043-D85C-47FD-880A-A803AD251A88}"/>
    <cellStyle name="Comma 3 6 2 4 6" xfId="10080" xr:uid="{00000000-0005-0000-0000-000096450000}"/>
    <cellStyle name="Comma 3 6 2 4 6 2" xfId="29294" xr:uid="{5986DA80-6608-487D-AABC-45C7EA0FA3ED}"/>
    <cellStyle name="Comma 3 6 2 4 7" xfId="19687" xr:uid="{D7C116AA-0217-4A47-B04A-5E8733FA2B76}"/>
    <cellStyle name="Comma 3 6 2 5" xfId="669" xr:uid="{00000000-0005-0000-0000-000097450000}"/>
    <cellStyle name="Comma 3 6 2 5 2" xfId="1470" xr:uid="{00000000-0005-0000-0000-000098450000}"/>
    <cellStyle name="Comma 3 6 2 5 2 2" xfId="3875" xr:uid="{00000000-0005-0000-0000-000099450000}"/>
    <cellStyle name="Comma 3 6 2 5 2 2 2" xfId="8678" xr:uid="{00000000-0005-0000-0000-00009A450000}"/>
    <cellStyle name="Comma 3 6 2 5 2 2 2 2" xfId="18285" xr:uid="{00000000-0005-0000-0000-00009B450000}"/>
    <cellStyle name="Comma 3 6 2 5 2 2 2 2 2" xfId="37499" xr:uid="{A49C15B7-7611-4CC7-976C-3491E8488895}"/>
    <cellStyle name="Comma 3 6 2 5 2 2 2 3" xfId="27892" xr:uid="{14F738A7-A7AC-4A1D-81BE-66334307A38E}"/>
    <cellStyle name="Comma 3 6 2 5 2 2 3" xfId="13482" xr:uid="{00000000-0005-0000-0000-00009C450000}"/>
    <cellStyle name="Comma 3 6 2 5 2 2 3 2" xfId="32696" xr:uid="{BA80BA09-3B20-4A5A-B9F3-880FE1F9710C}"/>
    <cellStyle name="Comma 3 6 2 5 2 2 4" xfId="23089" xr:uid="{46CB2539-2CB0-490C-A688-799E80579C65}"/>
    <cellStyle name="Comma 3 6 2 5 2 3" xfId="6277" xr:uid="{00000000-0005-0000-0000-00009D450000}"/>
    <cellStyle name="Comma 3 6 2 5 2 3 2" xfId="15884" xr:uid="{00000000-0005-0000-0000-00009E450000}"/>
    <cellStyle name="Comma 3 6 2 5 2 3 2 2" xfId="35098" xr:uid="{5F759524-90A9-491E-B058-C7F348B18DE5}"/>
    <cellStyle name="Comma 3 6 2 5 2 3 3" xfId="25491" xr:uid="{00275C1E-CA61-473F-8695-B0B39B5B539D}"/>
    <cellStyle name="Comma 3 6 2 5 2 4" xfId="11080" xr:uid="{00000000-0005-0000-0000-00009F450000}"/>
    <cellStyle name="Comma 3 6 2 5 2 4 2" xfId="30294" xr:uid="{78846978-37DA-4D0B-8F74-9D51A2C262EB}"/>
    <cellStyle name="Comma 3 6 2 5 2 5" xfId="20687" xr:uid="{59FCF9EB-59EE-431A-ADB0-4F1EBCC1CC12}"/>
    <cellStyle name="Comma 3 6 2 5 3" xfId="2270" xr:uid="{00000000-0005-0000-0000-0000A0450000}"/>
    <cellStyle name="Comma 3 6 2 5 3 2" xfId="4675" xr:uid="{00000000-0005-0000-0000-0000A1450000}"/>
    <cellStyle name="Comma 3 6 2 5 3 2 2" xfId="9478" xr:uid="{00000000-0005-0000-0000-0000A2450000}"/>
    <cellStyle name="Comma 3 6 2 5 3 2 2 2" xfId="19085" xr:uid="{00000000-0005-0000-0000-0000A3450000}"/>
    <cellStyle name="Comma 3 6 2 5 3 2 2 2 2" xfId="38299" xr:uid="{B725742E-0D1F-48B4-8718-75B2768AE2BF}"/>
    <cellStyle name="Comma 3 6 2 5 3 2 2 3" xfId="28692" xr:uid="{1EC2EE41-F249-4744-8225-F8C8BE6CFC2D}"/>
    <cellStyle name="Comma 3 6 2 5 3 2 3" xfId="14282" xr:uid="{00000000-0005-0000-0000-0000A4450000}"/>
    <cellStyle name="Comma 3 6 2 5 3 2 3 2" xfId="33496" xr:uid="{C561DB14-AF80-41BA-98AA-BAA476C3302F}"/>
    <cellStyle name="Comma 3 6 2 5 3 2 4" xfId="23889" xr:uid="{DFCE585E-2F6A-4B31-9625-DA9DA4A0A1A2}"/>
    <cellStyle name="Comma 3 6 2 5 3 3" xfId="7077" xr:uid="{00000000-0005-0000-0000-0000A5450000}"/>
    <cellStyle name="Comma 3 6 2 5 3 3 2" xfId="16684" xr:uid="{00000000-0005-0000-0000-0000A6450000}"/>
    <cellStyle name="Comma 3 6 2 5 3 3 2 2" xfId="35898" xr:uid="{41DF1BE2-2114-4698-856F-162E95CD443D}"/>
    <cellStyle name="Comma 3 6 2 5 3 3 3" xfId="26291" xr:uid="{B074649A-4E11-4215-8C2F-70E3F16170F5}"/>
    <cellStyle name="Comma 3 6 2 5 3 4" xfId="11880" xr:uid="{00000000-0005-0000-0000-0000A7450000}"/>
    <cellStyle name="Comma 3 6 2 5 3 4 2" xfId="31094" xr:uid="{135BA54A-149B-4637-94AA-456884349ECA}"/>
    <cellStyle name="Comma 3 6 2 5 3 5" xfId="21487" xr:uid="{1E44EB33-FC86-43A2-8EFE-01D7EB9B3E90}"/>
    <cellStyle name="Comma 3 6 2 5 4" xfId="3075" xr:uid="{00000000-0005-0000-0000-0000A8450000}"/>
    <cellStyle name="Comma 3 6 2 5 4 2" xfId="7878" xr:uid="{00000000-0005-0000-0000-0000A9450000}"/>
    <cellStyle name="Comma 3 6 2 5 4 2 2" xfId="17485" xr:uid="{00000000-0005-0000-0000-0000AA450000}"/>
    <cellStyle name="Comma 3 6 2 5 4 2 2 2" xfId="36699" xr:uid="{041ECA74-4B75-4298-8089-7BDBB4A06E3A}"/>
    <cellStyle name="Comma 3 6 2 5 4 2 3" xfId="27092" xr:uid="{172A3EBA-7A93-4EE6-8F93-9F074204EA17}"/>
    <cellStyle name="Comma 3 6 2 5 4 3" xfId="12682" xr:uid="{00000000-0005-0000-0000-0000AB450000}"/>
    <cellStyle name="Comma 3 6 2 5 4 3 2" xfId="31896" xr:uid="{C703E939-5F3F-4E5F-A4BA-CB130DE88931}"/>
    <cellStyle name="Comma 3 6 2 5 4 4" xfId="22289" xr:uid="{659BC6BF-3EE2-4501-B5F7-79E0B9193DED}"/>
    <cellStyle name="Comma 3 6 2 5 5" xfId="5477" xr:uid="{00000000-0005-0000-0000-0000AC450000}"/>
    <cellStyle name="Comma 3 6 2 5 5 2" xfId="15084" xr:uid="{00000000-0005-0000-0000-0000AD450000}"/>
    <cellStyle name="Comma 3 6 2 5 5 2 2" xfId="34298" xr:uid="{543D54E9-E43B-43BC-A6EE-FB89C831909A}"/>
    <cellStyle name="Comma 3 6 2 5 5 3" xfId="24691" xr:uid="{270B8271-A05E-4555-8484-0BE75516EFD3}"/>
    <cellStyle name="Comma 3 6 2 5 6" xfId="10280" xr:uid="{00000000-0005-0000-0000-0000AE450000}"/>
    <cellStyle name="Comma 3 6 2 5 6 2" xfId="29494" xr:uid="{9DD54727-79BF-4A0E-8F68-64548E4BA270}"/>
    <cellStyle name="Comma 3 6 2 5 7" xfId="19887" xr:uid="{2F932DF4-71C2-4F03-8451-0120F1818846}"/>
    <cellStyle name="Comma 3 6 2 6" xfId="870" xr:uid="{00000000-0005-0000-0000-0000AF450000}"/>
    <cellStyle name="Comma 3 6 2 6 2" xfId="3275" xr:uid="{00000000-0005-0000-0000-0000B0450000}"/>
    <cellStyle name="Comma 3 6 2 6 2 2" xfId="8078" xr:uid="{00000000-0005-0000-0000-0000B1450000}"/>
    <cellStyle name="Comma 3 6 2 6 2 2 2" xfId="17685" xr:uid="{00000000-0005-0000-0000-0000B2450000}"/>
    <cellStyle name="Comma 3 6 2 6 2 2 2 2" xfId="36899" xr:uid="{DB0E57DD-9D25-44F3-84A7-6FEC082440FD}"/>
    <cellStyle name="Comma 3 6 2 6 2 2 3" xfId="27292" xr:uid="{4B37DB64-DF4F-4994-965C-CB99C786DE4C}"/>
    <cellStyle name="Comma 3 6 2 6 2 3" xfId="12882" xr:uid="{00000000-0005-0000-0000-0000B3450000}"/>
    <cellStyle name="Comma 3 6 2 6 2 3 2" xfId="32096" xr:uid="{EC8D59F9-4F77-4728-B127-CD9C5BB64BD1}"/>
    <cellStyle name="Comma 3 6 2 6 2 4" xfId="22489" xr:uid="{B3CA0F9C-CD86-4C19-8EDF-A3F3BF5FE2D5}"/>
    <cellStyle name="Comma 3 6 2 6 3" xfId="5677" xr:uid="{00000000-0005-0000-0000-0000B4450000}"/>
    <cellStyle name="Comma 3 6 2 6 3 2" xfId="15284" xr:uid="{00000000-0005-0000-0000-0000B5450000}"/>
    <cellStyle name="Comma 3 6 2 6 3 2 2" xfId="34498" xr:uid="{E5A5605A-5575-40E4-91F6-7987531C5CD1}"/>
    <cellStyle name="Comma 3 6 2 6 3 3" xfId="24891" xr:uid="{785C8B74-F4EE-4010-9F06-80F0C8B9D237}"/>
    <cellStyle name="Comma 3 6 2 6 4" xfId="10480" xr:uid="{00000000-0005-0000-0000-0000B6450000}"/>
    <cellStyle name="Comma 3 6 2 6 4 2" xfId="29694" xr:uid="{3C6902E3-654F-4447-BA5C-C3108A58AEDC}"/>
    <cellStyle name="Comma 3 6 2 6 5" xfId="20087" xr:uid="{CA07211A-7230-466B-9D5D-59301B400059}"/>
    <cellStyle name="Comma 3 6 2 7" xfId="1670" xr:uid="{00000000-0005-0000-0000-0000B7450000}"/>
    <cellStyle name="Comma 3 6 2 7 2" xfId="4075" xr:uid="{00000000-0005-0000-0000-0000B8450000}"/>
    <cellStyle name="Comma 3 6 2 7 2 2" xfId="8878" xr:uid="{00000000-0005-0000-0000-0000B9450000}"/>
    <cellStyle name="Comma 3 6 2 7 2 2 2" xfId="18485" xr:uid="{00000000-0005-0000-0000-0000BA450000}"/>
    <cellStyle name="Comma 3 6 2 7 2 2 2 2" xfId="37699" xr:uid="{8E53705B-0446-4F6A-A46C-491A6895D4A7}"/>
    <cellStyle name="Comma 3 6 2 7 2 2 3" xfId="28092" xr:uid="{38F15F7B-870D-4818-8683-963DE6ED36CA}"/>
    <cellStyle name="Comma 3 6 2 7 2 3" xfId="13682" xr:uid="{00000000-0005-0000-0000-0000BB450000}"/>
    <cellStyle name="Comma 3 6 2 7 2 3 2" xfId="32896" xr:uid="{A5A60096-095A-40C4-912F-10057DE2C395}"/>
    <cellStyle name="Comma 3 6 2 7 2 4" xfId="23289" xr:uid="{8F46F188-3A73-4643-B6C9-AB416A03C9CF}"/>
    <cellStyle name="Comma 3 6 2 7 3" xfId="6477" xr:uid="{00000000-0005-0000-0000-0000BC450000}"/>
    <cellStyle name="Comma 3 6 2 7 3 2" xfId="16084" xr:uid="{00000000-0005-0000-0000-0000BD450000}"/>
    <cellStyle name="Comma 3 6 2 7 3 2 2" xfId="35298" xr:uid="{57EA9810-7796-4266-9388-5CE03C7E3662}"/>
    <cellStyle name="Comma 3 6 2 7 3 3" xfId="25691" xr:uid="{B569AAC4-4B30-4D1F-AC77-AD71DA044A44}"/>
    <cellStyle name="Comma 3 6 2 7 4" xfId="11280" xr:uid="{00000000-0005-0000-0000-0000BE450000}"/>
    <cellStyle name="Comma 3 6 2 7 4 2" xfId="30494" xr:uid="{CE01A3CC-77DF-4214-8125-92353D79027D}"/>
    <cellStyle name="Comma 3 6 2 7 5" xfId="20887" xr:uid="{57932901-EB36-446A-9830-DE89B124056E}"/>
    <cellStyle name="Comma 3 6 2 8" xfId="2475" xr:uid="{00000000-0005-0000-0000-0000BF450000}"/>
    <cellStyle name="Comma 3 6 2 8 2" xfId="7278" xr:uid="{00000000-0005-0000-0000-0000C0450000}"/>
    <cellStyle name="Comma 3 6 2 8 2 2" xfId="16885" xr:uid="{00000000-0005-0000-0000-0000C1450000}"/>
    <cellStyle name="Comma 3 6 2 8 2 2 2" xfId="36099" xr:uid="{7F2C83D0-4C09-46CB-8F1D-46B9DDCAF487}"/>
    <cellStyle name="Comma 3 6 2 8 2 3" xfId="26492" xr:uid="{5EE6FB55-D191-4C15-B615-7F2CD49B935B}"/>
    <cellStyle name="Comma 3 6 2 8 3" xfId="12082" xr:uid="{00000000-0005-0000-0000-0000C2450000}"/>
    <cellStyle name="Comma 3 6 2 8 3 2" xfId="31296" xr:uid="{ADC3DF26-80EA-47D1-BFAC-79600B95713B}"/>
    <cellStyle name="Comma 3 6 2 8 4" xfId="21689" xr:uid="{EF4DF296-2C80-46CD-9852-D4E7CF59CA0A}"/>
    <cellStyle name="Comma 3 6 2 9" xfId="4877" xr:uid="{00000000-0005-0000-0000-0000C3450000}"/>
    <cellStyle name="Comma 3 6 2 9 2" xfId="14484" xr:uid="{00000000-0005-0000-0000-0000C4450000}"/>
    <cellStyle name="Comma 3 6 2 9 2 2" xfId="33698" xr:uid="{85E92346-2315-4016-9D2C-49DA32CD32BD}"/>
    <cellStyle name="Comma 3 6 2 9 3" xfId="24091" xr:uid="{7AA094EF-5D2A-4CC1-BA03-D2C3E0A10957}"/>
    <cellStyle name="Comma 3 6 3" xfId="119" xr:uid="{00000000-0005-0000-0000-0000C5450000}"/>
    <cellStyle name="Comma 3 6 3 10" xfId="19337" xr:uid="{6FD1B13E-C066-46B8-94B9-248703133653}"/>
    <cellStyle name="Comma 3 6 3 2" xfId="319" xr:uid="{00000000-0005-0000-0000-0000C6450000}"/>
    <cellStyle name="Comma 3 6 3 2 2" xfId="1120" xr:uid="{00000000-0005-0000-0000-0000C7450000}"/>
    <cellStyle name="Comma 3 6 3 2 2 2" xfId="3525" xr:uid="{00000000-0005-0000-0000-0000C8450000}"/>
    <cellStyle name="Comma 3 6 3 2 2 2 2" xfId="8328" xr:uid="{00000000-0005-0000-0000-0000C9450000}"/>
    <cellStyle name="Comma 3 6 3 2 2 2 2 2" xfId="17935" xr:uid="{00000000-0005-0000-0000-0000CA450000}"/>
    <cellStyle name="Comma 3 6 3 2 2 2 2 2 2" xfId="37149" xr:uid="{CC2DCB73-21DF-4405-A222-6445FAEFF61A}"/>
    <cellStyle name="Comma 3 6 3 2 2 2 2 3" xfId="27542" xr:uid="{372B4D3C-4CA4-455F-80E5-6C551A8D1249}"/>
    <cellStyle name="Comma 3 6 3 2 2 2 3" xfId="13132" xr:uid="{00000000-0005-0000-0000-0000CB450000}"/>
    <cellStyle name="Comma 3 6 3 2 2 2 3 2" xfId="32346" xr:uid="{4EBBA48F-BC4B-4B89-A4BB-BCB2616B6C50}"/>
    <cellStyle name="Comma 3 6 3 2 2 2 4" xfId="22739" xr:uid="{F6F44E32-EBF9-4A59-BDB7-5BCAEC9A5D1B}"/>
    <cellStyle name="Comma 3 6 3 2 2 3" xfId="5927" xr:uid="{00000000-0005-0000-0000-0000CC450000}"/>
    <cellStyle name="Comma 3 6 3 2 2 3 2" xfId="15534" xr:uid="{00000000-0005-0000-0000-0000CD450000}"/>
    <cellStyle name="Comma 3 6 3 2 2 3 2 2" xfId="34748" xr:uid="{5C0BAC76-F92B-456B-AB91-7D8AE8B84662}"/>
    <cellStyle name="Comma 3 6 3 2 2 3 3" xfId="25141" xr:uid="{A6B0A789-2D46-4064-819B-A48969581958}"/>
    <cellStyle name="Comma 3 6 3 2 2 4" xfId="10730" xr:uid="{00000000-0005-0000-0000-0000CE450000}"/>
    <cellStyle name="Comma 3 6 3 2 2 4 2" xfId="29944" xr:uid="{76B89CCA-B1A9-4947-9B6F-3082DDCB6A2C}"/>
    <cellStyle name="Comma 3 6 3 2 2 5" xfId="20337" xr:uid="{75F04E99-B21F-4B7E-846B-166C31B14688}"/>
    <cellStyle name="Comma 3 6 3 2 3" xfId="1920" xr:uid="{00000000-0005-0000-0000-0000CF450000}"/>
    <cellStyle name="Comma 3 6 3 2 3 2" xfId="4325" xr:uid="{00000000-0005-0000-0000-0000D0450000}"/>
    <cellStyle name="Comma 3 6 3 2 3 2 2" xfId="9128" xr:uid="{00000000-0005-0000-0000-0000D1450000}"/>
    <cellStyle name="Comma 3 6 3 2 3 2 2 2" xfId="18735" xr:uid="{00000000-0005-0000-0000-0000D2450000}"/>
    <cellStyle name="Comma 3 6 3 2 3 2 2 2 2" xfId="37949" xr:uid="{D4B483BB-53CA-4156-BD90-6356BCD8FA2C}"/>
    <cellStyle name="Comma 3 6 3 2 3 2 2 3" xfId="28342" xr:uid="{588CC61A-A5CB-4586-A12F-BBAB8E606F38}"/>
    <cellStyle name="Comma 3 6 3 2 3 2 3" xfId="13932" xr:uid="{00000000-0005-0000-0000-0000D3450000}"/>
    <cellStyle name="Comma 3 6 3 2 3 2 3 2" xfId="33146" xr:uid="{38209FD3-16B1-45E5-9940-A82424E217EF}"/>
    <cellStyle name="Comma 3 6 3 2 3 2 4" xfId="23539" xr:uid="{D16908DA-9244-4850-986B-6B06397C1930}"/>
    <cellStyle name="Comma 3 6 3 2 3 3" xfId="6727" xr:uid="{00000000-0005-0000-0000-0000D4450000}"/>
    <cellStyle name="Comma 3 6 3 2 3 3 2" xfId="16334" xr:uid="{00000000-0005-0000-0000-0000D5450000}"/>
    <cellStyle name="Comma 3 6 3 2 3 3 2 2" xfId="35548" xr:uid="{85E45410-66C8-4282-92F2-CF9F7B883AFA}"/>
    <cellStyle name="Comma 3 6 3 2 3 3 3" xfId="25941" xr:uid="{97E4A6F5-67B7-45E1-AF48-6B33876A65A4}"/>
    <cellStyle name="Comma 3 6 3 2 3 4" xfId="11530" xr:uid="{00000000-0005-0000-0000-0000D6450000}"/>
    <cellStyle name="Comma 3 6 3 2 3 4 2" xfId="30744" xr:uid="{7AB68EA4-77AE-46D9-BFAC-328C89784F16}"/>
    <cellStyle name="Comma 3 6 3 2 3 5" xfId="21137" xr:uid="{6BC9A020-D76A-443C-92C1-147EAF80AAF8}"/>
    <cellStyle name="Comma 3 6 3 2 4" xfId="2725" xr:uid="{00000000-0005-0000-0000-0000D7450000}"/>
    <cellStyle name="Comma 3 6 3 2 4 2" xfId="7528" xr:uid="{00000000-0005-0000-0000-0000D8450000}"/>
    <cellStyle name="Comma 3 6 3 2 4 2 2" xfId="17135" xr:uid="{00000000-0005-0000-0000-0000D9450000}"/>
    <cellStyle name="Comma 3 6 3 2 4 2 2 2" xfId="36349" xr:uid="{5D71EADB-B728-40AE-9E1D-6068AE92031E}"/>
    <cellStyle name="Comma 3 6 3 2 4 2 3" xfId="26742" xr:uid="{FE391E3A-CE8D-4F6F-90E6-49CE9184C925}"/>
    <cellStyle name="Comma 3 6 3 2 4 3" xfId="12332" xr:uid="{00000000-0005-0000-0000-0000DA450000}"/>
    <cellStyle name="Comma 3 6 3 2 4 3 2" xfId="31546" xr:uid="{837D6174-E179-4E8D-8C7F-B3B148259562}"/>
    <cellStyle name="Comma 3 6 3 2 4 4" xfId="21939" xr:uid="{25B90703-D11E-4353-A1EA-94BF1BC8B639}"/>
    <cellStyle name="Comma 3 6 3 2 5" xfId="5127" xr:uid="{00000000-0005-0000-0000-0000DB450000}"/>
    <cellStyle name="Comma 3 6 3 2 5 2" xfId="14734" xr:uid="{00000000-0005-0000-0000-0000DC450000}"/>
    <cellStyle name="Comma 3 6 3 2 5 2 2" xfId="33948" xr:uid="{3C87836C-ED9D-4E6F-8E4C-B9C028D75523}"/>
    <cellStyle name="Comma 3 6 3 2 5 3" xfId="24341" xr:uid="{D0796331-429B-4EC2-9E3E-B512F9AE3EA6}"/>
    <cellStyle name="Comma 3 6 3 2 6" xfId="9930" xr:uid="{00000000-0005-0000-0000-0000DD450000}"/>
    <cellStyle name="Comma 3 6 3 2 6 2" xfId="29144" xr:uid="{BEAB853C-9B81-470E-9748-30F3418464F7}"/>
    <cellStyle name="Comma 3 6 3 2 7" xfId="19537" xr:uid="{6B3179DB-4615-4149-8F66-7FBD0E371013}"/>
    <cellStyle name="Comma 3 6 3 3" xfId="519" xr:uid="{00000000-0005-0000-0000-0000DE450000}"/>
    <cellStyle name="Comma 3 6 3 3 2" xfId="1320" xr:uid="{00000000-0005-0000-0000-0000DF450000}"/>
    <cellStyle name="Comma 3 6 3 3 2 2" xfId="3725" xr:uid="{00000000-0005-0000-0000-0000E0450000}"/>
    <cellStyle name="Comma 3 6 3 3 2 2 2" xfId="8528" xr:uid="{00000000-0005-0000-0000-0000E1450000}"/>
    <cellStyle name="Comma 3 6 3 3 2 2 2 2" xfId="18135" xr:uid="{00000000-0005-0000-0000-0000E2450000}"/>
    <cellStyle name="Comma 3 6 3 3 2 2 2 2 2" xfId="37349" xr:uid="{EBE221AF-771A-4264-A8A1-3702C2042350}"/>
    <cellStyle name="Comma 3 6 3 3 2 2 2 3" xfId="27742" xr:uid="{284A1D41-4511-463C-9D10-74D31D89360A}"/>
    <cellStyle name="Comma 3 6 3 3 2 2 3" xfId="13332" xr:uid="{00000000-0005-0000-0000-0000E3450000}"/>
    <cellStyle name="Comma 3 6 3 3 2 2 3 2" xfId="32546" xr:uid="{D909B0B5-2713-4B95-83C2-F482289FBF6A}"/>
    <cellStyle name="Comma 3 6 3 3 2 2 4" xfId="22939" xr:uid="{85DEDF1B-F1C7-4025-93C6-4D66BCA9CC96}"/>
    <cellStyle name="Comma 3 6 3 3 2 3" xfId="6127" xr:uid="{00000000-0005-0000-0000-0000E4450000}"/>
    <cellStyle name="Comma 3 6 3 3 2 3 2" xfId="15734" xr:uid="{00000000-0005-0000-0000-0000E5450000}"/>
    <cellStyle name="Comma 3 6 3 3 2 3 2 2" xfId="34948" xr:uid="{6AAD7189-556E-49C5-9D57-04DC9944A509}"/>
    <cellStyle name="Comma 3 6 3 3 2 3 3" xfId="25341" xr:uid="{3952456D-7FF2-4891-91EA-A3AC4AAC6AA8}"/>
    <cellStyle name="Comma 3 6 3 3 2 4" xfId="10930" xr:uid="{00000000-0005-0000-0000-0000E6450000}"/>
    <cellStyle name="Comma 3 6 3 3 2 4 2" xfId="30144" xr:uid="{32BA4D7C-1AC6-4808-9B24-3984D040C2C0}"/>
    <cellStyle name="Comma 3 6 3 3 2 5" xfId="20537" xr:uid="{717C913F-AF63-434A-BF1D-5300B892770D}"/>
    <cellStyle name="Comma 3 6 3 3 3" xfId="2120" xr:uid="{00000000-0005-0000-0000-0000E7450000}"/>
    <cellStyle name="Comma 3 6 3 3 3 2" xfId="4525" xr:uid="{00000000-0005-0000-0000-0000E8450000}"/>
    <cellStyle name="Comma 3 6 3 3 3 2 2" xfId="9328" xr:uid="{00000000-0005-0000-0000-0000E9450000}"/>
    <cellStyle name="Comma 3 6 3 3 3 2 2 2" xfId="18935" xr:uid="{00000000-0005-0000-0000-0000EA450000}"/>
    <cellStyle name="Comma 3 6 3 3 3 2 2 2 2" xfId="38149" xr:uid="{976FCFB1-DD3D-4D6A-AFE1-3F14351F98B8}"/>
    <cellStyle name="Comma 3 6 3 3 3 2 2 3" xfId="28542" xr:uid="{56BB0175-6096-4145-97B2-047D4F1BD226}"/>
    <cellStyle name="Comma 3 6 3 3 3 2 3" xfId="14132" xr:uid="{00000000-0005-0000-0000-0000EB450000}"/>
    <cellStyle name="Comma 3 6 3 3 3 2 3 2" xfId="33346" xr:uid="{BD0BA055-1D47-4793-850D-C73ED9F9AF34}"/>
    <cellStyle name="Comma 3 6 3 3 3 2 4" xfId="23739" xr:uid="{EB94D11D-D25A-4281-9603-6315A565AC5E}"/>
    <cellStyle name="Comma 3 6 3 3 3 3" xfId="6927" xr:uid="{00000000-0005-0000-0000-0000EC450000}"/>
    <cellStyle name="Comma 3 6 3 3 3 3 2" xfId="16534" xr:uid="{00000000-0005-0000-0000-0000ED450000}"/>
    <cellStyle name="Comma 3 6 3 3 3 3 2 2" xfId="35748" xr:uid="{F5470BBB-4DDF-4571-BC60-B91A41D08F03}"/>
    <cellStyle name="Comma 3 6 3 3 3 3 3" xfId="26141" xr:uid="{9DE5C5C1-7722-4C78-9D58-74BAC1F5FB3A}"/>
    <cellStyle name="Comma 3 6 3 3 3 4" xfId="11730" xr:uid="{00000000-0005-0000-0000-0000EE450000}"/>
    <cellStyle name="Comma 3 6 3 3 3 4 2" xfId="30944" xr:uid="{7B8181AC-C8D2-47B9-8A81-8861DBD100F0}"/>
    <cellStyle name="Comma 3 6 3 3 3 5" xfId="21337" xr:uid="{AEB32DD4-313A-4F37-893B-B065367DE686}"/>
    <cellStyle name="Comma 3 6 3 3 4" xfId="2925" xr:uid="{00000000-0005-0000-0000-0000EF450000}"/>
    <cellStyle name="Comma 3 6 3 3 4 2" xfId="7728" xr:uid="{00000000-0005-0000-0000-0000F0450000}"/>
    <cellStyle name="Comma 3 6 3 3 4 2 2" xfId="17335" xr:uid="{00000000-0005-0000-0000-0000F1450000}"/>
    <cellStyle name="Comma 3 6 3 3 4 2 2 2" xfId="36549" xr:uid="{3E9300E9-FE51-4A10-B8B0-E4012E905A5E}"/>
    <cellStyle name="Comma 3 6 3 3 4 2 3" xfId="26942" xr:uid="{D27B432D-803E-4E16-93AD-C4CD486C0DCF}"/>
    <cellStyle name="Comma 3 6 3 3 4 3" xfId="12532" xr:uid="{00000000-0005-0000-0000-0000F2450000}"/>
    <cellStyle name="Comma 3 6 3 3 4 3 2" xfId="31746" xr:uid="{E668336B-71E7-44AA-855A-F54829ECF55B}"/>
    <cellStyle name="Comma 3 6 3 3 4 4" xfId="22139" xr:uid="{7C2A814D-CB98-4F07-B14A-EF473B1C2312}"/>
    <cellStyle name="Comma 3 6 3 3 5" xfId="5327" xr:uid="{00000000-0005-0000-0000-0000F3450000}"/>
    <cellStyle name="Comma 3 6 3 3 5 2" xfId="14934" xr:uid="{00000000-0005-0000-0000-0000F4450000}"/>
    <cellStyle name="Comma 3 6 3 3 5 2 2" xfId="34148" xr:uid="{2FC306D0-7BCD-4FD4-B0C8-4F34E8AE2BFE}"/>
    <cellStyle name="Comma 3 6 3 3 5 3" xfId="24541" xr:uid="{484AB9F7-9042-4727-B380-1E39C073C8CB}"/>
    <cellStyle name="Comma 3 6 3 3 6" xfId="10130" xr:uid="{00000000-0005-0000-0000-0000F5450000}"/>
    <cellStyle name="Comma 3 6 3 3 6 2" xfId="29344" xr:uid="{2D73D934-AD19-48D4-A238-79DAB7EF6E07}"/>
    <cellStyle name="Comma 3 6 3 3 7" xfId="19737" xr:uid="{A24E41D7-09ED-4386-A52E-C6ED5C88E822}"/>
    <cellStyle name="Comma 3 6 3 4" xfId="719" xr:uid="{00000000-0005-0000-0000-0000F6450000}"/>
    <cellStyle name="Comma 3 6 3 4 2" xfId="1520" xr:uid="{00000000-0005-0000-0000-0000F7450000}"/>
    <cellStyle name="Comma 3 6 3 4 2 2" xfId="3925" xr:uid="{00000000-0005-0000-0000-0000F8450000}"/>
    <cellStyle name="Comma 3 6 3 4 2 2 2" xfId="8728" xr:uid="{00000000-0005-0000-0000-0000F9450000}"/>
    <cellStyle name="Comma 3 6 3 4 2 2 2 2" xfId="18335" xr:uid="{00000000-0005-0000-0000-0000FA450000}"/>
    <cellStyle name="Comma 3 6 3 4 2 2 2 2 2" xfId="37549" xr:uid="{04AF7534-41A1-40A5-844F-29518E41C7FF}"/>
    <cellStyle name="Comma 3 6 3 4 2 2 2 3" xfId="27942" xr:uid="{F718A1C9-C819-4FE6-8AC5-DDB127D85A53}"/>
    <cellStyle name="Comma 3 6 3 4 2 2 3" xfId="13532" xr:uid="{00000000-0005-0000-0000-0000FB450000}"/>
    <cellStyle name="Comma 3 6 3 4 2 2 3 2" xfId="32746" xr:uid="{6B64096B-514F-4319-8910-F9F41B8A93EC}"/>
    <cellStyle name="Comma 3 6 3 4 2 2 4" xfId="23139" xr:uid="{AC354D8B-6C0D-48B6-A8AE-93693F3A2FA9}"/>
    <cellStyle name="Comma 3 6 3 4 2 3" xfId="6327" xr:uid="{00000000-0005-0000-0000-0000FC450000}"/>
    <cellStyle name="Comma 3 6 3 4 2 3 2" xfId="15934" xr:uid="{00000000-0005-0000-0000-0000FD450000}"/>
    <cellStyle name="Comma 3 6 3 4 2 3 2 2" xfId="35148" xr:uid="{27059CE8-3AF8-4C26-86C9-43843D2A9857}"/>
    <cellStyle name="Comma 3 6 3 4 2 3 3" xfId="25541" xr:uid="{4AB7ADC7-6E3B-4405-8D42-4787E83261A8}"/>
    <cellStyle name="Comma 3 6 3 4 2 4" xfId="11130" xr:uid="{00000000-0005-0000-0000-0000FE450000}"/>
    <cellStyle name="Comma 3 6 3 4 2 4 2" xfId="30344" xr:uid="{B5EBA28F-7597-4104-A240-0BD45C8CDDB0}"/>
    <cellStyle name="Comma 3 6 3 4 2 5" xfId="20737" xr:uid="{79ED3F40-E551-4DBE-AF2C-43325DC2ADCE}"/>
    <cellStyle name="Comma 3 6 3 4 3" xfId="2320" xr:uid="{00000000-0005-0000-0000-0000FF450000}"/>
    <cellStyle name="Comma 3 6 3 4 3 2" xfId="4725" xr:uid="{00000000-0005-0000-0000-000000460000}"/>
    <cellStyle name="Comma 3 6 3 4 3 2 2" xfId="9528" xr:uid="{00000000-0005-0000-0000-000001460000}"/>
    <cellStyle name="Comma 3 6 3 4 3 2 2 2" xfId="19135" xr:uid="{00000000-0005-0000-0000-000002460000}"/>
    <cellStyle name="Comma 3 6 3 4 3 2 2 2 2" xfId="38349" xr:uid="{14496EE5-4115-4403-84B4-C086BCF0E98B}"/>
    <cellStyle name="Comma 3 6 3 4 3 2 2 3" xfId="28742" xr:uid="{32614D7C-8AD6-445E-8F71-CC1C5D732449}"/>
    <cellStyle name="Comma 3 6 3 4 3 2 3" xfId="14332" xr:uid="{00000000-0005-0000-0000-000003460000}"/>
    <cellStyle name="Comma 3 6 3 4 3 2 3 2" xfId="33546" xr:uid="{A4F2B9C1-5D06-49AD-AA88-A9CAC6BA83AE}"/>
    <cellStyle name="Comma 3 6 3 4 3 2 4" xfId="23939" xr:uid="{0D459FF0-7889-4134-B3D1-52A6401193BB}"/>
    <cellStyle name="Comma 3 6 3 4 3 3" xfId="7127" xr:uid="{00000000-0005-0000-0000-000004460000}"/>
    <cellStyle name="Comma 3 6 3 4 3 3 2" xfId="16734" xr:uid="{00000000-0005-0000-0000-000005460000}"/>
    <cellStyle name="Comma 3 6 3 4 3 3 2 2" xfId="35948" xr:uid="{5982C1E3-15A1-4DE4-9945-1934BAB10536}"/>
    <cellStyle name="Comma 3 6 3 4 3 3 3" xfId="26341" xr:uid="{54500A3A-6496-4C8A-BC6B-99803967F61F}"/>
    <cellStyle name="Comma 3 6 3 4 3 4" xfId="11930" xr:uid="{00000000-0005-0000-0000-000006460000}"/>
    <cellStyle name="Comma 3 6 3 4 3 4 2" xfId="31144" xr:uid="{992BD355-5239-4DD7-A9DF-83E78A0B0AE1}"/>
    <cellStyle name="Comma 3 6 3 4 3 5" xfId="21537" xr:uid="{FFA2BA88-1412-4C4A-9F45-F5AE50FFC868}"/>
    <cellStyle name="Comma 3 6 3 4 4" xfId="3125" xr:uid="{00000000-0005-0000-0000-000007460000}"/>
    <cellStyle name="Comma 3 6 3 4 4 2" xfId="7928" xr:uid="{00000000-0005-0000-0000-000008460000}"/>
    <cellStyle name="Comma 3 6 3 4 4 2 2" xfId="17535" xr:uid="{00000000-0005-0000-0000-000009460000}"/>
    <cellStyle name="Comma 3 6 3 4 4 2 2 2" xfId="36749" xr:uid="{5E4949FC-CA73-48F1-BBD8-883731BAF240}"/>
    <cellStyle name="Comma 3 6 3 4 4 2 3" xfId="27142" xr:uid="{6EF9D7CB-C6DD-4E04-8BA9-01BBBC5D8032}"/>
    <cellStyle name="Comma 3 6 3 4 4 3" xfId="12732" xr:uid="{00000000-0005-0000-0000-00000A460000}"/>
    <cellStyle name="Comma 3 6 3 4 4 3 2" xfId="31946" xr:uid="{7964E310-D1C5-4ACC-9B81-A0C19E7129D4}"/>
    <cellStyle name="Comma 3 6 3 4 4 4" xfId="22339" xr:uid="{A1BB6B2E-9598-4D0E-B12F-97B667E2C0DD}"/>
    <cellStyle name="Comma 3 6 3 4 5" xfId="5527" xr:uid="{00000000-0005-0000-0000-00000B460000}"/>
    <cellStyle name="Comma 3 6 3 4 5 2" xfId="15134" xr:uid="{00000000-0005-0000-0000-00000C460000}"/>
    <cellStyle name="Comma 3 6 3 4 5 2 2" xfId="34348" xr:uid="{EEE63F69-5B04-4AC4-8BC0-066C4EFECFB6}"/>
    <cellStyle name="Comma 3 6 3 4 5 3" xfId="24741" xr:uid="{D3286065-7607-463B-8263-9CB6CCEC120E}"/>
    <cellStyle name="Comma 3 6 3 4 6" xfId="10330" xr:uid="{00000000-0005-0000-0000-00000D460000}"/>
    <cellStyle name="Comma 3 6 3 4 6 2" xfId="29544" xr:uid="{7C23023E-C769-4550-81FC-7F09D7E10C05}"/>
    <cellStyle name="Comma 3 6 3 4 7" xfId="19937" xr:uid="{2C0E1372-E187-4CD2-B230-64E3459928BD}"/>
    <cellStyle name="Comma 3 6 3 5" xfId="920" xr:uid="{00000000-0005-0000-0000-00000E460000}"/>
    <cellStyle name="Comma 3 6 3 5 2" xfId="3325" xr:uid="{00000000-0005-0000-0000-00000F460000}"/>
    <cellStyle name="Comma 3 6 3 5 2 2" xfId="8128" xr:uid="{00000000-0005-0000-0000-000010460000}"/>
    <cellStyle name="Comma 3 6 3 5 2 2 2" xfId="17735" xr:uid="{00000000-0005-0000-0000-000011460000}"/>
    <cellStyle name="Comma 3 6 3 5 2 2 2 2" xfId="36949" xr:uid="{235A9332-847D-4C7B-A284-9643EEAABD68}"/>
    <cellStyle name="Comma 3 6 3 5 2 2 3" xfId="27342" xr:uid="{1F555BDF-7FBD-4C88-9EFD-85950E33B63C}"/>
    <cellStyle name="Comma 3 6 3 5 2 3" xfId="12932" xr:uid="{00000000-0005-0000-0000-000012460000}"/>
    <cellStyle name="Comma 3 6 3 5 2 3 2" xfId="32146" xr:uid="{9A52ABDF-C7F3-4E93-812E-A0DB970713BD}"/>
    <cellStyle name="Comma 3 6 3 5 2 4" xfId="22539" xr:uid="{1CC74FB4-FB33-477F-85BF-896DE73E9130}"/>
    <cellStyle name="Comma 3 6 3 5 3" xfId="5727" xr:uid="{00000000-0005-0000-0000-000013460000}"/>
    <cellStyle name="Comma 3 6 3 5 3 2" xfId="15334" xr:uid="{00000000-0005-0000-0000-000014460000}"/>
    <cellStyle name="Comma 3 6 3 5 3 2 2" xfId="34548" xr:uid="{C48690F5-5F92-4B0B-8F73-4A424D99126D}"/>
    <cellStyle name="Comma 3 6 3 5 3 3" xfId="24941" xr:uid="{82E8DD58-2C9B-4993-A0D6-D92464FE825C}"/>
    <cellStyle name="Comma 3 6 3 5 4" xfId="10530" xr:uid="{00000000-0005-0000-0000-000015460000}"/>
    <cellStyle name="Comma 3 6 3 5 4 2" xfId="29744" xr:uid="{95150E95-CBD9-4D28-9C8B-EE5B93B6F8A5}"/>
    <cellStyle name="Comma 3 6 3 5 5" xfId="20137" xr:uid="{8AC5E616-0668-493B-8013-A8439D988721}"/>
    <cellStyle name="Comma 3 6 3 6" xfId="1720" xr:uid="{00000000-0005-0000-0000-000016460000}"/>
    <cellStyle name="Comma 3 6 3 6 2" xfId="4125" xr:uid="{00000000-0005-0000-0000-000017460000}"/>
    <cellStyle name="Comma 3 6 3 6 2 2" xfId="8928" xr:uid="{00000000-0005-0000-0000-000018460000}"/>
    <cellStyle name="Comma 3 6 3 6 2 2 2" xfId="18535" xr:uid="{00000000-0005-0000-0000-000019460000}"/>
    <cellStyle name="Comma 3 6 3 6 2 2 2 2" xfId="37749" xr:uid="{73F79147-077D-4FAE-98EE-B1BE72AE96EC}"/>
    <cellStyle name="Comma 3 6 3 6 2 2 3" xfId="28142" xr:uid="{FE4D6214-6E12-4826-879E-F95660855C33}"/>
    <cellStyle name="Comma 3 6 3 6 2 3" xfId="13732" xr:uid="{00000000-0005-0000-0000-00001A460000}"/>
    <cellStyle name="Comma 3 6 3 6 2 3 2" xfId="32946" xr:uid="{FF12269E-1378-4C86-A607-726AE9BA2818}"/>
    <cellStyle name="Comma 3 6 3 6 2 4" xfId="23339" xr:uid="{AAE99B29-50AC-4A73-A497-9C07BF46E27A}"/>
    <cellStyle name="Comma 3 6 3 6 3" xfId="6527" xr:uid="{00000000-0005-0000-0000-00001B460000}"/>
    <cellStyle name="Comma 3 6 3 6 3 2" xfId="16134" xr:uid="{00000000-0005-0000-0000-00001C460000}"/>
    <cellStyle name="Comma 3 6 3 6 3 2 2" xfId="35348" xr:uid="{194042F3-4D97-4160-BCF7-57393DB78273}"/>
    <cellStyle name="Comma 3 6 3 6 3 3" xfId="25741" xr:uid="{3BBB00DF-5557-48BE-8807-F27AEA48BC43}"/>
    <cellStyle name="Comma 3 6 3 6 4" xfId="11330" xr:uid="{00000000-0005-0000-0000-00001D460000}"/>
    <cellStyle name="Comma 3 6 3 6 4 2" xfId="30544" xr:uid="{A5DFE109-A02F-46DC-B4E7-1B6C1656C0AC}"/>
    <cellStyle name="Comma 3 6 3 6 5" xfId="20937" xr:uid="{D939132B-0808-44BD-A201-CF33D49A320F}"/>
    <cellStyle name="Comma 3 6 3 7" xfId="2525" xr:uid="{00000000-0005-0000-0000-00001E460000}"/>
    <cellStyle name="Comma 3 6 3 7 2" xfId="7328" xr:uid="{00000000-0005-0000-0000-00001F460000}"/>
    <cellStyle name="Comma 3 6 3 7 2 2" xfId="16935" xr:uid="{00000000-0005-0000-0000-000020460000}"/>
    <cellStyle name="Comma 3 6 3 7 2 2 2" xfId="36149" xr:uid="{53AAAB36-EFEC-445B-8953-41DDB3B31BF6}"/>
    <cellStyle name="Comma 3 6 3 7 2 3" xfId="26542" xr:uid="{04B3705A-C556-4358-8D24-9D8EEA948D61}"/>
    <cellStyle name="Comma 3 6 3 7 3" xfId="12132" xr:uid="{00000000-0005-0000-0000-000021460000}"/>
    <cellStyle name="Comma 3 6 3 7 3 2" xfId="31346" xr:uid="{7FA4A73C-BD65-439C-A269-4835DB4A965C}"/>
    <cellStyle name="Comma 3 6 3 7 4" xfId="21739" xr:uid="{7F3520C1-7EDF-457A-9936-F51B3CAC2EAA}"/>
    <cellStyle name="Comma 3 6 3 8" xfId="4927" xr:uid="{00000000-0005-0000-0000-000022460000}"/>
    <cellStyle name="Comma 3 6 3 8 2" xfId="14534" xr:uid="{00000000-0005-0000-0000-000023460000}"/>
    <cellStyle name="Comma 3 6 3 8 2 2" xfId="33748" xr:uid="{FF880619-4BAD-4D02-8868-DA8E8B4E5C47}"/>
    <cellStyle name="Comma 3 6 3 8 3" xfId="24141" xr:uid="{ECF0C9E6-FF45-4610-8C27-189A2E445459}"/>
    <cellStyle name="Comma 3 6 3 9" xfId="9730" xr:uid="{00000000-0005-0000-0000-000024460000}"/>
    <cellStyle name="Comma 3 6 3 9 2" xfId="28944" xr:uid="{A26CA36B-A50A-4E98-B489-1E88363DE96D}"/>
    <cellStyle name="Comma 3 6 4" xfId="219" xr:uid="{00000000-0005-0000-0000-000025460000}"/>
    <cellStyle name="Comma 3 6 4 2" xfId="1020" xr:uid="{00000000-0005-0000-0000-000026460000}"/>
    <cellStyle name="Comma 3 6 4 2 2" xfId="3425" xr:uid="{00000000-0005-0000-0000-000027460000}"/>
    <cellStyle name="Comma 3 6 4 2 2 2" xfId="8228" xr:uid="{00000000-0005-0000-0000-000028460000}"/>
    <cellStyle name="Comma 3 6 4 2 2 2 2" xfId="17835" xr:uid="{00000000-0005-0000-0000-000029460000}"/>
    <cellStyle name="Comma 3 6 4 2 2 2 2 2" xfId="37049" xr:uid="{8F344AF8-C38B-4BF2-B78A-2A033DB3FEF5}"/>
    <cellStyle name="Comma 3 6 4 2 2 2 3" xfId="27442" xr:uid="{B02DDDD4-5CE5-4714-A05C-39395746C40D}"/>
    <cellStyle name="Comma 3 6 4 2 2 3" xfId="13032" xr:uid="{00000000-0005-0000-0000-00002A460000}"/>
    <cellStyle name="Comma 3 6 4 2 2 3 2" xfId="32246" xr:uid="{0AC5C3FB-A5F0-424D-B0BC-ADA858C983A2}"/>
    <cellStyle name="Comma 3 6 4 2 2 4" xfId="22639" xr:uid="{0F0FB1CA-2952-4D0E-8205-B79CCA273306}"/>
    <cellStyle name="Comma 3 6 4 2 3" xfId="5827" xr:uid="{00000000-0005-0000-0000-00002B460000}"/>
    <cellStyle name="Comma 3 6 4 2 3 2" xfId="15434" xr:uid="{00000000-0005-0000-0000-00002C460000}"/>
    <cellStyle name="Comma 3 6 4 2 3 2 2" xfId="34648" xr:uid="{64305FCD-C527-421D-BB8F-EE51C02FFA70}"/>
    <cellStyle name="Comma 3 6 4 2 3 3" xfId="25041" xr:uid="{2C2CBC89-22F0-48D0-9AFE-C6905B4DDD17}"/>
    <cellStyle name="Comma 3 6 4 2 4" xfId="10630" xr:uid="{00000000-0005-0000-0000-00002D460000}"/>
    <cellStyle name="Comma 3 6 4 2 4 2" xfId="29844" xr:uid="{7E5C4085-8FDB-402C-B2AC-F71BC94CAEE5}"/>
    <cellStyle name="Comma 3 6 4 2 5" xfId="20237" xr:uid="{402E1271-1EB5-4A68-974B-23F25EA2FAAD}"/>
    <cellStyle name="Comma 3 6 4 3" xfId="1820" xr:uid="{00000000-0005-0000-0000-00002E460000}"/>
    <cellStyle name="Comma 3 6 4 3 2" xfId="4225" xr:uid="{00000000-0005-0000-0000-00002F460000}"/>
    <cellStyle name="Comma 3 6 4 3 2 2" xfId="9028" xr:uid="{00000000-0005-0000-0000-000030460000}"/>
    <cellStyle name="Comma 3 6 4 3 2 2 2" xfId="18635" xr:uid="{00000000-0005-0000-0000-000031460000}"/>
    <cellStyle name="Comma 3 6 4 3 2 2 2 2" xfId="37849" xr:uid="{5EA53910-7D96-45FA-94F7-CB645EF45602}"/>
    <cellStyle name="Comma 3 6 4 3 2 2 3" xfId="28242" xr:uid="{8C14C56B-DF9D-425C-BA21-44B4DCF6B1B4}"/>
    <cellStyle name="Comma 3 6 4 3 2 3" xfId="13832" xr:uid="{00000000-0005-0000-0000-000032460000}"/>
    <cellStyle name="Comma 3 6 4 3 2 3 2" xfId="33046" xr:uid="{0B43896D-7506-49C6-B122-21DC28542EE3}"/>
    <cellStyle name="Comma 3 6 4 3 2 4" xfId="23439" xr:uid="{127320CB-42EF-4C18-A024-0B392E265F5A}"/>
    <cellStyle name="Comma 3 6 4 3 3" xfId="6627" xr:uid="{00000000-0005-0000-0000-000033460000}"/>
    <cellStyle name="Comma 3 6 4 3 3 2" xfId="16234" xr:uid="{00000000-0005-0000-0000-000034460000}"/>
    <cellStyle name="Comma 3 6 4 3 3 2 2" xfId="35448" xr:uid="{B8C76D96-9E96-4BA4-8323-18100327FCBC}"/>
    <cellStyle name="Comma 3 6 4 3 3 3" xfId="25841" xr:uid="{5393C465-5712-454B-ADBC-706E596BFF5B}"/>
    <cellStyle name="Comma 3 6 4 3 4" xfId="11430" xr:uid="{00000000-0005-0000-0000-000035460000}"/>
    <cellStyle name="Comma 3 6 4 3 4 2" xfId="30644" xr:uid="{8B7E8C99-0BAC-4E07-8668-7D2B0F3BCD8E}"/>
    <cellStyle name="Comma 3 6 4 3 5" xfId="21037" xr:uid="{29077666-F8AD-426B-B927-3774BEBBDCC1}"/>
    <cellStyle name="Comma 3 6 4 4" xfId="2625" xr:uid="{00000000-0005-0000-0000-000036460000}"/>
    <cellStyle name="Comma 3 6 4 4 2" xfId="7428" xr:uid="{00000000-0005-0000-0000-000037460000}"/>
    <cellStyle name="Comma 3 6 4 4 2 2" xfId="17035" xr:uid="{00000000-0005-0000-0000-000038460000}"/>
    <cellStyle name="Comma 3 6 4 4 2 2 2" xfId="36249" xr:uid="{64CF657A-8C8C-4784-8675-9C931BEFE842}"/>
    <cellStyle name="Comma 3 6 4 4 2 3" xfId="26642" xr:uid="{97B713DB-4945-40C9-9435-16A299755580}"/>
    <cellStyle name="Comma 3 6 4 4 3" xfId="12232" xr:uid="{00000000-0005-0000-0000-000039460000}"/>
    <cellStyle name="Comma 3 6 4 4 3 2" xfId="31446" xr:uid="{C8FF4515-0FF0-4B2A-9C3D-132D85B7AA72}"/>
    <cellStyle name="Comma 3 6 4 4 4" xfId="21839" xr:uid="{463E6C25-7749-4B81-882A-D0674E678B0B}"/>
    <cellStyle name="Comma 3 6 4 5" xfId="5027" xr:uid="{00000000-0005-0000-0000-00003A460000}"/>
    <cellStyle name="Comma 3 6 4 5 2" xfId="14634" xr:uid="{00000000-0005-0000-0000-00003B460000}"/>
    <cellStyle name="Comma 3 6 4 5 2 2" xfId="33848" xr:uid="{CB321852-9F3C-4A3A-8AB6-6191C1842CB6}"/>
    <cellStyle name="Comma 3 6 4 5 3" xfId="24241" xr:uid="{CE552ACA-3C1D-43FF-B7C2-B5C9D08098A6}"/>
    <cellStyle name="Comma 3 6 4 6" xfId="9830" xr:uid="{00000000-0005-0000-0000-00003C460000}"/>
    <cellStyle name="Comma 3 6 4 6 2" xfId="29044" xr:uid="{358C46DE-89D4-4DDE-AA3C-37BF4B85D21D}"/>
    <cellStyle name="Comma 3 6 4 7" xfId="19437" xr:uid="{EABE2046-8929-4772-8563-9242B5A8F7C9}"/>
    <cellStyle name="Comma 3 6 5" xfId="419" xr:uid="{00000000-0005-0000-0000-00003D460000}"/>
    <cellStyle name="Comma 3 6 5 2" xfId="1220" xr:uid="{00000000-0005-0000-0000-00003E460000}"/>
    <cellStyle name="Comma 3 6 5 2 2" xfId="3625" xr:uid="{00000000-0005-0000-0000-00003F460000}"/>
    <cellStyle name="Comma 3 6 5 2 2 2" xfId="8428" xr:uid="{00000000-0005-0000-0000-000040460000}"/>
    <cellStyle name="Comma 3 6 5 2 2 2 2" xfId="18035" xr:uid="{00000000-0005-0000-0000-000041460000}"/>
    <cellStyle name="Comma 3 6 5 2 2 2 2 2" xfId="37249" xr:uid="{5842B6A8-DFC9-4696-B7B4-8EB1C361EDC5}"/>
    <cellStyle name="Comma 3 6 5 2 2 2 3" xfId="27642" xr:uid="{5D1472FA-6BB8-4078-87D6-FF1301595668}"/>
    <cellStyle name="Comma 3 6 5 2 2 3" xfId="13232" xr:uid="{00000000-0005-0000-0000-000042460000}"/>
    <cellStyle name="Comma 3 6 5 2 2 3 2" xfId="32446" xr:uid="{276AD12C-4A3B-4286-A106-309C974867F5}"/>
    <cellStyle name="Comma 3 6 5 2 2 4" xfId="22839" xr:uid="{208DE2AA-2074-4285-858C-AB323F441C52}"/>
    <cellStyle name="Comma 3 6 5 2 3" xfId="6027" xr:uid="{00000000-0005-0000-0000-000043460000}"/>
    <cellStyle name="Comma 3 6 5 2 3 2" xfId="15634" xr:uid="{00000000-0005-0000-0000-000044460000}"/>
    <cellStyle name="Comma 3 6 5 2 3 2 2" xfId="34848" xr:uid="{01F441B0-DAFB-472F-975C-AA394C0C5CF2}"/>
    <cellStyle name="Comma 3 6 5 2 3 3" xfId="25241" xr:uid="{9E2F01D1-1AEA-4490-A1C1-AEDE795EF701}"/>
    <cellStyle name="Comma 3 6 5 2 4" xfId="10830" xr:uid="{00000000-0005-0000-0000-000045460000}"/>
    <cellStyle name="Comma 3 6 5 2 4 2" xfId="30044" xr:uid="{32EEC9D3-FBFB-4A9F-BF00-957721FF3D6D}"/>
    <cellStyle name="Comma 3 6 5 2 5" xfId="20437" xr:uid="{3BE74720-8B8F-457E-B49C-1ACE3B47451A}"/>
    <cellStyle name="Comma 3 6 5 3" xfId="2020" xr:uid="{00000000-0005-0000-0000-000046460000}"/>
    <cellStyle name="Comma 3 6 5 3 2" xfId="4425" xr:uid="{00000000-0005-0000-0000-000047460000}"/>
    <cellStyle name="Comma 3 6 5 3 2 2" xfId="9228" xr:uid="{00000000-0005-0000-0000-000048460000}"/>
    <cellStyle name="Comma 3 6 5 3 2 2 2" xfId="18835" xr:uid="{00000000-0005-0000-0000-000049460000}"/>
    <cellStyle name="Comma 3 6 5 3 2 2 2 2" xfId="38049" xr:uid="{8E525E2D-CCA8-4C47-A588-81029DFE545B}"/>
    <cellStyle name="Comma 3 6 5 3 2 2 3" xfId="28442" xr:uid="{ABA06790-EB37-4AC5-B6F4-92023537EB71}"/>
    <cellStyle name="Comma 3 6 5 3 2 3" xfId="14032" xr:uid="{00000000-0005-0000-0000-00004A460000}"/>
    <cellStyle name="Comma 3 6 5 3 2 3 2" xfId="33246" xr:uid="{28630D8D-5157-4556-A781-1C4A733DA8A2}"/>
    <cellStyle name="Comma 3 6 5 3 2 4" xfId="23639" xr:uid="{80041E0E-E725-4D89-860F-641B2EFDF41F}"/>
    <cellStyle name="Comma 3 6 5 3 3" xfId="6827" xr:uid="{00000000-0005-0000-0000-00004B460000}"/>
    <cellStyle name="Comma 3 6 5 3 3 2" xfId="16434" xr:uid="{00000000-0005-0000-0000-00004C460000}"/>
    <cellStyle name="Comma 3 6 5 3 3 2 2" xfId="35648" xr:uid="{49263C68-E94F-40F4-9446-CA79E0734F92}"/>
    <cellStyle name="Comma 3 6 5 3 3 3" xfId="26041" xr:uid="{0B1CA661-F669-41E8-9223-A56379A65A4A}"/>
    <cellStyle name="Comma 3 6 5 3 4" xfId="11630" xr:uid="{00000000-0005-0000-0000-00004D460000}"/>
    <cellStyle name="Comma 3 6 5 3 4 2" xfId="30844" xr:uid="{0F3784BF-9843-4E2E-9409-99ADFC95DB9C}"/>
    <cellStyle name="Comma 3 6 5 3 5" xfId="21237" xr:uid="{798C9B9D-E155-4F85-97C7-94B68EEEF1B1}"/>
    <cellStyle name="Comma 3 6 5 4" xfId="2825" xr:uid="{00000000-0005-0000-0000-00004E460000}"/>
    <cellStyle name="Comma 3 6 5 4 2" xfId="7628" xr:uid="{00000000-0005-0000-0000-00004F460000}"/>
    <cellStyle name="Comma 3 6 5 4 2 2" xfId="17235" xr:uid="{00000000-0005-0000-0000-000050460000}"/>
    <cellStyle name="Comma 3 6 5 4 2 2 2" xfId="36449" xr:uid="{5B17FF0E-AD41-4EE1-BDD2-109819A1513F}"/>
    <cellStyle name="Comma 3 6 5 4 2 3" xfId="26842" xr:uid="{A13424F5-839B-40A8-A78D-88F7ABD891D4}"/>
    <cellStyle name="Comma 3 6 5 4 3" xfId="12432" xr:uid="{00000000-0005-0000-0000-000051460000}"/>
    <cellStyle name="Comma 3 6 5 4 3 2" xfId="31646" xr:uid="{1E802D87-DD90-4283-BAA5-A226EF03BC52}"/>
    <cellStyle name="Comma 3 6 5 4 4" xfId="22039" xr:uid="{5A42037A-48BC-4110-A696-479C4846DF38}"/>
    <cellStyle name="Comma 3 6 5 5" xfId="5227" xr:uid="{00000000-0005-0000-0000-000052460000}"/>
    <cellStyle name="Comma 3 6 5 5 2" xfId="14834" xr:uid="{00000000-0005-0000-0000-000053460000}"/>
    <cellStyle name="Comma 3 6 5 5 2 2" xfId="34048" xr:uid="{A0B91E88-BE23-484D-95CA-2C6EFCF5902A}"/>
    <cellStyle name="Comma 3 6 5 5 3" xfId="24441" xr:uid="{1672E957-A4C6-472C-A53E-36E28FB88119}"/>
    <cellStyle name="Comma 3 6 5 6" xfId="10030" xr:uid="{00000000-0005-0000-0000-000054460000}"/>
    <cellStyle name="Comma 3 6 5 6 2" xfId="29244" xr:uid="{AC3A931E-A593-4529-81B2-EA71A1082923}"/>
    <cellStyle name="Comma 3 6 5 7" xfId="19637" xr:uid="{6A20C3D5-2A9B-4BB5-AB32-BA28E7E0A021}"/>
    <cellStyle name="Comma 3 6 6" xfId="619" xr:uid="{00000000-0005-0000-0000-000055460000}"/>
    <cellStyle name="Comma 3 6 6 2" xfId="1420" xr:uid="{00000000-0005-0000-0000-000056460000}"/>
    <cellStyle name="Comma 3 6 6 2 2" xfId="3825" xr:uid="{00000000-0005-0000-0000-000057460000}"/>
    <cellStyle name="Comma 3 6 6 2 2 2" xfId="8628" xr:uid="{00000000-0005-0000-0000-000058460000}"/>
    <cellStyle name="Comma 3 6 6 2 2 2 2" xfId="18235" xr:uid="{00000000-0005-0000-0000-000059460000}"/>
    <cellStyle name="Comma 3 6 6 2 2 2 2 2" xfId="37449" xr:uid="{466A1D19-95E9-4F68-A39C-DB63EE6FF74C}"/>
    <cellStyle name="Comma 3 6 6 2 2 2 3" xfId="27842" xr:uid="{3259AC06-3C0A-441E-9BE6-0535780850B9}"/>
    <cellStyle name="Comma 3 6 6 2 2 3" xfId="13432" xr:uid="{00000000-0005-0000-0000-00005A460000}"/>
    <cellStyle name="Comma 3 6 6 2 2 3 2" xfId="32646" xr:uid="{9F7D66A6-D7FA-42D2-95C1-79003EB1D372}"/>
    <cellStyle name="Comma 3 6 6 2 2 4" xfId="23039" xr:uid="{E430512E-DF74-43AE-BA00-0EAF69C2F8E9}"/>
    <cellStyle name="Comma 3 6 6 2 3" xfId="6227" xr:uid="{00000000-0005-0000-0000-00005B460000}"/>
    <cellStyle name="Comma 3 6 6 2 3 2" xfId="15834" xr:uid="{00000000-0005-0000-0000-00005C460000}"/>
    <cellStyle name="Comma 3 6 6 2 3 2 2" xfId="35048" xr:uid="{910ECBE9-5D1E-4952-A9C6-84CF7700FCA8}"/>
    <cellStyle name="Comma 3 6 6 2 3 3" xfId="25441" xr:uid="{F6C8CC13-597C-4C99-9D9A-43A2F1E213F0}"/>
    <cellStyle name="Comma 3 6 6 2 4" xfId="11030" xr:uid="{00000000-0005-0000-0000-00005D460000}"/>
    <cellStyle name="Comma 3 6 6 2 4 2" xfId="30244" xr:uid="{963AEE4E-3FEA-48F2-AC5F-3A2B324A381D}"/>
    <cellStyle name="Comma 3 6 6 2 5" xfId="20637" xr:uid="{22780B42-3CE1-4412-8476-B7CAFB958556}"/>
    <cellStyle name="Comma 3 6 6 3" xfId="2220" xr:uid="{00000000-0005-0000-0000-00005E460000}"/>
    <cellStyle name="Comma 3 6 6 3 2" xfId="4625" xr:uid="{00000000-0005-0000-0000-00005F460000}"/>
    <cellStyle name="Comma 3 6 6 3 2 2" xfId="9428" xr:uid="{00000000-0005-0000-0000-000060460000}"/>
    <cellStyle name="Comma 3 6 6 3 2 2 2" xfId="19035" xr:uid="{00000000-0005-0000-0000-000061460000}"/>
    <cellStyle name="Comma 3 6 6 3 2 2 2 2" xfId="38249" xr:uid="{7F8EF190-83B8-499D-BD14-4CB3DC20CAC3}"/>
    <cellStyle name="Comma 3 6 6 3 2 2 3" xfId="28642" xr:uid="{0430F06E-8D45-445A-88B2-8DD5C15F1F94}"/>
    <cellStyle name="Comma 3 6 6 3 2 3" xfId="14232" xr:uid="{00000000-0005-0000-0000-000062460000}"/>
    <cellStyle name="Comma 3 6 6 3 2 3 2" xfId="33446" xr:uid="{1D3D78B3-8B7D-4E11-BDAC-64E8E319F04C}"/>
    <cellStyle name="Comma 3 6 6 3 2 4" xfId="23839" xr:uid="{7461BD3C-2498-44C0-BDB8-061E6545A1AC}"/>
    <cellStyle name="Comma 3 6 6 3 3" xfId="7027" xr:uid="{00000000-0005-0000-0000-000063460000}"/>
    <cellStyle name="Comma 3 6 6 3 3 2" xfId="16634" xr:uid="{00000000-0005-0000-0000-000064460000}"/>
    <cellStyle name="Comma 3 6 6 3 3 2 2" xfId="35848" xr:uid="{D42A3903-E57D-45D4-93B8-1CF9CFD1D6CC}"/>
    <cellStyle name="Comma 3 6 6 3 3 3" xfId="26241" xr:uid="{6721CB8D-FE53-4C6D-B396-8E0DE82EC70D}"/>
    <cellStyle name="Comma 3 6 6 3 4" xfId="11830" xr:uid="{00000000-0005-0000-0000-000065460000}"/>
    <cellStyle name="Comma 3 6 6 3 4 2" xfId="31044" xr:uid="{9E18C91A-038E-43F2-B6C7-9E76FF8D219F}"/>
    <cellStyle name="Comma 3 6 6 3 5" xfId="21437" xr:uid="{A4DCD966-C052-4640-A3E5-CCA5881C7A69}"/>
    <cellStyle name="Comma 3 6 6 4" xfId="3025" xr:uid="{00000000-0005-0000-0000-000066460000}"/>
    <cellStyle name="Comma 3 6 6 4 2" xfId="7828" xr:uid="{00000000-0005-0000-0000-000067460000}"/>
    <cellStyle name="Comma 3 6 6 4 2 2" xfId="17435" xr:uid="{00000000-0005-0000-0000-000068460000}"/>
    <cellStyle name="Comma 3 6 6 4 2 2 2" xfId="36649" xr:uid="{FA814423-0C9A-4891-9706-67A26ED97404}"/>
    <cellStyle name="Comma 3 6 6 4 2 3" xfId="27042" xr:uid="{BC4C4F13-55CE-4B0A-AE68-4F8879BFD01D}"/>
    <cellStyle name="Comma 3 6 6 4 3" xfId="12632" xr:uid="{00000000-0005-0000-0000-000069460000}"/>
    <cellStyle name="Comma 3 6 6 4 3 2" xfId="31846" xr:uid="{BB29B168-06DF-4894-BF0A-1D0A9927452F}"/>
    <cellStyle name="Comma 3 6 6 4 4" xfId="22239" xr:uid="{A15C9875-5F9F-4BC4-957D-94A4477FCEA7}"/>
    <cellStyle name="Comma 3 6 6 5" xfId="5427" xr:uid="{00000000-0005-0000-0000-00006A460000}"/>
    <cellStyle name="Comma 3 6 6 5 2" xfId="15034" xr:uid="{00000000-0005-0000-0000-00006B460000}"/>
    <cellStyle name="Comma 3 6 6 5 2 2" xfId="34248" xr:uid="{FF31E22E-4F7B-4B35-B841-8F36A03BE226}"/>
    <cellStyle name="Comma 3 6 6 5 3" xfId="24641" xr:uid="{B8E5BBEF-7681-47DF-8CDE-BD07C7CE01E0}"/>
    <cellStyle name="Comma 3 6 6 6" xfId="10230" xr:uid="{00000000-0005-0000-0000-00006C460000}"/>
    <cellStyle name="Comma 3 6 6 6 2" xfId="29444" xr:uid="{0DE40E7F-AE35-434B-B793-F8021FBFFBED}"/>
    <cellStyle name="Comma 3 6 6 7" xfId="19837" xr:uid="{419CCE02-0EA6-4F59-AD6E-22E0AAF09F53}"/>
    <cellStyle name="Comma 3 6 7" xfId="820" xr:uid="{00000000-0005-0000-0000-00006D460000}"/>
    <cellStyle name="Comma 3 6 7 2" xfId="3225" xr:uid="{00000000-0005-0000-0000-00006E460000}"/>
    <cellStyle name="Comma 3 6 7 2 2" xfId="8028" xr:uid="{00000000-0005-0000-0000-00006F460000}"/>
    <cellStyle name="Comma 3 6 7 2 2 2" xfId="17635" xr:uid="{00000000-0005-0000-0000-000070460000}"/>
    <cellStyle name="Comma 3 6 7 2 2 2 2" xfId="36849" xr:uid="{E06E66A3-8DB6-482F-BF8A-36BA81C51FBC}"/>
    <cellStyle name="Comma 3 6 7 2 2 3" xfId="27242" xr:uid="{78B61C72-FD3B-408B-A249-224ABB455BA1}"/>
    <cellStyle name="Comma 3 6 7 2 3" xfId="12832" xr:uid="{00000000-0005-0000-0000-000071460000}"/>
    <cellStyle name="Comma 3 6 7 2 3 2" xfId="32046" xr:uid="{63E3A496-BB4D-4D6F-AA02-DED75DEB918F}"/>
    <cellStyle name="Comma 3 6 7 2 4" xfId="22439" xr:uid="{5E3AF40C-48E9-47C6-A98D-0F718F7BB34B}"/>
    <cellStyle name="Comma 3 6 7 3" xfId="5627" xr:uid="{00000000-0005-0000-0000-000072460000}"/>
    <cellStyle name="Comma 3 6 7 3 2" xfId="15234" xr:uid="{00000000-0005-0000-0000-000073460000}"/>
    <cellStyle name="Comma 3 6 7 3 2 2" xfId="34448" xr:uid="{D3C2DF8B-2B4F-4A51-949D-19455BD16743}"/>
    <cellStyle name="Comma 3 6 7 3 3" xfId="24841" xr:uid="{9D34572E-4E89-4B06-B825-A5B24D8AF453}"/>
    <cellStyle name="Comma 3 6 7 4" xfId="10430" xr:uid="{00000000-0005-0000-0000-000074460000}"/>
    <cellStyle name="Comma 3 6 7 4 2" xfId="29644" xr:uid="{5C160F77-0E14-41F4-99CC-9CF7D8596F49}"/>
    <cellStyle name="Comma 3 6 7 5" xfId="20037" xr:uid="{52F6B26B-0D06-45F2-BCBC-F662F462E3B4}"/>
    <cellStyle name="Comma 3 6 8" xfId="1620" xr:uid="{00000000-0005-0000-0000-000075460000}"/>
    <cellStyle name="Comma 3 6 8 2" xfId="4025" xr:uid="{00000000-0005-0000-0000-000076460000}"/>
    <cellStyle name="Comma 3 6 8 2 2" xfId="8828" xr:uid="{00000000-0005-0000-0000-000077460000}"/>
    <cellStyle name="Comma 3 6 8 2 2 2" xfId="18435" xr:uid="{00000000-0005-0000-0000-000078460000}"/>
    <cellStyle name="Comma 3 6 8 2 2 2 2" xfId="37649" xr:uid="{84B1AA49-D433-46EF-875E-3E04796B1522}"/>
    <cellStyle name="Comma 3 6 8 2 2 3" xfId="28042" xr:uid="{9B0D266B-F6DA-4D9A-88BD-4D5F0DBED38F}"/>
    <cellStyle name="Comma 3 6 8 2 3" xfId="13632" xr:uid="{00000000-0005-0000-0000-000079460000}"/>
    <cellStyle name="Comma 3 6 8 2 3 2" xfId="32846" xr:uid="{06FD5AAE-0773-446E-8953-D6E3932C46FB}"/>
    <cellStyle name="Comma 3 6 8 2 4" xfId="23239" xr:uid="{FD3A107A-8C98-43E8-9BE3-B671E1A1D46B}"/>
    <cellStyle name="Comma 3 6 8 3" xfId="6427" xr:uid="{00000000-0005-0000-0000-00007A460000}"/>
    <cellStyle name="Comma 3 6 8 3 2" xfId="16034" xr:uid="{00000000-0005-0000-0000-00007B460000}"/>
    <cellStyle name="Comma 3 6 8 3 2 2" xfId="35248" xr:uid="{13BBF929-2691-4417-A47A-05A8F6C0788F}"/>
    <cellStyle name="Comma 3 6 8 3 3" xfId="25641" xr:uid="{163F99F9-57B1-45F7-9000-E90EB03E4D26}"/>
    <cellStyle name="Comma 3 6 8 4" xfId="11230" xr:uid="{00000000-0005-0000-0000-00007C460000}"/>
    <cellStyle name="Comma 3 6 8 4 2" xfId="30444" xr:uid="{4F56D13E-57B8-4F71-AFD2-B037C8AC96DC}"/>
    <cellStyle name="Comma 3 6 8 5" xfId="20837" xr:uid="{900E8115-113D-4089-B76E-675A7A515C32}"/>
    <cellStyle name="Comma 3 6 9" xfId="2425" xr:uid="{00000000-0005-0000-0000-00007D460000}"/>
    <cellStyle name="Comma 3 6 9 2" xfId="7228" xr:uid="{00000000-0005-0000-0000-00007E460000}"/>
    <cellStyle name="Comma 3 6 9 2 2" xfId="16835" xr:uid="{00000000-0005-0000-0000-00007F460000}"/>
    <cellStyle name="Comma 3 6 9 2 2 2" xfId="36049" xr:uid="{9AAA9346-1837-434A-A8BA-7941F428EA9D}"/>
    <cellStyle name="Comma 3 6 9 2 3" xfId="26442" xr:uid="{98A213BB-3CB5-483F-A7AE-3A1A90C1CDB2}"/>
    <cellStyle name="Comma 3 6 9 3" xfId="12032" xr:uid="{00000000-0005-0000-0000-000080460000}"/>
    <cellStyle name="Comma 3 6 9 3 2" xfId="31246" xr:uid="{A820D5F4-876E-4D34-BF44-2387F7DDF85B}"/>
    <cellStyle name="Comma 3 6 9 4" xfId="21639" xr:uid="{A68CA6C0-A4FA-4490-B15C-A94C530B16C9}"/>
    <cellStyle name="Comma 3 7" xfId="28" xr:uid="{00000000-0005-0000-0000-000081460000}"/>
    <cellStyle name="Comma 3 7 10" xfId="4837" xr:uid="{00000000-0005-0000-0000-000082460000}"/>
    <cellStyle name="Comma 3 7 10 2" xfId="14444" xr:uid="{00000000-0005-0000-0000-000083460000}"/>
    <cellStyle name="Comma 3 7 10 2 2" xfId="33658" xr:uid="{518FD72C-3CA4-48FF-9F84-8C6E480AFABA}"/>
    <cellStyle name="Comma 3 7 10 3" xfId="24051" xr:uid="{C8DEF317-1B0F-4471-9271-066EC66A2382}"/>
    <cellStyle name="Comma 3 7 11" xfId="9640" xr:uid="{00000000-0005-0000-0000-000084460000}"/>
    <cellStyle name="Comma 3 7 11 2" xfId="28854" xr:uid="{296BDFF5-5D97-4C52-AB3E-B33894F061A3}"/>
    <cellStyle name="Comma 3 7 12" xfId="19247" xr:uid="{AAB49EB3-09F7-4BE1-8B83-0046C8A08037}"/>
    <cellStyle name="Comma 3 7 2" xfId="79" xr:uid="{00000000-0005-0000-0000-000085460000}"/>
    <cellStyle name="Comma 3 7 2 10" xfId="9690" xr:uid="{00000000-0005-0000-0000-000086460000}"/>
    <cellStyle name="Comma 3 7 2 10 2" xfId="28904" xr:uid="{8AC29280-1DAD-43C5-9DE4-C8EA88CAF6C7}"/>
    <cellStyle name="Comma 3 7 2 11" xfId="19297" xr:uid="{E77C676C-DCE0-4DE1-A84B-D1376C294994}"/>
    <cellStyle name="Comma 3 7 2 2" xfId="179" xr:uid="{00000000-0005-0000-0000-000087460000}"/>
    <cellStyle name="Comma 3 7 2 2 10" xfId="19397" xr:uid="{289BEBFE-C662-4795-AB23-C624DB36D540}"/>
    <cellStyle name="Comma 3 7 2 2 2" xfId="379" xr:uid="{00000000-0005-0000-0000-000088460000}"/>
    <cellStyle name="Comma 3 7 2 2 2 2" xfId="1180" xr:uid="{00000000-0005-0000-0000-000089460000}"/>
    <cellStyle name="Comma 3 7 2 2 2 2 2" xfId="3585" xr:uid="{00000000-0005-0000-0000-00008A460000}"/>
    <cellStyle name="Comma 3 7 2 2 2 2 2 2" xfId="8388" xr:uid="{00000000-0005-0000-0000-00008B460000}"/>
    <cellStyle name="Comma 3 7 2 2 2 2 2 2 2" xfId="17995" xr:uid="{00000000-0005-0000-0000-00008C460000}"/>
    <cellStyle name="Comma 3 7 2 2 2 2 2 2 2 2" xfId="37209" xr:uid="{6E817398-AF76-4EC3-A8AC-8D5A2274397F}"/>
    <cellStyle name="Comma 3 7 2 2 2 2 2 2 3" xfId="27602" xr:uid="{1C86EF3F-5427-4DC4-982B-6BD70615B6F8}"/>
    <cellStyle name="Comma 3 7 2 2 2 2 2 3" xfId="13192" xr:uid="{00000000-0005-0000-0000-00008D460000}"/>
    <cellStyle name="Comma 3 7 2 2 2 2 2 3 2" xfId="32406" xr:uid="{3F32558C-0C9F-4D43-9CC6-1EB0D9AF3ECC}"/>
    <cellStyle name="Comma 3 7 2 2 2 2 2 4" xfId="22799" xr:uid="{36E9BD0B-88E7-4C03-9D28-A3098382A08A}"/>
    <cellStyle name="Comma 3 7 2 2 2 2 3" xfId="5987" xr:uid="{00000000-0005-0000-0000-00008E460000}"/>
    <cellStyle name="Comma 3 7 2 2 2 2 3 2" xfId="15594" xr:uid="{00000000-0005-0000-0000-00008F460000}"/>
    <cellStyle name="Comma 3 7 2 2 2 2 3 2 2" xfId="34808" xr:uid="{16BD493D-E6D4-478F-9D5D-A4A80970F347}"/>
    <cellStyle name="Comma 3 7 2 2 2 2 3 3" xfId="25201" xr:uid="{2035A487-2FC0-4740-9F46-890D78C70D9F}"/>
    <cellStyle name="Comma 3 7 2 2 2 2 4" xfId="10790" xr:uid="{00000000-0005-0000-0000-000090460000}"/>
    <cellStyle name="Comma 3 7 2 2 2 2 4 2" xfId="30004" xr:uid="{8A4F3F84-53FE-4D7E-9C9A-DD2B51780705}"/>
    <cellStyle name="Comma 3 7 2 2 2 2 5" xfId="20397" xr:uid="{74FEDF61-31D6-4447-A3EE-92DA2A4547A1}"/>
    <cellStyle name="Comma 3 7 2 2 2 3" xfId="1980" xr:uid="{00000000-0005-0000-0000-000091460000}"/>
    <cellStyle name="Comma 3 7 2 2 2 3 2" xfId="4385" xr:uid="{00000000-0005-0000-0000-000092460000}"/>
    <cellStyle name="Comma 3 7 2 2 2 3 2 2" xfId="9188" xr:uid="{00000000-0005-0000-0000-000093460000}"/>
    <cellStyle name="Comma 3 7 2 2 2 3 2 2 2" xfId="18795" xr:uid="{00000000-0005-0000-0000-000094460000}"/>
    <cellStyle name="Comma 3 7 2 2 2 3 2 2 2 2" xfId="38009" xr:uid="{9B90AD20-E0B9-432B-BA7A-6D5FF1E8B57C}"/>
    <cellStyle name="Comma 3 7 2 2 2 3 2 2 3" xfId="28402" xr:uid="{A1507DE8-A2A2-4E0D-9BBC-8ECFFCB3D64A}"/>
    <cellStyle name="Comma 3 7 2 2 2 3 2 3" xfId="13992" xr:uid="{00000000-0005-0000-0000-000095460000}"/>
    <cellStyle name="Comma 3 7 2 2 2 3 2 3 2" xfId="33206" xr:uid="{B0F4D935-0C36-4746-BB27-DB8C5E9BD055}"/>
    <cellStyle name="Comma 3 7 2 2 2 3 2 4" xfId="23599" xr:uid="{454EC75D-2805-4009-B524-F35B7E3C9FBD}"/>
    <cellStyle name="Comma 3 7 2 2 2 3 3" xfId="6787" xr:uid="{00000000-0005-0000-0000-000096460000}"/>
    <cellStyle name="Comma 3 7 2 2 2 3 3 2" xfId="16394" xr:uid="{00000000-0005-0000-0000-000097460000}"/>
    <cellStyle name="Comma 3 7 2 2 2 3 3 2 2" xfId="35608" xr:uid="{D57436C5-0B5B-4BCA-BCB5-F8C04ACB89CF}"/>
    <cellStyle name="Comma 3 7 2 2 2 3 3 3" xfId="26001" xr:uid="{0648DE06-A52D-4D34-8830-B1603107758B}"/>
    <cellStyle name="Comma 3 7 2 2 2 3 4" xfId="11590" xr:uid="{00000000-0005-0000-0000-000098460000}"/>
    <cellStyle name="Comma 3 7 2 2 2 3 4 2" xfId="30804" xr:uid="{888739A7-D554-4D05-951F-B2EF7B5862FD}"/>
    <cellStyle name="Comma 3 7 2 2 2 3 5" xfId="21197" xr:uid="{98062855-3825-4448-9FCD-46B19745A7CF}"/>
    <cellStyle name="Comma 3 7 2 2 2 4" xfId="2785" xr:uid="{00000000-0005-0000-0000-000099460000}"/>
    <cellStyle name="Comma 3 7 2 2 2 4 2" xfId="7588" xr:uid="{00000000-0005-0000-0000-00009A460000}"/>
    <cellStyle name="Comma 3 7 2 2 2 4 2 2" xfId="17195" xr:uid="{00000000-0005-0000-0000-00009B460000}"/>
    <cellStyle name="Comma 3 7 2 2 2 4 2 2 2" xfId="36409" xr:uid="{7B802A54-C935-497E-AFC9-A7A41A82CF2A}"/>
    <cellStyle name="Comma 3 7 2 2 2 4 2 3" xfId="26802" xr:uid="{1CE1AD10-27DB-40BD-8566-FAE9C93E5B44}"/>
    <cellStyle name="Comma 3 7 2 2 2 4 3" xfId="12392" xr:uid="{00000000-0005-0000-0000-00009C460000}"/>
    <cellStyle name="Comma 3 7 2 2 2 4 3 2" xfId="31606" xr:uid="{391FECB3-A067-4F77-8CC6-E37A71BB3672}"/>
    <cellStyle name="Comma 3 7 2 2 2 4 4" xfId="21999" xr:uid="{4887F29F-F8B7-4413-BABF-E1A9A218CAC4}"/>
    <cellStyle name="Comma 3 7 2 2 2 5" xfId="5187" xr:uid="{00000000-0005-0000-0000-00009D460000}"/>
    <cellStyle name="Comma 3 7 2 2 2 5 2" xfId="14794" xr:uid="{00000000-0005-0000-0000-00009E460000}"/>
    <cellStyle name="Comma 3 7 2 2 2 5 2 2" xfId="34008" xr:uid="{34B715A9-BE6B-46DE-8AC1-A88F3C5F972B}"/>
    <cellStyle name="Comma 3 7 2 2 2 5 3" xfId="24401" xr:uid="{A093BA2D-2C81-4668-AC19-943F9B1F9C78}"/>
    <cellStyle name="Comma 3 7 2 2 2 6" xfId="9990" xr:uid="{00000000-0005-0000-0000-00009F460000}"/>
    <cellStyle name="Comma 3 7 2 2 2 6 2" xfId="29204" xr:uid="{7F7BEE7D-3EF1-4C53-923A-D74BAC766931}"/>
    <cellStyle name="Comma 3 7 2 2 2 7" xfId="19597" xr:uid="{B4A3A507-7D47-4E63-946C-D0180DDFF910}"/>
    <cellStyle name="Comma 3 7 2 2 3" xfId="579" xr:uid="{00000000-0005-0000-0000-0000A0460000}"/>
    <cellStyle name="Comma 3 7 2 2 3 2" xfId="1380" xr:uid="{00000000-0005-0000-0000-0000A1460000}"/>
    <cellStyle name="Comma 3 7 2 2 3 2 2" xfId="3785" xr:uid="{00000000-0005-0000-0000-0000A2460000}"/>
    <cellStyle name="Comma 3 7 2 2 3 2 2 2" xfId="8588" xr:uid="{00000000-0005-0000-0000-0000A3460000}"/>
    <cellStyle name="Comma 3 7 2 2 3 2 2 2 2" xfId="18195" xr:uid="{00000000-0005-0000-0000-0000A4460000}"/>
    <cellStyle name="Comma 3 7 2 2 3 2 2 2 2 2" xfId="37409" xr:uid="{2216AF7D-FB0F-4854-BE92-0B7117B522F7}"/>
    <cellStyle name="Comma 3 7 2 2 3 2 2 2 3" xfId="27802" xr:uid="{0CDC6902-CB1A-4776-B27B-8EE3FF361864}"/>
    <cellStyle name="Comma 3 7 2 2 3 2 2 3" xfId="13392" xr:uid="{00000000-0005-0000-0000-0000A5460000}"/>
    <cellStyle name="Comma 3 7 2 2 3 2 2 3 2" xfId="32606" xr:uid="{29433CD2-1CA3-499A-B3AE-BAB8F7755AC3}"/>
    <cellStyle name="Comma 3 7 2 2 3 2 2 4" xfId="22999" xr:uid="{199F80B2-C1D9-4426-8431-BE12139A0FC8}"/>
    <cellStyle name="Comma 3 7 2 2 3 2 3" xfId="6187" xr:uid="{00000000-0005-0000-0000-0000A6460000}"/>
    <cellStyle name="Comma 3 7 2 2 3 2 3 2" xfId="15794" xr:uid="{00000000-0005-0000-0000-0000A7460000}"/>
    <cellStyle name="Comma 3 7 2 2 3 2 3 2 2" xfId="35008" xr:uid="{D09C63F9-23F2-4525-8E0C-1892D09826E4}"/>
    <cellStyle name="Comma 3 7 2 2 3 2 3 3" xfId="25401" xr:uid="{45449A0C-6C7F-4FF8-B155-6C7EB16E3366}"/>
    <cellStyle name="Comma 3 7 2 2 3 2 4" xfId="10990" xr:uid="{00000000-0005-0000-0000-0000A8460000}"/>
    <cellStyle name="Comma 3 7 2 2 3 2 4 2" xfId="30204" xr:uid="{B93D81F6-09FD-4150-9CF9-3B4B1E5411DC}"/>
    <cellStyle name="Comma 3 7 2 2 3 2 5" xfId="20597" xr:uid="{6DEA4BE0-5441-49D8-8DB3-507C55D9BD06}"/>
    <cellStyle name="Comma 3 7 2 2 3 3" xfId="2180" xr:uid="{00000000-0005-0000-0000-0000A9460000}"/>
    <cellStyle name="Comma 3 7 2 2 3 3 2" xfId="4585" xr:uid="{00000000-0005-0000-0000-0000AA460000}"/>
    <cellStyle name="Comma 3 7 2 2 3 3 2 2" xfId="9388" xr:uid="{00000000-0005-0000-0000-0000AB460000}"/>
    <cellStyle name="Comma 3 7 2 2 3 3 2 2 2" xfId="18995" xr:uid="{00000000-0005-0000-0000-0000AC460000}"/>
    <cellStyle name="Comma 3 7 2 2 3 3 2 2 2 2" xfId="38209" xr:uid="{092651EC-9AFA-4C9E-AC09-FF7D489B370B}"/>
    <cellStyle name="Comma 3 7 2 2 3 3 2 2 3" xfId="28602" xr:uid="{E699DDC5-C5C6-4099-BA40-48AAB7C397F4}"/>
    <cellStyle name="Comma 3 7 2 2 3 3 2 3" xfId="14192" xr:uid="{00000000-0005-0000-0000-0000AD460000}"/>
    <cellStyle name="Comma 3 7 2 2 3 3 2 3 2" xfId="33406" xr:uid="{BF59BC6D-B370-4D09-972E-E0770FA56F87}"/>
    <cellStyle name="Comma 3 7 2 2 3 3 2 4" xfId="23799" xr:uid="{82A793B7-85F8-4E44-AD4F-1DB21E19D924}"/>
    <cellStyle name="Comma 3 7 2 2 3 3 3" xfId="6987" xr:uid="{00000000-0005-0000-0000-0000AE460000}"/>
    <cellStyle name="Comma 3 7 2 2 3 3 3 2" xfId="16594" xr:uid="{00000000-0005-0000-0000-0000AF460000}"/>
    <cellStyle name="Comma 3 7 2 2 3 3 3 2 2" xfId="35808" xr:uid="{DD095CB7-5E9A-4539-B701-7B3A1C19DC76}"/>
    <cellStyle name="Comma 3 7 2 2 3 3 3 3" xfId="26201" xr:uid="{529001BF-6C95-4242-BCC8-C913913991F4}"/>
    <cellStyle name="Comma 3 7 2 2 3 3 4" xfId="11790" xr:uid="{00000000-0005-0000-0000-0000B0460000}"/>
    <cellStyle name="Comma 3 7 2 2 3 3 4 2" xfId="31004" xr:uid="{C9A6E6BB-BD6A-46D5-A278-A5D120CBD66B}"/>
    <cellStyle name="Comma 3 7 2 2 3 3 5" xfId="21397" xr:uid="{9C5EF46B-A283-45E8-AD6B-AC9D498E1344}"/>
    <cellStyle name="Comma 3 7 2 2 3 4" xfId="2985" xr:uid="{00000000-0005-0000-0000-0000B1460000}"/>
    <cellStyle name="Comma 3 7 2 2 3 4 2" xfId="7788" xr:uid="{00000000-0005-0000-0000-0000B2460000}"/>
    <cellStyle name="Comma 3 7 2 2 3 4 2 2" xfId="17395" xr:uid="{00000000-0005-0000-0000-0000B3460000}"/>
    <cellStyle name="Comma 3 7 2 2 3 4 2 2 2" xfId="36609" xr:uid="{C6B2B2E5-EA7E-4DCC-ACD4-CE8AB8E0AC24}"/>
    <cellStyle name="Comma 3 7 2 2 3 4 2 3" xfId="27002" xr:uid="{4D3E6229-1AF4-4070-A560-77330FE25879}"/>
    <cellStyle name="Comma 3 7 2 2 3 4 3" xfId="12592" xr:uid="{00000000-0005-0000-0000-0000B4460000}"/>
    <cellStyle name="Comma 3 7 2 2 3 4 3 2" xfId="31806" xr:uid="{FFFA30F3-7B3C-40EA-92D6-1DD9DF8B1F06}"/>
    <cellStyle name="Comma 3 7 2 2 3 4 4" xfId="22199" xr:uid="{B5C590A7-2B00-4E3A-BFAE-4FDF1E6200A2}"/>
    <cellStyle name="Comma 3 7 2 2 3 5" xfId="5387" xr:uid="{00000000-0005-0000-0000-0000B5460000}"/>
    <cellStyle name="Comma 3 7 2 2 3 5 2" xfId="14994" xr:uid="{00000000-0005-0000-0000-0000B6460000}"/>
    <cellStyle name="Comma 3 7 2 2 3 5 2 2" xfId="34208" xr:uid="{B198352B-84FD-4A88-8B4C-1D57138D668B}"/>
    <cellStyle name="Comma 3 7 2 2 3 5 3" xfId="24601" xr:uid="{E336805B-C2C7-41E2-A36A-C5478AC2A0B6}"/>
    <cellStyle name="Comma 3 7 2 2 3 6" xfId="10190" xr:uid="{00000000-0005-0000-0000-0000B7460000}"/>
    <cellStyle name="Comma 3 7 2 2 3 6 2" xfId="29404" xr:uid="{50BDF438-B17D-4E05-8D18-A36556BFAF52}"/>
    <cellStyle name="Comma 3 7 2 2 3 7" xfId="19797" xr:uid="{F3FBA14A-47B6-4CEE-AD36-94381B0A5965}"/>
    <cellStyle name="Comma 3 7 2 2 4" xfId="779" xr:uid="{00000000-0005-0000-0000-0000B8460000}"/>
    <cellStyle name="Comma 3 7 2 2 4 2" xfId="1580" xr:uid="{00000000-0005-0000-0000-0000B9460000}"/>
    <cellStyle name="Comma 3 7 2 2 4 2 2" xfId="3985" xr:uid="{00000000-0005-0000-0000-0000BA460000}"/>
    <cellStyle name="Comma 3 7 2 2 4 2 2 2" xfId="8788" xr:uid="{00000000-0005-0000-0000-0000BB460000}"/>
    <cellStyle name="Comma 3 7 2 2 4 2 2 2 2" xfId="18395" xr:uid="{00000000-0005-0000-0000-0000BC460000}"/>
    <cellStyle name="Comma 3 7 2 2 4 2 2 2 2 2" xfId="37609" xr:uid="{6F585629-CFFF-43EE-97BD-1D8EDCC92611}"/>
    <cellStyle name="Comma 3 7 2 2 4 2 2 2 3" xfId="28002" xr:uid="{89B0D6AC-2FB6-42DF-BD9B-41D2F1976202}"/>
    <cellStyle name="Comma 3 7 2 2 4 2 2 3" xfId="13592" xr:uid="{00000000-0005-0000-0000-0000BD460000}"/>
    <cellStyle name="Comma 3 7 2 2 4 2 2 3 2" xfId="32806" xr:uid="{271028A9-82EE-4441-B6DD-7DD6A5B1BD27}"/>
    <cellStyle name="Comma 3 7 2 2 4 2 2 4" xfId="23199" xr:uid="{6B6B2F0E-FBB6-4CF7-A9EF-647EF875C9BC}"/>
    <cellStyle name="Comma 3 7 2 2 4 2 3" xfId="6387" xr:uid="{00000000-0005-0000-0000-0000BE460000}"/>
    <cellStyle name="Comma 3 7 2 2 4 2 3 2" xfId="15994" xr:uid="{00000000-0005-0000-0000-0000BF460000}"/>
    <cellStyle name="Comma 3 7 2 2 4 2 3 2 2" xfId="35208" xr:uid="{0E8D21A8-1AD1-49A0-9E4D-D542D7E28EC2}"/>
    <cellStyle name="Comma 3 7 2 2 4 2 3 3" xfId="25601" xr:uid="{185C919C-2038-4FA1-8EBF-4D94F9B70608}"/>
    <cellStyle name="Comma 3 7 2 2 4 2 4" xfId="11190" xr:uid="{00000000-0005-0000-0000-0000C0460000}"/>
    <cellStyle name="Comma 3 7 2 2 4 2 4 2" xfId="30404" xr:uid="{9B389FEA-DA46-482A-8649-EE8A5290E5B7}"/>
    <cellStyle name="Comma 3 7 2 2 4 2 5" xfId="20797" xr:uid="{2D1DE3F3-0061-4BD5-BD7C-B992E7D26BA5}"/>
    <cellStyle name="Comma 3 7 2 2 4 3" xfId="2380" xr:uid="{00000000-0005-0000-0000-0000C1460000}"/>
    <cellStyle name="Comma 3 7 2 2 4 3 2" xfId="4785" xr:uid="{00000000-0005-0000-0000-0000C2460000}"/>
    <cellStyle name="Comma 3 7 2 2 4 3 2 2" xfId="9588" xr:uid="{00000000-0005-0000-0000-0000C3460000}"/>
    <cellStyle name="Comma 3 7 2 2 4 3 2 2 2" xfId="19195" xr:uid="{00000000-0005-0000-0000-0000C4460000}"/>
    <cellStyle name="Comma 3 7 2 2 4 3 2 2 2 2" xfId="38409" xr:uid="{C2F48894-2495-41D2-8A36-DB70C026D4EC}"/>
    <cellStyle name="Comma 3 7 2 2 4 3 2 2 3" xfId="28802" xr:uid="{BD83E682-0C44-45B9-8BCD-E3DE7D6DF40B}"/>
    <cellStyle name="Comma 3 7 2 2 4 3 2 3" xfId="14392" xr:uid="{00000000-0005-0000-0000-0000C5460000}"/>
    <cellStyle name="Comma 3 7 2 2 4 3 2 3 2" xfId="33606" xr:uid="{948CD462-F852-47EC-9E09-EF8CEFCD62E9}"/>
    <cellStyle name="Comma 3 7 2 2 4 3 2 4" xfId="23999" xr:uid="{66DD7A33-FB0F-4351-8CBE-AD66EB994BB8}"/>
    <cellStyle name="Comma 3 7 2 2 4 3 3" xfId="7187" xr:uid="{00000000-0005-0000-0000-0000C6460000}"/>
    <cellStyle name="Comma 3 7 2 2 4 3 3 2" xfId="16794" xr:uid="{00000000-0005-0000-0000-0000C7460000}"/>
    <cellStyle name="Comma 3 7 2 2 4 3 3 2 2" xfId="36008" xr:uid="{FD87BE7D-2F2B-4732-84FF-4FA8139B9EE5}"/>
    <cellStyle name="Comma 3 7 2 2 4 3 3 3" xfId="26401" xr:uid="{3FCF14C7-8DDF-42A9-A5BF-D55A4CCFD50F}"/>
    <cellStyle name="Comma 3 7 2 2 4 3 4" xfId="11990" xr:uid="{00000000-0005-0000-0000-0000C8460000}"/>
    <cellStyle name="Comma 3 7 2 2 4 3 4 2" xfId="31204" xr:uid="{E3762FE2-8F00-44AB-9E59-EE81126F43B2}"/>
    <cellStyle name="Comma 3 7 2 2 4 3 5" xfId="21597" xr:uid="{022B2BC5-27B0-4722-B4E8-1FE3DE0C86C6}"/>
    <cellStyle name="Comma 3 7 2 2 4 4" xfId="3185" xr:uid="{00000000-0005-0000-0000-0000C9460000}"/>
    <cellStyle name="Comma 3 7 2 2 4 4 2" xfId="7988" xr:uid="{00000000-0005-0000-0000-0000CA460000}"/>
    <cellStyle name="Comma 3 7 2 2 4 4 2 2" xfId="17595" xr:uid="{00000000-0005-0000-0000-0000CB460000}"/>
    <cellStyle name="Comma 3 7 2 2 4 4 2 2 2" xfId="36809" xr:uid="{DA6AFEBF-8E38-41B8-BBCF-6285CAF0E760}"/>
    <cellStyle name="Comma 3 7 2 2 4 4 2 3" xfId="27202" xr:uid="{23D9D18C-3396-4887-8714-C373CD007F8F}"/>
    <cellStyle name="Comma 3 7 2 2 4 4 3" xfId="12792" xr:uid="{00000000-0005-0000-0000-0000CC460000}"/>
    <cellStyle name="Comma 3 7 2 2 4 4 3 2" xfId="32006" xr:uid="{2CBEAE25-1C3C-4F47-B590-EB9744121239}"/>
    <cellStyle name="Comma 3 7 2 2 4 4 4" xfId="22399" xr:uid="{6CFB1B0B-8F45-4DB4-9DF4-6FCF16F363A1}"/>
    <cellStyle name="Comma 3 7 2 2 4 5" xfId="5587" xr:uid="{00000000-0005-0000-0000-0000CD460000}"/>
    <cellStyle name="Comma 3 7 2 2 4 5 2" xfId="15194" xr:uid="{00000000-0005-0000-0000-0000CE460000}"/>
    <cellStyle name="Comma 3 7 2 2 4 5 2 2" xfId="34408" xr:uid="{06E99FBB-8643-40FF-83D2-B60463B48311}"/>
    <cellStyle name="Comma 3 7 2 2 4 5 3" xfId="24801" xr:uid="{9637EB48-3F00-4C4F-9239-CE28903E8505}"/>
    <cellStyle name="Comma 3 7 2 2 4 6" xfId="10390" xr:uid="{00000000-0005-0000-0000-0000CF460000}"/>
    <cellStyle name="Comma 3 7 2 2 4 6 2" xfId="29604" xr:uid="{8870AA6E-C113-4122-A07F-690F3380413F}"/>
    <cellStyle name="Comma 3 7 2 2 4 7" xfId="19997" xr:uid="{F738C193-7715-4E82-8767-D1113DED97FD}"/>
    <cellStyle name="Comma 3 7 2 2 5" xfId="980" xr:uid="{00000000-0005-0000-0000-0000D0460000}"/>
    <cellStyle name="Comma 3 7 2 2 5 2" xfId="3385" xr:uid="{00000000-0005-0000-0000-0000D1460000}"/>
    <cellStyle name="Comma 3 7 2 2 5 2 2" xfId="8188" xr:uid="{00000000-0005-0000-0000-0000D2460000}"/>
    <cellStyle name="Comma 3 7 2 2 5 2 2 2" xfId="17795" xr:uid="{00000000-0005-0000-0000-0000D3460000}"/>
    <cellStyle name="Comma 3 7 2 2 5 2 2 2 2" xfId="37009" xr:uid="{57C92E25-1CFE-4A33-A425-0BBF704169A9}"/>
    <cellStyle name="Comma 3 7 2 2 5 2 2 3" xfId="27402" xr:uid="{3B3C182E-B2ED-4D96-8D01-2845DF6E6EE9}"/>
    <cellStyle name="Comma 3 7 2 2 5 2 3" xfId="12992" xr:uid="{00000000-0005-0000-0000-0000D4460000}"/>
    <cellStyle name="Comma 3 7 2 2 5 2 3 2" xfId="32206" xr:uid="{CD9E863F-8441-4415-9E93-C82B88278081}"/>
    <cellStyle name="Comma 3 7 2 2 5 2 4" xfId="22599" xr:uid="{1DC10BB4-3D26-47CF-B901-85227E3473E9}"/>
    <cellStyle name="Comma 3 7 2 2 5 3" xfId="5787" xr:uid="{00000000-0005-0000-0000-0000D5460000}"/>
    <cellStyle name="Comma 3 7 2 2 5 3 2" xfId="15394" xr:uid="{00000000-0005-0000-0000-0000D6460000}"/>
    <cellStyle name="Comma 3 7 2 2 5 3 2 2" xfId="34608" xr:uid="{D9D0EC78-9E1F-4AF6-B27A-D674575B43DE}"/>
    <cellStyle name="Comma 3 7 2 2 5 3 3" xfId="25001" xr:uid="{7C5B4427-A17D-4A29-A35A-5B83B44853E7}"/>
    <cellStyle name="Comma 3 7 2 2 5 4" xfId="10590" xr:uid="{00000000-0005-0000-0000-0000D7460000}"/>
    <cellStyle name="Comma 3 7 2 2 5 4 2" xfId="29804" xr:uid="{D9951091-F538-4298-B113-615655CB4CC4}"/>
    <cellStyle name="Comma 3 7 2 2 5 5" xfId="20197" xr:uid="{5EFD47C0-2A6F-403A-9BF2-1E38FB5198F3}"/>
    <cellStyle name="Comma 3 7 2 2 6" xfId="1780" xr:uid="{00000000-0005-0000-0000-0000D8460000}"/>
    <cellStyle name="Comma 3 7 2 2 6 2" xfId="4185" xr:uid="{00000000-0005-0000-0000-0000D9460000}"/>
    <cellStyle name="Comma 3 7 2 2 6 2 2" xfId="8988" xr:uid="{00000000-0005-0000-0000-0000DA460000}"/>
    <cellStyle name="Comma 3 7 2 2 6 2 2 2" xfId="18595" xr:uid="{00000000-0005-0000-0000-0000DB460000}"/>
    <cellStyle name="Comma 3 7 2 2 6 2 2 2 2" xfId="37809" xr:uid="{34CDE5D5-3862-45E5-BB74-9C0D247E5764}"/>
    <cellStyle name="Comma 3 7 2 2 6 2 2 3" xfId="28202" xr:uid="{471A73E0-0011-4946-B132-DFF59A379F22}"/>
    <cellStyle name="Comma 3 7 2 2 6 2 3" xfId="13792" xr:uid="{00000000-0005-0000-0000-0000DC460000}"/>
    <cellStyle name="Comma 3 7 2 2 6 2 3 2" xfId="33006" xr:uid="{B84D1E97-76E4-4C0B-B2AB-80F04EA1FAB8}"/>
    <cellStyle name="Comma 3 7 2 2 6 2 4" xfId="23399" xr:uid="{7E134225-3110-4C78-AAB2-D5289668AFBC}"/>
    <cellStyle name="Comma 3 7 2 2 6 3" xfId="6587" xr:uid="{00000000-0005-0000-0000-0000DD460000}"/>
    <cellStyle name="Comma 3 7 2 2 6 3 2" xfId="16194" xr:uid="{00000000-0005-0000-0000-0000DE460000}"/>
    <cellStyle name="Comma 3 7 2 2 6 3 2 2" xfId="35408" xr:uid="{924A41CD-0656-46D0-A419-3440549E89E6}"/>
    <cellStyle name="Comma 3 7 2 2 6 3 3" xfId="25801" xr:uid="{294E9F29-2ECE-47FE-AEE3-8956185911DB}"/>
    <cellStyle name="Comma 3 7 2 2 6 4" xfId="11390" xr:uid="{00000000-0005-0000-0000-0000DF460000}"/>
    <cellStyle name="Comma 3 7 2 2 6 4 2" xfId="30604" xr:uid="{4ABA8313-988E-4972-BADB-4A7276386A93}"/>
    <cellStyle name="Comma 3 7 2 2 6 5" xfId="20997" xr:uid="{0E3DAABB-B1A6-4119-905D-200FC12ABCFF}"/>
    <cellStyle name="Comma 3 7 2 2 7" xfId="2585" xr:uid="{00000000-0005-0000-0000-0000E0460000}"/>
    <cellStyle name="Comma 3 7 2 2 7 2" xfId="7388" xr:uid="{00000000-0005-0000-0000-0000E1460000}"/>
    <cellStyle name="Comma 3 7 2 2 7 2 2" xfId="16995" xr:uid="{00000000-0005-0000-0000-0000E2460000}"/>
    <cellStyle name="Comma 3 7 2 2 7 2 2 2" xfId="36209" xr:uid="{1457D479-B63E-4A40-B0A4-15BC7BF731D3}"/>
    <cellStyle name="Comma 3 7 2 2 7 2 3" xfId="26602" xr:uid="{443F61C2-EE02-4944-AC7C-456B07C56FA6}"/>
    <cellStyle name="Comma 3 7 2 2 7 3" xfId="12192" xr:uid="{00000000-0005-0000-0000-0000E3460000}"/>
    <cellStyle name="Comma 3 7 2 2 7 3 2" xfId="31406" xr:uid="{0AEABC8C-4EDD-4383-BC1A-2A003DFB39FD}"/>
    <cellStyle name="Comma 3 7 2 2 7 4" xfId="21799" xr:uid="{CCF0B5F6-638F-4333-888C-952589446085}"/>
    <cellStyle name="Comma 3 7 2 2 8" xfId="4987" xr:uid="{00000000-0005-0000-0000-0000E4460000}"/>
    <cellStyle name="Comma 3 7 2 2 8 2" xfId="14594" xr:uid="{00000000-0005-0000-0000-0000E5460000}"/>
    <cellStyle name="Comma 3 7 2 2 8 2 2" xfId="33808" xr:uid="{C5CC7D8C-35B7-4157-B365-7A87DD69CC34}"/>
    <cellStyle name="Comma 3 7 2 2 8 3" xfId="24201" xr:uid="{0E901E8A-0CCF-471B-862E-8518BA9D6275}"/>
    <cellStyle name="Comma 3 7 2 2 9" xfId="9790" xr:uid="{00000000-0005-0000-0000-0000E6460000}"/>
    <cellStyle name="Comma 3 7 2 2 9 2" xfId="29004" xr:uid="{5F4DB031-8D2E-484E-81E9-14515DF3A9FF}"/>
    <cellStyle name="Comma 3 7 2 3" xfId="279" xr:uid="{00000000-0005-0000-0000-0000E7460000}"/>
    <cellStyle name="Comma 3 7 2 3 2" xfId="1080" xr:uid="{00000000-0005-0000-0000-0000E8460000}"/>
    <cellStyle name="Comma 3 7 2 3 2 2" xfId="3485" xr:uid="{00000000-0005-0000-0000-0000E9460000}"/>
    <cellStyle name="Comma 3 7 2 3 2 2 2" xfId="8288" xr:uid="{00000000-0005-0000-0000-0000EA460000}"/>
    <cellStyle name="Comma 3 7 2 3 2 2 2 2" xfId="17895" xr:uid="{00000000-0005-0000-0000-0000EB460000}"/>
    <cellStyle name="Comma 3 7 2 3 2 2 2 2 2" xfId="37109" xr:uid="{60E86CFA-417A-449E-9F67-2E634A786319}"/>
    <cellStyle name="Comma 3 7 2 3 2 2 2 3" xfId="27502" xr:uid="{9E750EA5-B261-4348-86F2-FC824909949F}"/>
    <cellStyle name="Comma 3 7 2 3 2 2 3" xfId="13092" xr:uid="{00000000-0005-0000-0000-0000EC460000}"/>
    <cellStyle name="Comma 3 7 2 3 2 2 3 2" xfId="32306" xr:uid="{04E53C04-CD52-4220-BCD9-D037CB9F22F5}"/>
    <cellStyle name="Comma 3 7 2 3 2 2 4" xfId="22699" xr:uid="{F34E3C97-42E0-465B-8951-E0F90444CDDA}"/>
    <cellStyle name="Comma 3 7 2 3 2 3" xfId="5887" xr:uid="{00000000-0005-0000-0000-0000ED460000}"/>
    <cellStyle name="Comma 3 7 2 3 2 3 2" xfId="15494" xr:uid="{00000000-0005-0000-0000-0000EE460000}"/>
    <cellStyle name="Comma 3 7 2 3 2 3 2 2" xfId="34708" xr:uid="{BBE8E38D-C71C-47DC-8F98-6E1BA432D588}"/>
    <cellStyle name="Comma 3 7 2 3 2 3 3" xfId="25101" xr:uid="{A42AF6FB-E625-4204-B2F5-486EF57B9528}"/>
    <cellStyle name="Comma 3 7 2 3 2 4" xfId="10690" xr:uid="{00000000-0005-0000-0000-0000EF460000}"/>
    <cellStyle name="Comma 3 7 2 3 2 4 2" xfId="29904" xr:uid="{AD82E495-A8C8-439A-A26C-DC62C69C990E}"/>
    <cellStyle name="Comma 3 7 2 3 2 5" xfId="20297" xr:uid="{BE6E47EA-E1F3-439E-8B3E-FF664EFA6D78}"/>
    <cellStyle name="Comma 3 7 2 3 3" xfId="1880" xr:uid="{00000000-0005-0000-0000-0000F0460000}"/>
    <cellStyle name="Comma 3 7 2 3 3 2" xfId="4285" xr:uid="{00000000-0005-0000-0000-0000F1460000}"/>
    <cellStyle name="Comma 3 7 2 3 3 2 2" xfId="9088" xr:uid="{00000000-0005-0000-0000-0000F2460000}"/>
    <cellStyle name="Comma 3 7 2 3 3 2 2 2" xfId="18695" xr:uid="{00000000-0005-0000-0000-0000F3460000}"/>
    <cellStyle name="Comma 3 7 2 3 3 2 2 2 2" xfId="37909" xr:uid="{9B28F11D-015B-4A05-AF64-974701101E6F}"/>
    <cellStyle name="Comma 3 7 2 3 3 2 2 3" xfId="28302" xr:uid="{629AFD44-4EC5-40A1-90D1-C3E177EFCFE2}"/>
    <cellStyle name="Comma 3 7 2 3 3 2 3" xfId="13892" xr:uid="{00000000-0005-0000-0000-0000F4460000}"/>
    <cellStyle name="Comma 3 7 2 3 3 2 3 2" xfId="33106" xr:uid="{C1E21907-5833-4C8E-9F07-BFCC36665FC9}"/>
    <cellStyle name="Comma 3 7 2 3 3 2 4" xfId="23499" xr:uid="{5C972D80-3159-420F-AD7A-E2626A1347B1}"/>
    <cellStyle name="Comma 3 7 2 3 3 3" xfId="6687" xr:uid="{00000000-0005-0000-0000-0000F5460000}"/>
    <cellStyle name="Comma 3 7 2 3 3 3 2" xfId="16294" xr:uid="{00000000-0005-0000-0000-0000F6460000}"/>
    <cellStyle name="Comma 3 7 2 3 3 3 2 2" xfId="35508" xr:uid="{3778FD18-0C36-476F-9C23-C4163D99578B}"/>
    <cellStyle name="Comma 3 7 2 3 3 3 3" xfId="25901" xr:uid="{730AC45F-DA32-4D9E-8D44-850E50DB342B}"/>
    <cellStyle name="Comma 3 7 2 3 3 4" xfId="11490" xr:uid="{00000000-0005-0000-0000-0000F7460000}"/>
    <cellStyle name="Comma 3 7 2 3 3 4 2" xfId="30704" xr:uid="{3101224D-7000-4ED3-9BD0-C0113D753458}"/>
    <cellStyle name="Comma 3 7 2 3 3 5" xfId="21097" xr:uid="{4F120EB6-6B91-490B-991F-85B15B7B4054}"/>
    <cellStyle name="Comma 3 7 2 3 4" xfId="2685" xr:uid="{00000000-0005-0000-0000-0000F8460000}"/>
    <cellStyle name="Comma 3 7 2 3 4 2" xfId="7488" xr:uid="{00000000-0005-0000-0000-0000F9460000}"/>
    <cellStyle name="Comma 3 7 2 3 4 2 2" xfId="17095" xr:uid="{00000000-0005-0000-0000-0000FA460000}"/>
    <cellStyle name="Comma 3 7 2 3 4 2 2 2" xfId="36309" xr:uid="{419A9FA1-DBCD-4FFD-9533-0338A83FF7F1}"/>
    <cellStyle name="Comma 3 7 2 3 4 2 3" xfId="26702" xr:uid="{E9188714-F4C4-4D29-949C-65CDD06822D3}"/>
    <cellStyle name="Comma 3 7 2 3 4 3" xfId="12292" xr:uid="{00000000-0005-0000-0000-0000FB460000}"/>
    <cellStyle name="Comma 3 7 2 3 4 3 2" xfId="31506" xr:uid="{C99747C8-3D73-4B7B-A6B8-CF236AF878DB}"/>
    <cellStyle name="Comma 3 7 2 3 4 4" xfId="21899" xr:uid="{DCBFF8DB-71AF-46F2-8BE2-84CDA5F17F00}"/>
    <cellStyle name="Comma 3 7 2 3 5" xfId="5087" xr:uid="{00000000-0005-0000-0000-0000FC460000}"/>
    <cellStyle name="Comma 3 7 2 3 5 2" xfId="14694" xr:uid="{00000000-0005-0000-0000-0000FD460000}"/>
    <cellStyle name="Comma 3 7 2 3 5 2 2" xfId="33908" xr:uid="{615BF127-49FA-4C6B-88C3-9A3F419E4B56}"/>
    <cellStyle name="Comma 3 7 2 3 5 3" xfId="24301" xr:uid="{B9920DD7-E995-4978-88D8-0464176AAE69}"/>
    <cellStyle name="Comma 3 7 2 3 6" xfId="9890" xr:uid="{00000000-0005-0000-0000-0000FE460000}"/>
    <cellStyle name="Comma 3 7 2 3 6 2" xfId="29104" xr:uid="{5617E8AF-564F-4C84-B6A8-5D61C9D94967}"/>
    <cellStyle name="Comma 3 7 2 3 7" xfId="19497" xr:uid="{834AE149-E1DC-42C7-A731-3E2EC393C102}"/>
    <cellStyle name="Comma 3 7 2 4" xfId="479" xr:uid="{00000000-0005-0000-0000-0000FF460000}"/>
    <cellStyle name="Comma 3 7 2 4 2" xfId="1280" xr:uid="{00000000-0005-0000-0000-000000470000}"/>
    <cellStyle name="Comma 3 7 2 4 2 2" xfId="3685" xr:uid="{00000000-0005-0000-0000-000001470000}"/>
    <cellStyle name="Comma 3 7 2 4 2 2 2" xfId="8488" xr:uid="{00000000-0005-0000-0000-000002470000}"/>
    <cellStyle name="Comma 3 7 2 4 2 2 2 2" xfId="18095" xr:uid="{00000000-0005-0000-0000-000003470000}"/>
    <cellStyle name="Comma 3 7 2 4 2 2 2 2 2" xfId="37309" xr:uid="{B5CF680E-AB87-458B-AD54-29E4439E8538}"/>
    <cellStyle name="Comma 3 7 2 4 2 2 2 3" xfId="27702" xr:uid="{FA56D64F-7B3C-40A6-A4CA-30037148ADF5}"/>
    <cellStyle name="Comma 3 7 2 4 2 2 3" xfId="13292" xr:uid="{00000000-0005-0000-0000-000004470000}"/>
    <cellStyle name="Comma 3 7 2 4 2 2 3 2" xfId="32506" xr:uid="{EC244D3F-B348-4AF5-8F6F-9A1E24D81903}"/>
    <cellStyle name="Comma 3 7 2 4 2 2 4" xfId="22899" xr:uid="{CD8A8042-922A-485F-A52B-E794EE03F37B}"/>
    <cellStyle name="Comma 3 7 2 4 2 3" xfId="6087" xr:uid="{00000000-0005-0000-0000-000005470000}"/>
    <cellStyle name="Comma 3 7 2 4 2 3 2" xfId="15694" xr:uid="{00000000-0005-0000-0000-000006470000}"/>
    <cellStyle name="Comma 3 7 2 4 2 3 2 2" xfId="34908" xr:uid="{0E02CC08-47D0-46C0-A8FA-F7A860CB951C}"/>
    <cellStyle name="Comma 3 7 2 4 2 3 3" xfId="25301" xr:uid="{849C02EB-ED8A-4A75-AA2F-E8F86BB96F27}"/>
    <cellStyle name="Comma 3 7 2 4 2 4" xfId="10890" xr:uid="{00000000-0005-0000-0000-000007470000}"/>
    <cellStyle name="Comma 3 7 2 4 2 4 2" xfId="30104" xr:uid="{1A9433C7-6117-4729-974F-BA32B2284B36}"/>
    <cellStyle name="Comma 3 7 2 4 2 5" xfId="20497" xr:uid="{B1BEBAC9-B5BE-4C89-8B3C-DDCEB54AD88B}"/>
    <cellStyle name="Comma 3 7 2 4 3" xfId="2080" xr:uid="{00000000-0005-0000-0000-000008470000}"/>
    <cellStyle name="Comma 3 7 2 4 3 2" xfId="4485" xr:uid="{00000000-0005-0000-0000-000009470000}"/>
    <cellStyle name="Comma 3 7 2 4 3 2 2" xfId="9288" xr:uid="{00000000-0005-0000-0000-00000A470000}"/>
    <cellStyle name="Comma 3 7 2 4 3 2 2 2" xfId="18895" xr:uid="{00000000-0005-0000-0000-00000B470000}"/>
    <cellStyle name="Comma 3 7 2 4 3 2 2 2 2" xfId="38109" xr:uid="{FEDB568D-E759-4851-BA10-62BAC11A3D10}"/>
    <cellStyle name="Comma 3 7 2 4 3 2 2 3" xfId="28502" xr:uid="{3196D997-41F6-43AE-A254-DE7D430CD00F}"/>
    <cellStyle name="Comma 3 7 2 4 3 2 3" xfId="14092" xr:uid="{00000000-0005-0000-0000-00000C470000}"/>
    <cellStyle name="Comma 3 7 2 4 3 2 3 2" xfId="33306" xr:uid="{F2442B6C-60A4-4077-AF90-DE9051F733FC}"/>
    <cellStyle name="Comma 3 7 2 4 3 2 4" xfId="23699" xr:uid="{A4C6CE4B-71F7-4829-813E-12A89A8961F6}"/>
    <cellStyle name="Comma 3 7 2 4 3 3" xfId="6887" xr:uid="{00000000-0005-0000-0000-00000D470000}"/>
    <cellStyle name="Comma 3 7 2 4 3 3 2" xfId="16494" xr:uid="{00000000-0005-0000-0000-00000E470000}"/>
    <cellStyle name="Comma 3 7 2 4 3 3 2 2" xfId="35708" xr:uid="{4D55C12D-B342-48EE-BC2F-400978178E95}"/>
    <cellStyle name="Comma 3 7 2 4 3 3 3" xfId="26101" xr:uid="{D76363A6-9524-47EA-BA79-BFBB24C1CEC6}"/>
    <cellStyle name="Comma 3 7 2 4 3 4" xfId="11690" xr:uid="{00000000-0005-0000-0000-00000F470000}"/>
    <cellStyle name="Comma 3 7 2 4 3 4 2" xfId="30904" xr:uid="{DD3F49D3-CC8E-4A17-B0FD-8DFF4DD70BE6}"/>
    <cellStyle name="Comma 3 7 2 4 3 5" xfId="21297" xr:uid="{78D12AC8-3131-47BE-956F-D08B6E5FF6D1}"/>
    <cellStyle name="Comma 3 7 2 4 4" xfId="2885" xr:uid="{00000000-0005-0000-0000-000010470000}"/>
    <cellStyle name="Comma 3 7 2 4 4 2" xfId="7688" xr:uid="{00000000-0005-0000-0000-000011470000}"/>
    <cellStyle name="Comma 3 7 2 4 4 2 2" xfId="17295" xr:uid="{00000000-0005-0000-0000-000012470000}"/>
    <cellStyle name="Comma 3 7 2 4 4 2 2 2" xfId="36509" xr:uid="{9DD11BB0-60B5-4F81-B39C-E8153E5AB6F1}"/>
    <cellStyle name="Comma 3 7 2 4 4 2 3" xfId="26902" xr:uid="{639E71DA-9445-4893-8ACB-2999A8F56FDB}"/>
    <cellStyle name="Comma 3 7 2 4 4 3" xfId="12492" xr:uid="{00000000-0005-0000-0000-000013470000}"/>
    <cellStyle name="Comma 3 7 2 4 4 3 2" xfId="31706" xr:uid="{0600683A-1AD3-4ED7-9874-D60B77C496DF}"/>
    <cellStyle name="Comma 3 7 2 4 4 4" xfId="22099" xr:uid="{C5524060-BD3D-47E1-9812-0FAA66EC5051}"/>
    <cellStyle name="Comma 3 7 2 4 5" xfId="5287" xr:uid="{00000000-0005-0000-0000-000014470000}"/>
    <cellStyle name="Comma 3 7 2 4 5 2" xfId="14894" xr:uid="{00000000-0005-0000-0000-000015470000}"/>
    <cellStyle name="Comma 3 7 2 4 5 2 2" xfId="34108" xr:uid="{0500E2BD-464A-4B79-92CC-81EAE734FC08}"/>
    <cellStyle name="Comma 3 7 2 4 5 3" xfId="24501" xr:uid="{B4FF092E-86A7-4F3A-A208-AD7A06C4F6C4}"/>
    <cellStyle name="Comma 3 7 2 4 6" xfId="10090" xr:uid="{00000000-0005-0000-0000-000016470000}"/>
    <cellStyle name="Comma 3 7 2 4 6 2" xfId="29304" xr:uid="{660FB1B2-C16D-4068-AC93-D66FED25E1B1}"/>
    <cellStyle name="Comma 3 7 2 4 7" xfId="19697" xr:uid="{D9CA0D45-9E0D-493E-AC62-9A13B50A616E}"/>
    <cellStyle name="Comma 3 7 2 5" xfId="679" xr:uid="{00000000-0005-0000-0000-000017470000}"/>
    <cellStyle name="Comma 3 7 2 5 2" xfId="1480" xr:uid="{00000000-0005-0000-0000-000018470000}"/>
    <cellStyle name="Comma 3 7 2 5 2 2" xfId="3885" xr:uid="{00000000-0005-0000-0000-000019470000}"/>
    <cellStyle name="Comma 3 7 2 5 2 2 2" xfId="8688" xr:uid="{00000000-0005-0000-0000-00001A470000}"/>
    <cellStyle name="Comma 3 7 2 5 2 2 2 2" xfId="18295" xr:uid="{00000000-0005-0000-0000-00001B470000}"/>
    <cellStyle name="Comma 3 7 2 5 2 2 2 2 2" xfId="37509" xr:uid="{0AC154B5-F868-4BAD-A151-0EBE1D92BCD6}"/>
    <cellStyle name="Comma 3 7 2 5 2 2 2 3" xfId="27902" xr:uid="{8B047227-6A10-47C2-842D-4E458B84B137}"/>
    <cellStyle name="Comma 3 7 2 5 2 2 3" xfId="13492" xr:uid="{00000000-0005-0000-0000-00001C470000}"/>
    <cellStyle name="Comma 3 7 2 5 2 2 3 2" xfId="32706" xr:uid="{3E72BB32-AB81-472D-BE7F-BF44634764FD}"/>
    <cellStyle name="Comma 3 7 2 5 2 2 4" xfId="23099" xr:uid="{FF7E9862-6964-414D-BEC7-CADF964028E1}"/>
    <cellStyle name="Comma 3 7 2 5 2 3" xfId="6287" xr:uid="{00000000-0005-0000-0000-00001D470000}"/>
    <cellStyle name="Comma 3 7 2 5 2 3 2" xfId="15894" xr:uid="{00000000-0005-0000-0000-00001E470000}"/>
    <cellStyle name="Comma 3 7 2 5 2 3 2 2" xfId="35108" xr:uid="{0252BCE1-C118-4918-8207-B404C095F928}"/>
    <cellStyle name="Comma 3 7 2 5 2 3 3" xfId="25501" xr:uid="{1091F035-A7AA-4935-A8BD-E64FCB75568C}"/>
    <cellStyle name="Comma 3 7 2 5 2 4" xfId="11090" xr:uid="{00000000-0005-0000-0000-00001F470000}"/>
    <cellStyle name="Comma 3 7 2 5 2 4 2" xfId="30304" xr:uid="{2D41C9AE-418D-4E65-9C68-B0329CAEA138}"/>
    <cellStyle name="Comma 3 7 2 5 2 5" xfId="20697" xr:uid="{A73E2498-59E0-426E-A4E7-27D0B609D96B}"/>
    <cellStyle name="Comma 3 7 2 5 3" xfId="2280" xr:uid="{00000000-0005-0000-0000-000020470000}"/>
    <cellStyle name="Comma 3 7 2 5 3 2" xfId="4685" xr:uid="{00000000-0005-0000-0000-000021470000}"/>
    <cellStyle name="Comma 3 7 2 5 3 2 2" xfId="9488" xr:uid="{00000000-0005-0000-0000-000022470000}"/>
    <cellStyle name="Comma 3 7 2 5 3 2 2 2" xfId="19095" xr:uid="{00000000-0005-0000-0000-000023470000}"/>
    <cellStyle name="Comma 3 7 2 5 3 2 2 2 2" xfId="38309" xr:uid="{438ABDC7-B9C1-409F-B3D1-077852A7ECFC}"/>
    <cellStyle name="Comma 3 7 2 5 3 2 2 3" xfId="28702" xr:uid="{DD7A60D9-72F9-4E7C-81BD-60EFA6ED54DF}"/>
    <cellStyle name="Comma 3 7 2 5 3 2 3" xfId="14292" xr:uid="{00000000-0005-0000-0000-000024470000}"/>
    <cellStyle name="Comma 3 7 2 5 3 2 3 2" xfId="33506" xr:uid="{F860D5CD-B7D1-404E-98A1-B637580797F7}"/>
    <cellStyle name="Comma 3 7 2 5 3 2 4" xfId="23899" xr:uid="{41A437AB-7D81-4FF5-BD56-5B8EFD097094}"/>
    <cellStyle name="Comma 3 7 2 5 3 3" xfId="7087" xr:uid="{00000000-0005-0000-0000-000025470000}"/>
    <cellStyle name="Comma 3 7 2 5 3 3 2" xfId="16694" xr:uid="{00000000-0005-0000-0000-000026470000}"/>
    <cellStyle name="Comma 3 7 2 5 3 3 2 2" xfId="35908" xr:uid="{E5D82CEB-62F1-4092-B658-E42EF998C6B1}"/>
    <cellStyle name="Comma 3 7 2 5 3 3 3" xfId="26301" xr:uid="{AF9656B5-5F84-49BC-927C-E768D0436DBB}"/>
    <cellStyle name="Comma 3 7 2 5 3 4" xfId="11890" xr:uid="{00000000-0005-0000-0000-000027470000}"/>
    <cellStyle name="Comma 3 7 2 5 3 4 2" xfId="31104" xr:uid="{D6812BBE-28DC-45DE-93D9-E52E04C548EE}"/>
    <cellStyle name="Comma 3 7 2 5 3 5" xfId="21497" xr:uid="{C5965562-F963-46E8-91AC-A2E22C6FC9A9}"/>
    <cellStyle name="Comma 3 7 2 5 4" xfId="3085" xr:uid="{00000000-0005-0000-0000-000028470000}"/>
    <cellStyle name="Comma 3 7 2 5 4 2" xfId="7888" xr:uid="{00000000-0005-0000-0000-000029470000}"/>
    <cellStyle name="Comma 3 7 2 5 4 2 2" xfId="17495" xr:uid="{00000000-0005-0000-0000-00002A470000}"/>
    <cellStyle name="Comma 3 7 2 5 4 2 2 2" xfId="36709" xr:uid="{22AC0D68-63BB-4E34-8B89-24156E147CE2}"/>
    <cellStyle name="Comma 3 7 2 5 4 2 3" xfId="27102" xr:uid="{9C447618-F78A-44FA-9E5A-D960C5D4D5F3}"/>
    <cellStyle name="Comma 3 7 2 5 4 3" xfId="12692" xr:uid="{00000000-0005-0000-0000-00002B470000}"/>
    <cellStyle name="Comma 3 7 2 5 4 3 2" xfId="31906" xr:uid="{6CC3702B-70CB-400B-9B49-435CAFEB9978}"/>
    <cellStyle name="Comma 3 7 2 5 4 4" xfId="22299" xr:uid="{F901DC8F-3895-4023-8091-675E91802F25}"/>
    <cellStyle name="Comma 3 7 2 5 5" xfId="5487" xr:uid="{00000000-0005-0000-0000-00002C470000}"/>
    <cellStyle name="Comma 3 7 2 5 5 2" xfId="15094" xr:uid="{00000000-0005-0000-0000-00002D470000}"/>
    <cellStyle name="Comma 3 7 2 5 5 2 2" xfId="34308" xr:uid="{3FA7ED0F-2117-4218-986C-BF38E93C2369}"/>
    <cellStyle name="Comma 3 7 2 5 5 3" xfId="24701" xr:uid="{97E193DC-5A74-4EB6-A9FB-0DFC43E5334F}"/>
    <cellStyle name="Comma 3 7 2 5 6" xfId="10290" xr:uid="{00000000-0005-0000-0000-00002E470000}"/>
    <cellStyle name="Comma 3 7 2 5 6 2" xfId="29504" xr:uid="{0A0A8847-BBA9-49CE-8085-A1CD73590D4C}"/>
    <cellStyle name="Comma 3 7 2 5 7" xfId="19897" xr:uid="{5F36D871-BD94-4773-BDFD-CA9890BAA571}"/>
    <cellStyle name="Comma 3 7 2 6" xfId="880" xr:uid="{00000000-0005-0000-0000-00002F470000}"/>
    <cellStyle name="Comma 3 7 2 6 2" xfId="3285" xr:uid="{00000000-0005-0000-0000-000030470000}"/>
    <cellStyle name="Comma 3 7 2 6 2 2" xfId="8088" xr:uid="{00000000-0005-0000-0000-000031470000}"/>
    <cellStyle name="Comma 3 7 2 6 2 2 2" xfId="17695" xr:uid="{00000000-0005-0000-0000-000032470000}"/>
    <cellStyle name="Comma 3 7 2 6 2 2 2 2" xfId="36909" xr:uid="{0423A8E2-BFC3-4DA7-B726-5A11D4DE663D}"/>
    <cellStyle name="Comma 3 7 2 6 2 2 3" xfId="27302" xr:uid="{BF2CACBA-C06D-4201-8B91-8B520C30E2D2}"/>
    <cellStyle name="Comma 3 7 2 6 2 3" xfId="12892" xr:uid="{00000000-0005-0000-0000-000033470000}"/>
    <cellStyle name="Comma 3 7 2 6 2 3 2" xfId="32106" xr:uid="{C7455C52-11BD-441F-BB0B-21A9AFD9876A}"/>
    <cellStyle name="Comma 3 7 2 6 2 4" xfId="22499" xr:uid="{4C19C1C0-FD69-422B-BA1F-70E0AF63B246}"/>
    <cellStyle name="Comma 3 7 2 6 3" xfId="5687" xr:uid="{00000000-0005-0000-0000-000034470000}"/>
    <cellStyle name="Comma 3 7 2 6 3 2" xfId="15294" xr:uid="{00000000-0005-0000-0000-000035470000}"/>
    <cellStyle name="Comma 3 7 2 6 3 2 2" xfId="34508" xr:uid="{4FFBE47E-44ED-4768-B9D3-5AF08D9D9A14}"/>
    <cellStyle name="Comma 3 7 2 6 3 3" xfId="24901" xr:uid="{0209339F-2C49-47A6-AF64-7928A5850B55}"/>
    <cellStyle name="Comma 3 7 2 6 4" xfId="10490" xr:uid="{00000000-0005-0000-0000-000036470000}"/>
    <cellStyle name="Comma 3 7 2 6 4 2" xfId="29704" xr:uid="{228C440C-09DD-4F3C-86DB-BFF502F91242}"/>
    <cellStyle name="Comma 3 7 2 6 5" xfId="20097" xr:uid="{CFBBE2CB-5EBF-4B06-B783-71D5E8FD327F}"/>
    <cellStyle name="Comma 3 7 2 7" xfId="1680" xr:uid="{00000000-0005-0000-0000-000037470000}"/>
    <cellStyle name="Comma 3 7 2 7 2" xfId="4085" xr:uid="{00000000-0005-0000-0000-000038470000}"/>
    <cellStyle name="Comma 3 7 2 7 2 2" xfId="8888" xr:uid="{00000000-0005-0000-0000-000039470000}"/>
    <cellStyle name="Comma 3 7 2 7 2 2 2" xfId="18495" xr:uid="{00000000-0005-0000-0000-00003A470000}"/>
    <cellStyle name="Comma 3 7 2 7 2 2 2 2" xfId="37709" xr:uid="{20A78B52-B90D-4597-9C72-355DA5DA9323}"/>
    <cellStyle name="Comma 3 7 2 7 2 2 3" xfId="28102" xr:uid="{272A5035-DF2C-4DCE-9C0B-453B2350D01D}"/>
    <cellStyle name="Comma 3 7 2 7 2 3" xfId="13692" xr:uid="{00000000-0005-0000-0000-00003B470000}"/>
    <cellStyle name="Comma 3 7 2 7 2 3 2" xfId="32906" xr:uid="{6D4095F5-8651-45B1-831A-3C907BBAE56E}"/>
    <cellStyle name="Comma 3 7 2 7 2 4" xfId="23299" xr:uid="{383C0BDB-1B00-4580-BA4A-8B3ECE78B324}"/>
    <cellStyle name="Comma 3 7 2 7 3" xfId="6487" xr:uid="{00000000-0005-0000-0000-00003C470000}"/>
    <cellStyle name="Comma 3 7 2 7 3 2" xfId="16094" xr:uid="{00000000-0005-0000-0000-00003D470000}"/>
    <cellStyle name="Comma 3 7 2 7 3 2 2" xfId="35308" xr:uid="{6BA93210-00C9-4194-9530-D9316CB74DD1}"/>
    <cellStyle name="Comma 3 7 2 7 3 3" xfId="25701" xr:uid="{F6382792-EFAF-4762-91F6-772568ABA39E}"/>
    <cellStyle name="Comma 3 7 2 7 4" xfId="11290" xr:uid="{00000000-0005-0000-0000-00003E470000}"/>
    <cellStyle name="Comma 3 7 2 7 4 2" xfId="30504" xr:uid="{6D440078-08B6-402C-872A-274835250CF8}"/>
    <cellStyle name="Comma 3 7 2 7 5" xfId="20897" xr:uid="{710F7879-737C-442B-B856-C1BDCC774706}"/>
    <cellStyle name="Comma 3 7 2 8" xfId="2485" xr:uid="{00000000-0005-0000-0000-00003F470000}"/>
    <cellStyle name="Comma 3 7 2 8 2" xfId="7288" xr:uid="{00000000-0005-0000-0000-000040470000}"/>
    <cellStyle name="Comma 3 7 2 8 2 2" xfId="16895" xr:uid="{00000000-0005-0000-0000-000041470000}"/>
    <cellStyle name="Comma 3 7 2 8 2 2 2" xfId="36109" xr:uid="{8BD4881C-D444-4F74-8D00-CBA0397E7229}"/>
    <cellStyle name="Comma 3 7 2 8 2 3" xfId="26502" xr:uid="{647E01E2-7D89-4E91-B082-4450ED81648A}"/>
    <cellStyle name="Comma 3 7 2 8 3" xfId="12092" xr:uid="{00000000-0005-0000-0000-000042470000}"/>
    <cellStyle name="Comma 3 7 2 8 3 2" xfId="31306" xr:uid="{3376A7DB-CACD-42EE-BA76-DCE06399FE92}"/>
    <cellStyle name="Comma 3 7 2 8 4" xfId="21699" xr:uid="{1A0E0C46-EB11-4FFC-841B-9038A4D57BFC}"/>
    <cellStyle name="Comma 3 7 2 9" xfId="4887" xr:uid="{00000000-0005-0000-0000-000043470000}"/>
    <cellStyle name="Comma 3 7 2 9 2" xfId="14494" xr:uid="{00000000-0005-0000-0000-000044470000}"/>
    <cellStyle name="Comma 3 7 2 9 2 2" xfId="33708" xr:uid="{39A1FB71-F1EA-4BA0-AC94-D4D716A79940}"/>
    <cellStyle name="Comma 3 7 2 9 3" xfId="24101" xr:uid="{444CFCAC-79EC-4E0E-AED7-C4F62B466DC5}"/>
    <cellStyle name="Comma 3 7 3" xfId="129" xr:uid="{00000000-0005-0000-0000-000045470000}"/>
    <cellStyle name="Comma 3 7 3 10" xfId="19347" xr:uid="{E39F8AB6-8D33-4D41-AFD6-564B7AFA882D}"/>
    <cellStyle name="Comma 3 7 3 2" xfId="329" xr:uid="{00000000-0005-0000-0000-000046470000}"/>
    <cellStyle name="Comma 3 7 3 2 2" xfId="1130" xr:uid="{00000000-0005-0000-0000-000047470000}"/>
    <cellStyle name="Comma 3 7 3 2 2 2" xfId="3535" xr:uid="{00000000-0005-0000-0000-000048470000}"/>
    <cellStyle name="Comma 3 7 3 2 2 2 2" xfId="8338" xr:uid="{00000000-0005-0000-0000-000049470000}"/>
    <cellStyle name="Comma 3 7 3 2 2 2 2 2" xfId="17945" xr:uid="{00000000-0005-0000-0000-00004A470000}"/>
    <cellStyle name="Comma 3 7 3 2 2 2 2 2 2" xfId="37159" xr:uid="{B8529D32-B5FF-43FF-87AE-B25B1B7748C7}"/>
    <cellStyle name="Comma 3 7 3 2 2 2 2 3" xfId="27552" xr:uid="{C1F23D67-C87B-4107-8BBF-1857A4D23903}"/>
    <cellStyle name="Comma 3 7 3 2 2 2 3" xfId="13142" xr:uid="{00000000-0005-0000-0000-00004B470000}"/>
    <cellStyle name="Comma 3 7 3 2 2 2 3 2" xfId="32356" xr:uid="{7AD0FE42-77B7-49D7-A820-B95369CC9157}"/>
    <cellStyle name="Comma 3 7 3 2 2 2 4" xfId="22749" xr:uid="{73CC6416-684C-4EEE-AB92-BCF3C04A0F6D}"/>
    <cellStyle name="Comma 3 7 3 2 2 3" xfId="5937" xr:uid="{00000000-0005-0000-0000-00004C470000}"/>
    <cellStyle name="Comma 3 7 3 2 2 3 2" xfId="15544" xr:uid="{00000000-0005-0000-0000-00004D470000}"/>
    <cellStyle name="Comma 3 7 3 2 2 3 2 2" xfId="34758" xr:uid="{0CD26390-AB64-4160-8DC3-9D6F6E039FB1}"/>
    <cellStyle name="Comma 3 7 3 2 2 3 3" xfId="25151" xr:uid="{76F99E18-2EDB-45DA-ADC5-40FD6432B768}"/>
    <cellStyle name="Comma 3 7 3 2 2 4" xfId="10740" xr:uid="{00000000-0005-0000-0000-00004E470000}"/>
    <cellStyle name="Comma 3 7 3 2 2 4 2" xfId="29954" xr:uid="{80910430-72F1-46BC-B8EC-85A23579309A}"/>
    <cellStyle name="Comma 3 7 3 2 2 5" xfId="20347" xr:uid="{39CEA44D-1A1C-4BE4-B1C8-3D48F116D1AD}"/>
    <cellStyle name="Comma 3 7 3 2 3" xfId="1930" xr:uid="{00000000-0005-0000-0000-00004F470000}"/>
    <cellStyle name="Comma 3 7 3 2 3 2" xfId="4335" xr:uid="{00000000-0005-0000-0000-000050470000}"/>
    <cellStyle name="Comma 3 7 3 2 3 2 2" xfId="9138" xr:uid="{00000000-0005-0000-0000-000051470000}"/>
    <cellStyle name="Comma 3 7 3 2 3 2 2 2" xfId="18745" xr:uid="{00000000-0005-0000-0000-000052470000}"/>
    <cellStyle name="Comma 3 7 3 2 3 2 2 2 2" xfId="37959" xr:uid="{DA197AB5-4056-4C61-BABA-378A3C78A78D}"/>
    <cellStyle name="Comma 3 7 3 2 3 2 2 3" xfId="28352" xr:uid="{EDD249EB-D19C-40C3-BC63-91BC93CA2143}"/>
    <cellStyle name="Comma 3 7 3 2 3 2 3" xfId="13942" xr:uid="{00000000-0005-0000-0000-000053470000}"/>
    <cellStyle name="Comma 3 7 3 2 3 2 3 2" xfId="33156" xr:uid="{195AADF7-6DE7-491D-9C8F-272BF3FA8E32}"/>
    <cellStyle name="Comma 3 7 3 2 3 2 4" xfId="23549" xr:uid="{900DBBAA-1040-4EC3-BC32-313CD639FC08}"/>
    <cellStyle name="Comma 3 7 3 2 3 3" xfId="6737" xr:uid="{00000000-0005-0000-0000-000054470000}"/>
    <cellStyle name="Comma 3 7 3 2 3 3 2" xfId="16344" xr:uid="{00000000-0005-0000-0000-000055470000}"/>
    <cellStyle name="Comma 3 7 3 2 3 3 2 2" xfId="35558" xr:uid="{8515312F-DC07-4B4A-8502-F5C6C2971BC8}"/>
    <cellStyle name="Comma 3 7 3 2 3 3 3" xfId="25951" xr:uid="{A55EBB89-555B-4142-B112-E42641C8E374}"/>
    <cellStyle name="Comma 3 7 3 2 3 4" xfId="11540" xr:uid="{00000000-0005-0000-0000-000056470000}"/>
    <cellStyle name="Comma 3 7 3 2 3 4 2" xfId="30754" xr:uid="{45D3901A-05B5-4785-86E1-ED5473A23C93}"/>
    <cellStyle name="Comma 3 7 3 2 3 5" xfId="21147" xr:uid="{0DC915B9-9E60-46B4-9F3F-D575C1A072DD}"/>
    <cellStyle name="Comma 3 7 3 2 4" xfId="2735" xr:uid="{00000000-0005-0000-0000-000057470000}"/>
    <cellStyle name="Comma 3 7 3 2 4 2" xfId="7538" xr:uid="{00000000-0005-0000-0000-000058470000}"/>
    <cellStyle name="Comma 3 7 3 2 4 2 2" xfId="17145" xr:uid="{00000000-0005-0000-0000-000059470000}"/>
    <cellStyle name="Comma 3 7 3 2 4 2 2 2" xfId="36359" xr:uid="{242441DA-C253-449B-AF4F-C5BB2D90A4DB}"/>
    <cellStyle name="Comma 3 7 3 2 4 2 3" xfId="26752" xr:uid="{B2B5B054-A87A-4E3E-B5C9-7F6F9045CAE1}"/>
    <cellStyle name="Comma 3 7 3 2 4 3" xfId="12342" xr:uid="{00000000-0005-0000-0000-00005A470000}"/>
    <cellStyle name="Comma 3 7 3 2 4 3 2" xfId="31556" xr:uid="{83ED95D5-6CA5-41A1-B4FF-8349AFDCD30A}"/>
    <cellStyle name="Comma 3 7 3 2 4 4" xfId="21949" xr:uid="{46719E57-B40F-4A53-9CB3-32F4C4B10878}"/>
    <cellStyle name="Comma 3 7 3 2 5" xfId="5137" xr:uid="{00000000-0005-0000-0000-00005B470000}"/>
    <cellStyle name="Comma 3 7 3 2 5 2" xfId="14744" xr:uid="{00000000-0005-0000-0000-00005C470000}"/>
    <cellStyle name="Comma 3 7 3 2 5 2 2" xfId="33958" xr:uid="{480257F9-3630-44DD-A9F3-228C868173B4}"/>
    <cellStyle name="Comma 3 7 3 2 5 3" xfId="24351" xr:uid="{41FF5D65-081E-46D0-B0F3-E8C8DA1318B7}"/>
    <cellStyle name="Comma 3 7 3 2 6" xfId="9940" xr:uid="{00000000-0005-0000-0000-00005D470000}"/>
    <cellStyle name="Comma 3 7 3 2 6 2" xfId="29154" xr:uid="{AE790541-9C97-4179-839A-761CEB97C860}"/>
    <cellStyle name="Comma 3 7 3 2 7" xfId="19547" xr:uid="{156D29D1-893A-44E5-A2E4-83B795FC33D7}"/>
    <cellStyle name="Comma 3 7 3 3" xfId="529" xr:uid="{00000000-0005-0000-0000-00005E470000}"/>
    <cellStyle name="Comma 3 7 3 3 2" xfId="1330" xr:uid="{00000000-0005-0000-0000-00005F470000}"/>
    <cellStyle name="Comma 3 7 3 3 2 2" xfId="3735" xr:uid="{00000000-0005-0000-0000-000060470000}"/>
    <cellStyle name="Comma 3 7 3 3 2 2 2" xfId="8538" xr:uid="{00000000-0005-0000-0000-000061470000}"/>
    <cellStyle name="Comma 3 7 3 3 2 2 2 2" xfId="18145" xr:uid="{00000000-0005-0000-0000-000062470000}"/>
    <cellStyle name="Comma 3 7 3 3 2 2 2 2 2" xfId="37359" xr:uid="{42861603-5C09-45B5-97AC-B6035887DE28}"/>
    <cellStyle name="Comma 3 7 3 3 2 2 2 3" xfId="27752" xr:uid="{7745DBB5-46ED-405D-8E5F-79999B05314C}"/>
    <cellStyle name="Comma 3 7 3 3 2 2 3" xfId="13342" xr:uid="{00000000-0005-0000-0000-000063470000}"/>
    <cellStyle name="Comma 3 7 3 3 2 2 3 2" xfId="32556" xr:uid="{B581E30E-5840-41B6-BDBB-1E7D59DB8842}"/>
    <cellStyle name="Comma 3 7 3 3 2 2 4" xfId="22949" xr:uid="{83E32B24-4545-48B9-A969-F103B8F845E4}"/>
    <cellStyle name="Comma 3 7 3 3 2 3" xfId="6137" xr:uid="{00000000-0005-0000-0000-000064470000}"/>
    <cellStyle name="Comma 3 7 3 3 2 3 2" xfId="15744" xr:uid="{00000000-0005-0000-0000-000065470000}"/>
    <cellStyle name="Comma 3 7 3 3 2 3 2 2" xfId="34958" xr:uid="{F5F3C456-B077-4F2F-B0A8-D3F22A8D936D}"/>
    <cellStyle name="Comma 3 7 3 3 2 3 3" xfId="25351" xr:uid="{8B1E87B5-9E03-49F1-A6EA-3A04827744FE}"/>
    <cellStyle name="Comma 3 7 3 3 2 4" xfId="10940" xr:uid="{00000000-0005-0000-0000-000066470000}"/>
    <cellStyle name="Comma 3 7 3 3 2 4 2" xfId="30154" xr:uid="{732C452A-611D-4D71-9819-EA7E418A4419}"/>
    <cellStyle name="Comma 3 7 3 3 2 5" xfId="20547" xr:uid="{762F5B22-1538-4E23-9D05-AC68A43FCC73}"/>
    <cellStyle name="Comma 3 7 3 3 3" xfId="2130" xr:uid="{00000000-0005-0000-0000-000067470000}"/>
    <cellStyle name="Comma 3 7 3 3 3 2" xfId="4535" xr:uid="{00000000-0005-0000-0000-000068470000}"/>
    <cellStyle name="Comma 3 7 3 3 3 2 2" xfId="9338" xr:uid="{00000000-0005-0000-0000-000069470000}"/>
    <cellStyle name="Comma 3 7 3 3 3 2 2 2" xfId="18945" xr:uid="{00000000-0005-0000-0000-00006A470000}"/>
    <cellStyle name="Comma 3 7 3 3 3 2 2 2 2" xfId="38159" xr:uid="{7D33F038-A0A4-4E2A-A576-97D61E10F47B}"/>
    <cellStyle name="Comma 3 7 3 3 3 2 2 3" xfId="28552" xr:uid="{750CEAC7-B393-4333-B94F-1A4CB78ACE21}"/>
    <cellStyle name="Comma 3 7 3 3 3 2 3" xfId="14142" xr:uid="{00000000-0005-0000-0000-00006B470000}"/>
    <cellStyle name="Comma 3 7 3 3 3 2 3 2" xfId="33356" xr:uid="{65E9D900-10CA-461F-AA1B-F55295498AB6}"/>
    <cellStyle name="Comma 3 7 3 3 3 2 4" xfId="23749" xr:uid="{F870683A-A8D6-43A0-91D8-D24B3471A6CE}"/>
    <cellStyle name="Comma 3 7 3 3 3 3" xfId="6937" xr:uid="{00000000-0005-0000-0000-00006C470000}"/>
    <cellStyle name="Comma 3 7 3 3 3 3 2" xfId="16544" xr:uid="{00000000-0005-0000-0000-00006D470000}"/>
    <cellStyle name="Comma 3 7 3 3 3 3 2 2" xfId="35758" xr:uid="{6FC56B50-8F84-4DFB-82F9-15FEB55DFA9C}"/>
    <cellStyle name="Comma 3 7 3 3 3 3 3" xfId="26151" xr:uid="{FCE49151-C11F-4280-BE1B-CFD191535D7C}"/>
    <cellStyle name="Comma 3 7 3 3 3 4" xfId="11740" xr:uid="{00000000-0005-0000-0000-00006E470000}"/>
    <cellStyle name="Comma 3 7 3 3 3 4 2" xfId="30954" xr:uid="{F9A67A3D-E085-4841-8FF1-7652978128F6}"/>
    <cellStyle name="Comma 3 7 3 3 3 5" xfId="21347" xr:uid="{6C327EDE-6B01-4AB6-AB66-2228411F44D6}"/>
    <cellStyle name="Comma 3 7 3 3 4" xfId="2935" xr:uid="{00000000-0005-0000-0000-00006F470000}"/>
    <cellStyle name="Comma 3 7 3 3 4 2" xfId="7738" xr:uid="{00000000-0005-0000-0000-000070470000}"/>
    <cellStyle name="Comma 3 7 3 3 4 2 2" xfId="17345" xr:uid="{00000000-0005-0000-0000-000071470000}"/>
    <cellStyle name="Comma 3 7 3 3 4 2 2 2" xfId="36559" xr:uid="{8397988B-F0A1-4438-AFBF-831C069E9334}"/>
    <cellStyle name="Comma 3 7 3 3 4 2 3" xfId="26952" xr:uid="{71B383E1-D38B-4D35-AF53-41E4DB5E688F}"/>
    <cellStyle name="Comma 3 7 3 3 4 3" xfId="12542" xr:uid="{00000000-0005-0000-0000-000072470000}"/>
    <cellStyle name="Comma 3 7 3 3 4 3 2" xfId="31756" xr:uid="{2557D6FD-B479-471C-85B4-3F7D0B45B66E}"/>
    <cellStyle name="Comma 3 7 3 3 4 4" xfId="22149" xr:uid="{A1BB3873-37D2-45DB-9388-01D490C734A8}"/>
    <cellStyle name="Comma 3 7 3 3 5" xfId="5337" xr:uid="{00000000-0005-0000-0000-000073470000}"/>
    <cellStyle name="Comma 3 7 3 3 5 2" xfId="14944" xr:uid="{00000000-0005-0000-0000-000074470000}"/>
    <cellStyle name="Comma 3 7 3 3 5 2 2" xfId="34158" xr:uid="{F879D4D1-6B56-4A5F-B9F3-9557D9551199}"/>
    <cellStyle name="Comma 3 7 3 3 5 3" xfId="24551" xr:uid="{A12E065E-E6FA-4E2A-AB5A-FD4FAD3E25C6}"/>
    <cellStyle name="Comma 3 7 3 3 6" xfId="10140" xr:uid="{00000000-0005-0000-0000-000075470000}"/>
    <cellStyle name="Comma 3 7 3 3 6 2" xfId="29354" xr:uid="{44682E67-7DB8-47BA-9059-8B4C3235D912}"/>
    <cellStyle name="Comma 3 7 3 3 7" xfId="19747" xr:uid="{FBCCC10D-FA99-488E-8332-2CBA8AA46969}"/>
    <cellStyle name="Comma 3 7 3 4" xfId="729" xr:uid="{00000000-0005-0000-0000-000076470000}"/>
    <cellStyle name="Comma 3 7 3 4 2" xfId="1530" xr:uid="{00000000-0005-0000-0000-000077470000}"/>
    <cellStyle name="Comma 3 7 3 4 2 2" xfId="3935" xr:uid="{00000000-0005-0000-0000-000078470000}"/>
    <cellStyle name="Comma 3 7 3 4 2 2 2" xfId="8738" xr:uid="{00000000-0005-0000-0000-000079470000}"/>
    <cellStyle name="Comma 3 7 3 4 2 2 2 2" xfId="18345" xr:uid="{00000000-0005-0000-0000-00007A470000}"/>
    <cellStyle name="Comma 3 7 3 4 2 2 2 2 2" xfId="37559" xr:uid="{A10D63B1-6759-429D-92DA-D8EC82D0B195}"/>
    <cellStyle name="Comma 3 7 3 4 2 2 2 3" xfId="27952" xr:uid="{DAD09C31-5A6C-4388-9535-4E25075B8346}"/>
    <cellStyle name="Comma 3 7 3 4 2 2 3" xfId="13542" xr:uid="{00000000-0005-0000-0000-00007B470000}"/>
    <cellStyle name="Comma 3 7 3 4 2 2 3 2" xfId="32756" xr:uid="{12350524-DBCA-4C7F-9DA7-67D16C381557}"/>
    <cellStyle name="Comma 3 7 3 4 2 2 4" xfId="23149" xr:uid="{953C16B2-276C-453B-B292-902FFB43918C}"/>
    <cellStyle name="Comma 3 7 3 4 2 3" xfId="6337" xr:uid="{00000000-0005-0000-0000-00007C470000}"/>
    <cellStyle name="Comma 3 7 3 4 2 3 2" xfId="15944" xr:uid="{00000000-0005-0000-0000-00007D470000}"/>
    <cellStyle name="Comma 3 7 3 4 2 3 2 2" xfId="35158" xr:uid="{248FC7D2-2847-4934-838B-D1BF4080FCB6}"/>
    <cellStyle name="Comma 3 7 3 4 2 3 3" xfId="25551" xr:uid="{EA5EA301-3D4F-4FB2-9F69-C770F03AA6DA}"/>
    <cellStyle name="Comma 3 7 3 4 2 4" xfId="11140" xr:uid="{00000000-0005-0000-0000-00007E470000}"/>
    <cellStyle name="Comma 3 7 3 4 2 4 2" xfId="30354" xr:uid="{7C8E5B8E-8393-465E-981A-29B74E691C6B}"/>
    <cellStyle name="Comma 3 7 3 4 2 5" xfId="20747" xr:uid="{71B7263B-0987-426F-82FF-7B7DB48F0B6D}"/>
    <cellStyle name="Comma 3 7 3 4 3" xfId="2330" xr:uid="{00000000-0005-0000-0000-00007F470000}"/>
    <cellStyle name="Comma 3 7 3 4 3 2" xfId="4735" xr:uid="{00000000-0005-0000-0000-000080470000}"/>
    <cellStyle name="Comma 3 7 3 4 3 2 2" xfId="9538" xr:uid="{00000000-0005-0000-0000-000081470000}"/>
    <cellStyle name="Comma 3 7 3 4 3 2 2 2" xfId="19145" xr:uid="{00000000-0005-0000-0000-000082470000}"/>
    <cellStyle name="Comma 3 7 3 4 3 2 2 2 2" xfId="38359" xr:uid="{A735F342-86E8-4CAE-8E53-750A7F108C4B}"/>
    <cellStyle name="Comma 3 7 3 4 3 2 2 3" xfId="28752" xr:uid="{C6211846-2FF7-4554-B3A9-57A8E779D862}"/>
    <cellStyle name="Comma 3 7 3 4 3 2 3" xfId="14342" xr:uid="{00000000-0005-0000-0000-000083470000}"/>
    <cellStyle name="Comma 3 7 3 4 3 2 3 2" xfId="33556" xr:uid="{BA0B0702-D4F9-4569-AD64-6B325FB170DF}"/>
    <cellStyle name="Comma 3 7 3 4 3 2 4" xfId="23949" xr:uid="{4D6F11E7-9E05-4397-B110-80A76BFC22B9}"/>
    <cellStyle name="Comma 3 7 3 4 3 3" xfId="7137" xr:uid="{00000000-0005-0000-0000-000084470000}"/>
    <cellStyle name="Comma 3 7 3 4 3 3 2" xfId="16744" xr:uid="{00000000-0005-0000-0000-000085470000}"/>
    <cellStyle name="Comma 3 7 3 4 3 3 2 2" xfId="35958" xr:uid="{969EB57A-7678-4B11-BD58-C42798FF4085}"/>
    <cellStyle name="Comma 3 7 3 4 3 3 3" xfId="26351" xr:uid="{8293F149-891D-4E2B-B604-F309DEFAD6EE}"/>
    <cellStyle name="Comma 3 7 3 4 3 4" xfId="11940" xr:uid="{00000000-0005-0000-0000-000086470000}"/>
    <cellStyle name="Comma 3 7 3 4 3 4 2" xfId="31154" xr:uid="{5324E1D1-AA51-4DF0-A1EE-7719133731A1}"/>
    <cellStyle name="Comma 3 7 3 4 3 5" xfId="21547" xr:uid="{80569E09-76E2-47AD-8B3A-23524BF7388A}"/>
    <cellStyle name="Comma 3 7 3 4 4" xfId="3135" xr:uid="{00000000-0005-0000-0000-000087470000}"/>
    <cellStyle name="Comma 3 7 3 4 4 2" xfId="7938" xr:uid="{00000000-0005-0000-0000-000088470000}"/>
    <cellStyle name="Comma 3 7 3 4 4 2 2" xfId="17545" xr:uid="{00000000-0005-0000-0000-000089470000}"/>
    <cellStyle name="Comma 3 7 3 4 4 2 2 2" xfId="36759" xr:uid="{E5A9787C-8E82-4A8D-868F-123C499335C9}"/>
    <cellStyle name="Comma 3 7 3 4 4 2 3" xfId="27152" xr:uid="{6F059328-F5DF-4CB1-85DD-C4AA588B0BB4}"/>
    <cellStyle name="Comma 3 7 3 4 4 3" xfId="12742" xr:uid="{00000000-0005-0000-0000-00008A470000}"/>
    <cellStyle name="Comma 3 7 3 4 4 3 2" xfId="31956" xr:uid="{F7290BFE-E076-4D8A-B53F-500B25B120E7}"/>
    <cellStyle name="Comma 3 7 3 4 4 4" xfId="22349" xr:uid="{16DAEB08-69DE-4914-9A9D-5D9D0E9D0400}"/>
    <cellStyle name="Comma 3 7 3 4 5" xfId="5537" xr:uid="{00000000-0005-0000-0000-00008B470000}"/>
    <cellStyle name="Comma 3 7 3 4 5 2" xfId="15144" xr:uid="{00000000-0005-0000-0000-00008C470000}"/>
    <cellStyle name="Comma 3 7 3 4 5 2 2" xfId="34358" xr:uid="{75B8C267-8876-4FA0-ADA0-740115B4FB0D}"/>
    <cellStyle name="Comma 3 7 3 4 5 3" xfId="24751" xr:uid="{403C4A11-D7D8-4ADA-8DC6-0F63BFCF5BCB}"/>
    <cellStyle name="Comma 3 7 3 4 6" xfId="10340" xr:uid="{00000000-0005-0000-0000-00008D470000}"/>
    <cellStyle name="Comma 3 7 3 4 6 2" xfId="29554" xr:uid="{4A2F815A-F02C-4DA5-BD11-97049C4051BA}"/>
    <cellStyle name="Comma 3 7 3 4 7" xfId="19947" xr:uid="{C4FD2005-6548-40FE-9FDF-1E32F51324F9}"/>
    <cellStyle name="Comma 3 7 3 5" xfId="930" xr:uid="{00000000-0005-0000-0000-00008E470000}"/>
    <cellStyle name="Comma 3 7 3 5 2" xfId="3335" xr:uid="{00000000-0005-0000-0000-00008F470000}"/>
    <cellStyle name="Comma 3 7 3 5 2 2" xfId="8138" xr:uid="{00000000-0005-0000-0000-000090470000}"/>
    <cellStyle name="Comma 3 7 3 5 2 2 2" xfId="17745" xr:uid="{00000000-0005-0000-0000-000091470000}"/>
    <cellStyle name="Comma 3 7 3 5 2 2 2 2" xfId="36959" xr:uid="{5C2DA36C-6466-4F52-B2C5-6C9106117A9D}"/>
    <cellStyle name="Comma 3 7 3 5 2 2 3" xfId="27352" xr:uid="{8B7008D2-27C4-42F6-9A41-E7B94ECC4FC1}"/>
    <cellStyle name="Comma 3 7 3 5 2 3" xfId="12942" xr:uid="{00000000-0005-0000-0000-000092470000}"/>
    <cellStyle name="Comma 3 7 3 5 2 3 2" xfId="32156" xr:uid="{783D1B36-2568-4AB3-976D-BEC41F4FA3D7}"/>
    <cellStyle name="Comma 3 7 3 5 2 4" xfId="22549" xr:uid="{CF93D638-FFED-4CEF-A354-1F499BE6393F}"/>
    <cellStyle name="Comma 3 7 3 5 3" xfId="5737" xr:uid="{00000000-0005-0000-0000-000093470000}"/>
    <cellStyle name="Comma 3 7 3 5 3 2" xfId="15344" xr:uid="{00000000-0005-0000-0000-000094470000}"/>
    <cellStyle name="Comma 3 7 3 5 3 2 2" xfId="34558" xr:uid="{BE5AAEA7-69E3-4827-A59F-7FD4EBA9C917}"/>
    <cellStyle name="Comma 3 7 3 5 3 3" xfId="24951" xr:uid="{B1F71205-0DD7-4A8C-BCFB-BCE61A67A9F7}"/>
    <cellStyle name="Comma 3 7 3 5 4" xfId="10540" xr:uid="{00000000-0005-0000-0000-000095470000}"/>
    <cellStyle name="Comma 3 7 3 5 4 2" xfId="29754" xr:uid="{51ED225E-CD97-4778-BE17-1BAE54485356}"/>
    <cellStyle name="Comma 3 7 3 5 5" xfId="20147" xr:uid="{C1424A02-50C7-4711-82A5-A55AA92FAD1E}"/>
    <cellStyle name="Comma 3 7 3 6" xfId="1730" xr:uid="{00000000-0005-0000-0000-000096470000}"/>
    <cellStyle name="Comma 3 7 3 6 2" xfId="4135" xr:uid="{00000000-0005-0000-0000-000097470000}"/>
    <cellStyle name="Comma 3 7 3 6 2 2" xfId="8938" xr:uid="{00000000-0005-0000-0000-000098470000}"/>
    <cellStyle name="Comma 3 7 3 6 2 2 2" xfId="18545" xr:uid="{00000000-0005-0000-0000-000099470000}"/>
    <cellStyle name="Comma 3 7 3 6 2 2 2 2" xfId="37759" xr:uid="{766ABE1D-0724-4C9C-8DF1-A87A23EE46B2}"/>
    <cellStyle name="Comma 3 7 3 6 2 2 3" xfId="28152" xr:uid="{78AF8D3F-31A6-4D52-8534-55360CBFA5E6}"/>
    <cellStyle name="Comma 3 7 3 6 2 3" xfId="13742" xr:uid="{00000000-0005-0000-0000-00009A470000}"/>
    <cellStyle name="Comma 3 7 3 6 2 3 2" xfId="32956" xr:uid="{F94552BD-7A05-415C-A7AE-4FBDBFBA1572}"/>
    <cellStyle name="Comma 3 7 3 6 2 4" xfId="23349" xr:uid="{E655E09F-C95F-4708-815D-698A58931456}"/>
    <cellStyle name="Comma 3 7 3 6 3" xfId="6537" xr:uid="{00000000-0005-0000-0000-00009B470000}"/>
    <cellStyle name="Comma 3 7 3 6 3 2" xfId="16144" xr:uid="{00000000-0005-0000-0000-00009C470000}"/>
    <cellStyle name="Comma 3 7 3 6 3 2 2" xfId="35358" xr:uid="{8A513CE2-ED61-47D7-96B0-25BC09385AAE}"/>
    <cellStyle name="Comma 3 7 3 6 3 3" xfId="25751" xr:uid="{F3E44209-5D91-46A4-9029-AF4E41AD3B9D}"/>
    <cellStyle name="Comma 3 7 3 6 4" xfId="11340" xr:uid="{00000000-0005-0000-0000-00009D470000}"/>
    <cellStyle name="Comma 3 7 3 6 4 2" xfId="30554" xr:uid="{23557156-E670-404C-BF09-05B8053DEF7E}"/>
    <cellStyle name="Comma 3 7 3 6 5" xfId="20947" xr:uid="{45EFBD94-C0EF-44EB-A3FC-834944F031BE}"/>
    <cellStyle name="Comma 3 7 3 7" xfId="2535" xr:uid="{00000000-0005-0000-0000-00009E470000}"/>
    <cellStyle name="Comma 3 7 3 7 2" xfId="7338" xr:uid="{00000000-0005-0000-0000-00009F470000}"/>
    <cellStyle name="Comma 3 7 3 7 2 2" xfId="16945" xr:uid="{00000000-0005-0000-0000-0000A0470000}"/>
    <cellStyle name="Comma 3 7 3 7 2 2 2" xfId="36159" xr:uid="{970C7752-8597-4CD4-92A0-4BEFCE0C94D3}"/>
    <cellStyle name="Comma 3 7 3 7 2 3" xfId="26552" xr:uid="{A920D5C2-59B6-4F9C-BE35-08EB6E3306F4}"/>
    <cellStyle name="Comma 3 7 3 7 3" xfId="12142" xr:uid="{00000000-0005-0000-0000-0000A1470000}"/>
    <cellStyle name="Comma 3 7 3 7 3 2" xfId="31356" xr:uid="{947FC78D-A7C9-4BF7-A436-C2614876DDFD}"/>
    <cellStyle name="Comma 3 7 3 7 4" xfId="21749" xr:uid="{F4C0C226-3692-4C0C-B6C8-0CC19BAE6F10}"/>
    <cellStyle name="Comma 3 7 3 8" xfId="4937" xr:uid="{00000000-0005-0000-0000-0000A2470000}"/>
    <cellStyle name="Comma 3 7 3 8 2" xfId="14544" xr:uid="{00000000-0005-0000-0000-0000A3470000}"/>
    <cellStyle name="Comma 3 7 3 8 2 2" xfId="33758" xr:uid="{60B152E3-913C-4CFB-9A70-2B8E1C2AA3AD}"/>
    <cellStyle name="Comma 3 7 3 8 3" xfId="24151" xr:uid="{E8204100-2895-4253-BA79-22E45E1C0E00}"/>
    <cellStyle name="Comma 3 7 3 9" xfId="9740" xr:uid="{00000000-0005-0000-0000-0000A4470000}"/>
    <cellStyle name="Comma 3 7 3 9 2" xfId="28954" xr:uid="{D2EA342E-16A9-4BFF-9262-D8BEC2E091F8}"/>
    <cellStyle name="Comma 3 7 4" xfId="229" xr:uid="{00000000-0005-0000-0000-0000A5470000}"/>
    <cellStyle name="Comma 3 7 4 2" xfId="1030" xr:uid="{00000000-0005-0000-0000-0000A6470000}"/>
    <cellStyle name="Comma 3 7 4 2 2" xfId="3435" xr:uid="{00000000-0005-0000-0000-0000A7470000}"/>
    <cellStyle name="Comma 3 7 4 2 2 2" xfId="8238" xr:uid="{00000000-0005-0000-0000-0000A8470000}"/>
    <cellStyle name="Comma 3 7 4 2 2 2 2" xfId="17845" xr:uid="{00000000-0005-0000-0000-0000A9470000}"/>
    <cellStyle name="Comma 3 7 4 2 2 2 2 2" xfId="37059" xr:uid="{3ED18C1F-15C4-4E66-8E55-6B7357C2B084}"/>
    <cellStyle name="Comma 3 7 4 2 2 2 3" xfId="27452" xr:uid="{F6BDD9E5-5846-4C5C-B82C-019A52981D4C}"/>
    <cellStyle name="Comma 3 7 4 2 2 3" xfId="13042" xr:uid="{00000000-0005-0000-0000-0000AA470000}"/>
    <cellStyle name="Comma 3 7 4 2 2 3 2" xfId="32256" xr:uid="{616D652D-A335-499D-A125-44C3ED816222}"/>
    <cellStyle name="Comma 3 7 4 2 2 4" xfId="22649" xr:uid="{D8BD7063-750A-4FDA-881C-37A0313B2365}"/>
    <cellStyle name="Comma 3 7 4 2 3" xfId="5837" xr:uid="{00000000-0005-0000-0000-0000AB470000}"/>
    <cellStyle name="Comma 3 7 4 2 3 2" xfId="15444" xr:uid="{00000000-0005-0000-0000-0000AC470000}"/>
    <cellStyle name="Comma 3 7 4 2 3 2 2" xfId="34658" xr:uid="{1399EA42-B685-457F-A6DC-4BB89F9B7AD6}"/>
    <cellStyle name="Comma 3 7 4 2 3 3" xfId="25051" xr:uid="{6F7A9080-A71C-4BA9-80E0-48F131DC1764}"/>
    <cellStyle name="Comma 3 7 4 2 4" xfId="10640" xr:uid="{00000000-0005-0000-0000-0000AD470000}"/>
    <cellStyle name="Comma 3 7 4 2 4 2" xfId="29854" xr:uid="{193B9C83-2B54-491B-B3DA-2DFFC3C32F72}"/>
    <cellStyle name="Comma 3 7 4 2 5" xfId="20247" xr:uid="{611DEE14-C9D0-4918-A454-453A8801FED2}"/>
    <cellStyle name="Comma 3 7 4 3" xfId="1830" xr:uid="{00000000-0005-0000-0000-0000AE470000}"/>
    <cellStyle name="Comma 3 7 4 3 2" xfId="4235" xr:uid="{00000000-0005-0000-0000-0000AF470000}"/>
    <cellStyle name="Comma 3 7 4 3 2 2" xfId="9038" xr:uid="{00000000-0005-0000-0000-0000B0470000}"/>
    <cellStyle name="Comma 3 7 4 3 2 2 2" xfId="18645" xr:uid="{00000000-0005-0000-0000-0000B1470000}"/>
    <cellStyle name="Comma 3 7 4 3 2 2 2 2" xfId="37859" xr:uid="{7C065DB2-372A-4DA4-962D-03B82E939D7D}"/>
    <cellStyle name="Comma 3 7 4 3 2 2 3" xfId="28252" xr:uid="{31834F34-A277-451A-ACA1-FBB06364DE7D}"/>
    <cellStyle name="Comma 3 7 4 3 2 3" xfId="13842" xr:uid="{00000000-0005-0000-0000-0000B2470000}"/>
    <cellStyle name="Comma 3 7 4 3 2 3 2" xfId="33056" xr:uid="{356C25C9-BACC-48A8-8C9C-7006BF6B77D5}"/>
    <cellStyle name="Comma 3 7 4 3 2 4" xfId="23449" xr:uid="{AF4D5053-935C-45DF-962D-BD2E4CAAF4AF}"/>
    <cellStyle name="Comma 3 7 4 3 3" xfId="6637" xr:uid="{00000000-0005-0000-0000-0000B3470000}"/>
    <cellStyle name="Comma 3 7 4 3 3 2" xfId="16244" xr:uid="{00000000-0005-0000-0000-0000B4470000}"/>
    <cellStyle name="Comma 3 7 4 3 3 2 2" xfId="35458" xr:uid="{FD780725-4B47-409E-B7C9-D500D49635E8}"/>
    <cellStyle name="Comma 3 7 4 3 3 3" xfId="25851" xr:uid="{DD0A1BA8-1CC3-49CB-8B0E-EB6402AF7AAF}"/>
    <cellStyle name="Comma 3 7 4 3 4" xfId="11440" xr:uid="{00000000-0005-0000-0000-0000B5470000}"/>
    <cellStyle name="Comma 3 7 4 3 4 2" xfId="30654" xr:uid="{F5019157-0FF9-4379-A9D9-4507E4810AAE}"/>
    <cellStyle name="Comma 3 7 4 3 5" xfId="21047" xr:uid="{B1C2E1F6-1E4E-4C0D-A861-2225633D8551}"/>
    <cellStyle name="Comma 3 7 4 4" xfId="2635" xr:uid="{00000000-0005-0000-0000-0000B6470000}"/>
    <cellStyle name="Comma 3 7 4 4 2" xfId="7438" xr:uid="{00000000-0005-0000-0000-0000B7470000}"/>
    <cellStyle name="Comma 3 7 4 4 2 2" xfId="17045" xr:uid="{00000000-0005-0000-0000-0000B8470000}"/>
    <cellStyle name="Comma 3 7 4 4 2 2 2" xfId="36259" xr:uid="{F55F4A81-1CE7-42AA-8E09-192DB31C2F11}"/>
    <cellStyle name="Comma 3 7 4 4 2 3" xfId="26652" xr:uid="{E9E01381-E871-4198-926B-DA28A96FD864}"/>
    <cellStyle name="Comma 3 7 4 4 3" xfId="12242" xr:uid="{00000000-0005-0000-0000-0000B9470000}"/>
    <cellStyle name="Comma 3 7 4 4 3 2" xfId="31456" xr:uid="{39AC9B4E-0800-429E-8775-15E883DDF6D2}"/>
    <cellStyle name="Comma 3 7 4 4 4" xfId="21849" xr:uid="{ADF3C1B2-576F-4D77-AD83-CC52D54E9714}"/>
    <cellStyle name="Comma 3 7 4 5" xfId="5037" xr:uid="{00000000-0005-0000-0000-0000BA470000}"/>
    <cellStyle name="Comma 3 7 4 5 2" xfId="14644" xr:uid="{00000000-0005-0000-0000-0000BB470000}"/>
    <cellStyle name="Comma 3 7 4 5 2 2" xfId="33858" xr:uid="{47A0BC0A-E36E-452B-8EDD-A4C37488AEB4}"/>
    <cellStyle name="Comma 3 7 4 5 3" xfId="24251" xr:uid="{7CE955D1-A8C0-4E18-B628-23C40FDBE0FF}"/>
    <cellStyle name="Comma 3 7 4 6" xfId="9840" xr:uid="{00000000-0005-0000-0000-0000BC470000}"/>
    <cellStyle name="Comma 3 7 4 6 2" xfId="29054" xr:uid="{F286AE01-2349-4C9C-845B-A4BDD53BEEE7}"/>
    <cellStyle name="Comma 3 7 4 7" xfId="19447" xr:uid="{09988B57-C6A7-49DB-9AAA-C5C04347D9C1}"/>
    <cellStyle name="Comma 3 7 5" xfId="429" xr:uid="{00000000-0005-0000-0000-0000BD470000}"/>
    <cellStyle name="Comma 3 7 5 2" xfId="1230" xr:uid="{00000000-0005-0000-0000-0000BE470000}"/>
    <cellStyle name="Comma 3 7 5 2 2" xfId="3635" xr:uid="{00000000-0005-0000-0000-0000BF470000}"/>
    <cellStyle name="Comma 3 7 5 2 2 2" xfId="8438" xr:uid="{00000000-0005-0000-0000-0000C0470000}"/>
    <cellStyle name="Comma 3 7 5 2 2 2 2" xfId="18045" xr:uid="{00000000-0005-0000-0000-0000C1470000}"/>
    <cellStyle name="Comma 3 7 5 2 2 2 2 2" xfId="37259" xr:uid="{F91CF35A-4A4C-492D-A867-6D6B2424B61C}"/>
    <cellStyle name="Comma 3 7 5 2 2 2 3" xfId="27652" xr:uid="{1FFFD17B-E9E5-4EA9-B878-D41E1C5A4D0E}"/>
    <cellStyle name="Comma 3 7 5 2 2 3" xfId="13242" xr:uid="{00000000-0005-0000-0000-0000C2470000}"/>
    <cellStyle name="Comma 3 7 5 2 2 3 2" xfId="32456" xr:uid="{3B6CD5E4-F7F6-44BF-A80D-E20A3920B218}"/>
    <cellStyle name="Comma 3 7 5 2 2 4" xfId="22849" xr:uid="{D4DB7AB1-C805-4B9C-B25F-01A03ACAD2BE}"/>
    <cellStyle name="Comma 3 7 5 2 3" xfId="6037" xr:uid="{00000000-0005-0000-0000-0000C3470000}"/>
    <cellStyle name="Comma 3 7 5 2 3 2" xfId="15644" xr:uid="{00000000-0005-0000-0000-0000C4470000}"/>
    <cellStyle name="Comma 3 7 5 2 3 2 2" xfId="34858" xr:uid="{F91C92F4-7132-49F1-87FC-09B454F4E4F2}"/>
    <cellStyle name="Comma 3 7 5 2 3 3" xfId="25251" xr:uid="{E1697883-5E2B-4403-B4B7-5FDC357F044E}"/>
    <cellStyle name="Comma 3 7 5 2 4" xfId="10840" xr:uid="{00000000-0005-0000-0000-0000C5470000}"/>
    <cellStyle name="Comma 3 7 5 2 4 2" xfId="30054" xr:uid="{39806B97-0415-4AA0-8642-5D7954FDFB07}"/>
    <cellStyle name="Comma 3 7 5 2 5" xfId="20447" xr:uid="{D5E39EEC-D79E-4950-B614-F185884750E9}"/>
    <cellStyle name="Comma 3 7 5 3" xfId="2030" xr:uid="{00000000-0005-0000-0000-0000C6470000}"/>
    <cellStyle name="Comma 3 7 5 3 2" xfId="4435" xr:uid="{00000000-0005-0000-0000-0000C7470000}"/>
    <cellStyle name="Comma 3 7 5 3 2 2" xfId="9238" xr:uid="{00000000-0005-0000-0000-0000C8470000}"/>
    <cellStyle name="Comma 3 7 5 3 2 2 2" xfId="18845" xr:uid="{00000000-0005-0000-0000-0000C9470000}"/>
    <cellStyle name="Comma 3 7 5 3 2 2 2 2" xfId="38059" xr:uid="{5E0651D1-BB37-4FDB-8ECF-209691920ED8}"/>
    <cellStyle name="Comma 3 7 5 3 2 2 3" xfId="28452" xr:uid="{71533F5B-75D9-4F3F-8850-C06233F5A117}"/>
    <cellStyle name="Comma 3 7 5 3 2 3" xfId="14042" xr:uid="{00000000-0005-0000-0000-0000CA470000}"/>
    <cellStyle name="Comma 3 7 5 3 2 3 2" xfId="33256" xr:uid="{6738FCBF-A445-499D-A4C2-FF8191DCAE59}"/>
    <cellStyle name="Comma 3 7 5 3 2 4" xfId="23649" xr:uid="{53237B5D-F595-4F37-B5DE-69AFBEC10B6E}"/>
    <cellStyle name="Comma 3 7 5 3 3" xfId="6837" xr:uid="{00000000-0005-0000-0000-0000CB470000}"/>
    <cellStyle name="Comma 3 7 5 3 3 2" xfId="16444" xr:uid="{00000000-0005-0000-0000-0000CC470000}"/>
    <cellStyle name="Comma 3 7 5 3 3 2 2" xfId="35658" xr:uid="{9107CE74-16E5-4977-ACE5-185A66152D5B}"/>
    <cellStyle name="Comma 3 7 5 3 3 3" xfId="26051" xr:uid="{11D1C266-EE59-483B-A3F7-8FFA068416BB}"/>
    <cellStyle name="Comma 3 7 5 3 4" xfId="11640" xr:uid="{00000000-0005-0000-0000-0000CD470000}"/>
    <cellStyle name="Comma 3 7 5 3 4 2" xfId="30854" xr:uid="{AB29B85B-36D8-4459-BDC5-88B272DE0A4B}"/>
    <cellStyle name="Comma 3 7 5 3 5" xfId="21247" xr:uid="{485FA59B-A7A7-46EC-9B9D-1EA3C9753A1B}"/>
    <cellStyle name="Comma 3 7 5 4" xfId="2835" xr:uid="{00000000-0005-0000-0000-0000CE470000}"/>
    <cellStyle name="Comma 3 7 5 4 2" xfId="7638" xr:uid="{00000000-0005-0000-0000-0000CF470000}"/>
    <cellStyle name="Comma 3 7 5 4 2 2" xfId="17245" xr:uid="{00000000-0005-0000-0000-0000D0470000}"/>
    <cellStyle name="Comma 3 7 5 4 2 2 2" xfId="36459" xr:uid="{757B9193-0F0B-4332-888A-13599EEBB8C3}"/>
    <cellStyle name="Comma 3 7 5 4 2 3" xfId="26852" xr:uid="{6E95BC2B-302E-4016-93E4-2C20E38088D6}"/>
    <cellStyle name="Comma 3 7 5 4 3" xfId="12442" xr:uid="{00000000-0005-0000-0000-0000D1470000}"/>
    <cellStyle name="Comma 3 7 5 4 3 2" xfId="31656" xr:uid="{C64E6FCF-0D4B-4600-AB10-A533BB0FF75F}"/>
    <cellStyle name="Comma 3 7 5 4 4" xfId="22049" xr:uid="{ECEB833E-881E-4FC0-BFE3-264BBDB6F901}"/>
    <cellStyle name="Comma 3 7 5 5" xfId="5237" xr:uid="{00000000-0005-0000-0000-0000D2470000}"/>
    <cellStyle name="Comma 3 7 5 5 2" xfId="14844" xr:uid="{00000000-0005-0000-0000-0000D3470000}"/>
    <cellStyle name="Comma 3 7 5 5 2 2" xfId="34058" xr:uid="{D7E7463F-D268-4794-873A-79D780EFF7AE}"/>
    <cellStyle name="Comma 3 7 5 5 3" xfId="24451" xr:uid="{5C7E050C-5DCA-4859-AEDD-B353EABFB94B}"/>
    <cellStyle name="Comma 3 7 5 6" xfId="10040" xr:uid="{00000000-0005-0000-0000-0000D4470000}"/>
    <cellStyle name="Comma 3 7 5 6 2" xfId="29254" xr:uid="{71F5BA1D-C56A-40E3-BE08-12C169B16A96}"/>
    <cellStyle name="Comma 3 7 5 7" xfId="19647" xr:uid="{14CEEAF4-2528-4AC4-A13E-D1CF8633234B}"/>
    <cellStyle name="Comma 3 7 6" xfId="629" xr:uid="{00000000-0005-0000-0000-0000D5470000}"/>
    <cellStyle name="Comma 3 7 6 2" xfId="1430" xr:uid="{00000000-0005-0000-0000-0000D6470000}"/>
    <cellStyle name="Comma 3 7 6 2 2" xfId="3835" xr:uid="{00000000-0005-0000-0000-0000D7470000}"/>
    <cellStyle name="Comma 3 7 6 2 2 2" xfId="8638" xr:uid="{00000000-0005-0000-0000-0000D8470000}"/>
    <cellStyle name="Comma 3 7 6 2 2 2 2" xfId="18245" xr:uid="{00000000-0005-0000-0000-0000D9470000}"/>
    <cellStyle name="Comma 3 7 6 2 2 2 2 2" xfId="37459" xr:uid="{95106F31-4BBD-4B69-A12A-324E594A23ED}"/>
    <cellStyle name="Comma 3 7 6 2 2 2 3" xfId="27852" xr:uid="{43D4D5EE-0E2D-469F-9299-7E3A0E75AE8D}"/>
    <cellStyle name="Comma 3 7 6 2 2 3" xfId="13442" xr:uid="{00000000-0005-0000-0000-0000DA470000}"/>
    <cellStyle name="Comma 3 7 6 2 2 3 2" xfId="32656" xr:uid="{F878F5C6-CAC0-4B27-9140-7567D2B0F196}"/>
    <cellStyle name="Comma 3 7 6 2 2 4" xfId="23049" xr:uid="{CB9E6BF4-446D-4E3C-B7D2-5F2DB30B02F4}"/>
    <cellStyle name="Comma 3 7 6 2 3" xfId="6237" xr:uid="{00000000-0005-0000-0000-0000DB470000}"/>
    <cellStyle name="Comma 3 7 6 2 3 2" xfId="15844" xr:uid="{00000000-0005-0000-0000-0000DC470000}"/>
    <cellStyle name="Comma 3 7 6 2 3 2 2" xfId="35058" xr:uid="{38CA6E68-BD01-4B70-BF2E-31123E673FB0}"/>
    <cellStyle name="Comma 3 7 6 2 3 3" xfId="25451" xr:uid="{60E2CCD8-4628-40BC-BBF3-4E6B6AD11B39}"/>
    <cellStyle name="Comma 3 7 6 2 4" xfId="11040" xr:uid="{00000000-0005-0000-0000-0000DD470000}"/>
    <cellStyle name="Comma 3 7 6 2 4 2" xfId="30254" xr:uid="{575239C3-1511-4633-B7DE-6040B3211C59}"/>
    <cellStyle name="Comma 3 7 6 2 5" xfId="20647" xr:uid="{EF5DBA29-AE07-48E7-B5BA-EB3E6A563AEF}"/>
    <cellStyle name="Comma 3 7 6 3" xfId="2230" xr:uid="{00000000-0005-0000-0000-0000DE470000}"/>
    <cellStyle name="Comma 3 7 6 3 2" xfId="4635" xr:uid="{00000000-0005-0000-0000-0000DF470000}"/>
    <cellStyle name="Comma 3 7 6 3 2 2" xfId="9438" xr:uid="{00000000-0005-0000-0000-0000E0470000}"/>
    <cellStyle name="Comma 3 7 6 3 2 2 2" xfId="19045" xr:uid="{00000000-0005-0000-0000-0000E1470000}"/>
    <cellStyle name="Comma 3 7 6 3 2 2 2 2" xfId="38259" xr:uid="{7C964B04-7992-4B2F-8A3E-CE6DA56A99F6}"/>
    <cellStyle name="Comma 3 7 6 3 2 2 3" xfId="28652" xr:uid="{929482D1-9D70-4AD7-9E74-DD7976B49B99}"/>
    <cellStyle name="Comma 3 7 6 3 2 3" xfId="14242" xr:uid="{00000000-0005-0000-0000-0000E2470000}"/>
    <cellStyle name="Comma 3 7 6 3 2 3 2" xfId="33456" xr:uid="{86A1CA9F-9C8A-40AB-9EF2-46730F42FCD6}"/>
    <cellStyle name="Comma 3 7 6 3 2 4" xfId="23849" xr:uid="{42B9662A-4BFA-406C-94E6-007F7EEB4CB1}"/>
    <cellStyle name="Comma 3 7 6 3 3" xfId="7037" xr:uid="{00000000-0005-0000-0000-0000E3470000}"/>
    <cellStyle name="Comma 3 7 6 3 3 2" xfId="16644" xr:uid="{00000000-0005-0000-0000-0000E4470000}"/>
    <cellStyle name="Comma 3 7 6 3 3 2 2" xfId="35858" xr:uid="{A7B81D06-99E0-4A44-AE2D-A235EA4D93AE}"/>
    <cellStyle name="Comma 3 7 6 3 3 3" xfId="26251" xr:uid="{7B9E64A5-1A85-4A51-A702-38DD5FB844D7}"/>
    <cellStyle name="Comma 3 7 6 3 4" xfId="11840" xr:uid="{00000000-0005-0000-0000-0000E5470000}"/>
    <cellStyle name="Comma 3 7 6 3 4 2" xfId="31054" xr:uid="{4E3CD4DF-E078-482E-AC73-76224DB4C564}"/>
    <cellStyle name="Comma 3 7 6 3 5" xfId="21447" xr:uid="{9DD04FA9-3D64-4346-85CC-7C281DDFCD42}"/>
    <cellStyle name="Comma 3 7 6 4" xfId="3035" xr:uid="{00000000-0005-0000-0000-0000E6470000}"/>
    <cellStyle name="Comma 3 7 6 4 2" xfId="7838" xr:uid="{00000000-0005-0000-0000-0000E7470000}"/>
    <cellStyle name="Comma 3 7 6 4 2 2" xfId="17445" xr:uid="{00000000-0005-0000-0000-0000E8470000}"/>
    <cellStyle name="Comma 3 7 6 4 2 2 2" xfId="36659" xr:uid="{D6BE86A6-9410-450C-B066-09133C61951B}"/>
    <cellStyle name="Comma 3 7 6 4 2 3" xfId="27052" xr:uid="{BEBBB3CA-E6D0-4D6C-9F14-5FF9EC9E9982}"/>
    <cellStyle name="Comma 3 7 6 4 3" xfId="12642" xr:uid="{00000000-0005-0000-0000-0000E9470000}"/>
    <cellStyle name="Comma 3 7 6 4 3 2" xfId="31856" xr:uid="{EF2BBD40-A206-4ED9-BEE3-778070AA1D52}"/>
    <cellStyle name="Comma 3 7 6 4 4" xfId="22249" xr:uid="{6038F19D-7948-49DD-9281-B8C7A99ED422}"/>
    <cellStyle name="Comma 3 7 6 5" xfId="5437" xr:uid="{00000000-0005-0000-0000-0000EA470000}"/>
    <cellStyle name="Comma 3 7 6 5 2" xfId="15044" xr:uid="{00000000-0005-0000-0000-0000EB470000}"/>
    <cellStyle name="Comma 3 7 6 5 2 2" xfId="34258" xr:uid="{314949E5-3BEB-4F15-86ED-6DF36679F019}"/>
    <cellStyle name="Comma 3 7 6 5 3" xfId="24651" xr:uid="{3767D2EC-6E87-402D-AD18-A9993FAF5748}"/>
    <cellStyle name="Comma 3 7 6 6" xfId="10240" xr:uid="{00000000-0005-0000-0000-0000EC470000}"/>
    <cellStyle name="Comma 3 7 6 6 2" xfId="29454" xr:uid="{F4A49B4D-52DD-477D-A47C-F93CCB568736}"/>
    <cellStyle name="Comma 3 7 6 7" xfId="19847" xr:uid="{62BFFCF2-47BA-4A20-863A-7D5AA18479F4}"/>
    <cellStyle name="Comma 3 7 7" xfId="830" xr:uid="{00000000-0005-0000-0000-0000ED470000}"/>
    <cellStyle name="Comma 3 7 7 2" xfId="3235" xr:uid="{00000000-0005-0000-0000-0000EE470000}"/>
    <cellStyle name="Comma 3 7 7 2 2" xfId="8038" xr:uid="{00000000-0005-0000-0000-0000EF470000}"/>
    <cellStyle name="Comma 3 7 7 2 2 2" xfId="17645" xr:uid="{00000000-0005-0000-0000-0000F0470000}"/>
    <cellStyle name="Comma 3 7 7 2 2 2 2" xfId="36859" xr:uid="{1A8882E8-2D1E-4D82-BD12-0393003E1EDC}"/>
    <cellStyle name="Comma 3 7 7 2 2 3" xfId="27252" xr:uid="{371AD7B4-EFE7-4EF9-9E4F-984EEA1616F8}"/>
    <cellStyle name="Comma 3 7 7 2 3" xfId="12842" xr:uid="{00000000-0005-0000-0000-0000F1470000}"/>
    <cellStyle name="Comma 3 7 7 2 3 2" xfId="32056" xr:uid="{D2D642A8-5F1D-433D-B64B-05CCBAFE720A}"/>
    <cellStyle name="Comma 3 7 7 2 4" xfId="22449" xr:uid="{84696A69-95F8-4DC9-8594-B1C7FE3CB5A0}"/>
    <cellStyle name="Comma 3 7 7 3" xfId="5637" xr:uid="{00000000-0005-0000-0000-0000F2470000}"/>
    <cellStyle name="Comma 3 7 7 3 2" xfId="15244" xr:uid="{00000000-0005-0000-0000-0000F3470000}"/>
    <cellStyle name="Comma 3 7 7 3 2 2" xfId="34458" xr:uid="{4B61E8B3-3E96-4C9D-B64C-8C09F5B2FD70}"/>
    <cellStyle name="Comma 3 7 7 3 3" xfId="24851" xr:uid="{A008E6A6-5474-4B63-9A50-8A94CAEFB4A5}"/>
    <cellStyle name="Comma 3 7 7 4" xfId="10440" xr:uid="{00000000-0005-0000-0000-0000F4470000}"/>
    <cellStyle name="Comma 3 7 7 4 2" xfId="29654" xr:uid="{F94DC629-B4F1-4565-BBA9-07E05D4627C3}"/>
    <cellStyle name="Comma 3 7 7 5" xfId="20047" xr:uid="{25008A38-528B-46AE-A0FA-7FF63E2346FF}"/>
    <cellStyle name="Comma 3 7 8" xfId="1630" xr:uid="{00000000-0005-0000-0000-0000F5470000}"/>
    <cellStyle name="Comma 3 7 8 2" xfId="4035" xr:uid="{00000000-0005-0000-0000-0000F6470000}"/>
    <cellStyle name="Comma 3 7 8 2 2" xfId="8838" xr:uid="{00000000-0005-0000-0000-0000F7470000}"/>
    <cellStyle name="Comma 3 7 8 2 2 2" xfId="18445" xr:uid="{00000000-0005-0000-0000-0000F8470000}"/>
    <cellStyle name="Comma 3 7 8 2 2 2 2" xfId="37659" xr:uid="{679098C9-39E3-4EAE-AF13-A761108FD72A}"/>
    <cellStyle name="Comma 3 7 8 2 2 3" xfId="28052" xr:uid="{F83E110A-136F-4387-90E2-F927DE3A15D4}"/>
    <cellStyle name="Comma 3 7 8 2 3" xfId="13642" xr:uid="{00000000-0005-0000-0000-0000F9470000}"/>
    <cellStyle name="Comma 3 7 8 2 3 2" xfId="32856" xr:uid="{1DF5109C-04B8-4D16-8E03-FB759B5F0CA6}"/>
    <cellStyle name="Comma 3 7 8 2 4" xfId="23249" xr:uid="{613F85B4-941F-4E2D-B603-06FA021F42E4}"/>
    <cellStyle name="Comma 3 7 8 3" xfId="6437" xr:uid="{00000000-0005-0000-0000-0000FA470000}"/>
    <cellStyle name="Comma 3 7 8 3 2" xfId="16044" xr:uid="{00000000-0005-0000-0000-0000FB470000}"/>
    <cellStyle name="Comma 3 7 8 3 2 2" xfId="35258" xr:uid="{ED64A9F9-E5A1-43C5-A11F-1A6E9DA801FE}"/>
    <cellStyle name="Comma 3 7 8 3 3" xfId="25651" xr:uid="{63C48F06-E7CB-4AD8-816C-1120EF54204E}"/>
    <cellStyle name="Comma 3 7 8 4" xfId="11240" xr:uid="{00000000-0005-0000-0000-0000FC470000}"/>
    <cellStyle name="Comma 3 7 8 4 2" xfId="30454" xr:uid="{954D82A4-CC0C-4014-B95E-9776F4791C26}"/>
    <cellStyle name="Comma 3 7 8 5" xfId="20847" xr:uid="{CCB88F74-62BC-4F06-BE4F-1B4ECBAF37CD}"/>
    <cellStyle name="Comma 3 7 9" xfId="2435" xr:uid="{00000000-0005-0000-0000-0000FD470000}"/>
    <cellStyle name="Comma 3 7 9 2" xfId="7238" xr:uid="{00000000-0005-0000-0000-0000FE470000}"/>
    <cellStyle name="Comma 3 7 9 2 2" xfId="16845" xr:uid="{00000000-0005-0000-0000-0000FF470000}"/>
    <cellStyle name="Comma 3 7 9 2 2 2" xfId="36059" xr:uid="{0DDB8B1C-647D-4A7F-ABAE-696D2F68919A}"/>
    <cellStyle name="Comma 3 7 9 2 3" xfId="26452" xr:uid="{1ADE43E9-666A-4056-8A5B-1F34682D6A5F}"/>
    <cellStyle name="Comma 3 7 9 3" xfId="12042" xr:uid="{00000000-0005-0000-0000-000000480000}"/>
    <cellStyle name="Comma 3 7 9 3 2" xfId="31256" xr:uid="{9CBF373B-CC06-4251-BAFE-CE63385A610F}"/>
    <cellStyle name="Comma 3 7 9 4" xfId="21649" xr:uid="{2194A15E-2016-468E-9D72-EB5EBA077E2A}"/>
    <cellStyle name="Comma 3 8" xfId="38" xr:uid="{00000000-0005-0000-0000-000001480000}"/>
    <cellStyle name="Comma 3 8 10" xfId="4847" xr:uid="{00000000-0005-0000-0000-000002480000}"/>
    <cellStyle name="Comma 3 8 10 2" xfId="14454" xr:uid="{00000000-0005-0000-0000-000003480000}"/>
    <cellStyle name="Comma 3 8 10 2 2" xfId="33668" xr:uid="{B4630A61-99E5-4BB9-98BD-8BF4FC3C6A43}"/>
    <cellStyle name="Comma 3 8 10 3" xfId="24061" xr:uid="{FC91D092-727A-48EE-9141-7EFD842A438F}"/>
    <cellStyle name="Comma 3 8 11" xfId="9650" xr:uid="{00000000-0005-0000-0000-000004480000}"/>
    <cellStyle name="Comma 3 8 11 2" xfId="28864" xr:uid="{2C7BA11E-3787-4C69-BC87-8A6D76FBCDBF}"/>
    <cellStyle name="Comma 3 8 12" xfId="19257" xr:uid="{9DB473E4-66F1-4BC7-BC91-A3880AD7A797}"/>
    <cellStyle name="Comma 3 8 2" xfId="89" xr:uid="{00000000-0005-0000-0000-000005480000}"/>
    <cellStyle name="Comma 3 8 2 10" xfId="9700" xr:uid="{00000000-0005-0000-0000-000006480000}"/>
    <cellStyle name="Comma 3 8 2 10 2" xfId="28914" xr:uid="{322FC1F8-17FE-4938-91AA-CE7FB62374EC}"/>
    <cellStyle name="Comma 3 8 2 11" xfId="19307" xr:uid="{1453A896-48B6-4BB5-A354-651D2B4337C0}"/>
    <cellStyle name="Comma 3 8 2 2" xfId="189" xr:uid="{00000000-0005-0000-0000-000007480000}"/>
    <cellStyle name="Comma 3 8 2 2 10" xfId="19407" xr:uid="{82F9E2AF-9C5C-47D0-9DC3-0C4E95A81E51}"/>
    <cellStyle name="Comma 3 8 2 2 2" xfId="389" xr:uid="{00000000-0005-0000-0000-000008480000}"/>
    <cellStyle name="Comma 3 8 2 2 2 2" xfId="1190" xr:uid="{00000000-0005-0000-0000-000009480000}"/>
    <cellStyle name="Comma 3 8 2 2 2 2 2" xfId="3595" xr:uid="{00000000-0005-0000-0000-00000A480000}"/>
    <cellStyle name="Comma 3 8 2 2 2 2 2 2" xfId="8398" xr:uid="{00000000-0005-0000-0000-00000B480000}"/>
    <cellStyle name="Comma 3 8 2 2 2 2 2 2 2" xfId="18005" xr:uid="{00000000-0005-0000-0000-00000C480000}"/>
    <cellStyle name="Comma 3 8 2 2 2 2 2 2 2 2" xfId="37219" xr:uid="{7A863D0F-719E-4D97-B6A7-8E8E2EAED1C1}"/>
    <cellStyle name="Comma 3 8 2 2 2 2 2 2 3" xfId="27612" xr:uid="{205D8CBF-75BB-4B54-A4F1-05650833DDC7}"/>
    <cellStyle name="Comma 3 8 2 2 2 2 2 3" xfId="13202" xr:uid="{00000000-0005-0000-0000-00000D480000}"/>
    <cellStyle name="Comma 3 8 2 2 2 2 2 3 2" xfId="32416" xr:uid="{4C66E21D-9184-4C14-BE70-AEE2B39028A5}"/>
    <cellStyle name="Comma 3 8 2 2 2 2 2 4" xfId="22809" xr:uid="{823677DB-B734-4390-94EB-93462997185F}"/>
    <cellStyle name="Comma 3 8 2 2 2 2 3" xfId="5997" xr:uid="{00000000-0005-0000-0000-00000E480000}"/>
    <cellStyle name="Comma 3 8 2 2 2 2 3 2" xfId="15604" xr:uid="{00000000-0005-0000-0000-00000F480000}"/>
    <cellStyle name="Comma 3 8 2 2 2 2 3 2 2" xfId="34818" xr:uid="{581C0CE6-5323-4229-8F43-BB1F8CC51E0B}"/>
    <cellStyle name="Comma 3 8 2 2 2 2 3 3" xfId="25211" xr:uid="{D7307B4A-2084-44FA-A601-7726EB047FD1}"/>
    <cellStyle name="Comma 3 8 2 2 2 2 4" xfId="10800" xr:uid="{00000000-0005-0000-0000-000010480000}"/>
    <cellStyle name="Comma 3 8 2 2 2 2 4 2" xfId="30014" xr:uid="{680A0994-057C-4EA2-BF56-845831BF6253}"/>
    <cellStyle name="Comma 3 8 2 2 2 2 5" xfId="20407" xr:uid="{5232A9FC-E2F6-4849-97D8-E30515719DAC}"/>
    <cellStyle name="Comma 3 8 2 2 2 3" xfId="1990" xr:uid="{00000000-0005-0000-0000-000011480000}"/>
    <cellStyle name="Comma 3 8 2 2 2 3 2" xfId="4395" xr:uid="{00000000-0005-0000-0000-000012480000}"/>
    <cellStyle name="Comma 3 8 2 2 2 3 2 2" xfId="9198" xr:uid="{00000000-0005-0000-0000-000013480000}"/>
    <cellStyle name="Comma 3 8 2 2 2 3 2 2 2" xfId="18805" xr:uid="{00000000-0005-0000-0000-000014480000}"/>
    <cellStyle name="Comma 3 8 2 2 2 3 2 2 2 2" xfId="38019" xr:uid="{9E19AB1E-8DFB-4557-A6BA-56AFDA39DBA3}"/>
    <cellStyle name="Comma 3 8 2 2 2 3 2 2 3" xfId="28412" xr:uid="{1849FE66-978F-40B2-A323-EF6FDBD2F66B}"/>
    <cellStyle name="Comma 3 8 2 2 2 3 2 3" xfId="14002" xr:uid="{00000000-0005-0000-0000-000015480000}"/>
    <cellStyle name="Comma 3 8 2 2 2 3 2 3 2" xfId="33216" xr:uid="{CD4E5EEF-76FD-43FA-9D3E-20EB3B1F1A59}"/>
    <cellStyle name="Comma 3 8 2 2 2 3 2 4" xfId="23609" xr:uid="{94798651-DB15-4FE1-83BE-0D2411CF4230}"/>
    <cellStyle name="Comma 3 8 2 2 2 3 3" xfId="6797" xr:uid="{00000000-0005-0000-0000-000016480000}"/>
    <cellStyle name="Comma 3 8 2 2 2 3 3 2" xfId="16404" xr:uid="{00000000-0005-0000-0000-000017480000}"/>
    <cellStyle name="Comma 3 8 2 2 2 3 3 2 2" xfId="35618" xr:uid="{18EF7A66-7588-45D7-A81A-F300052E4516}"/>
    <cellStyle name="Comma 3 8 2 2 2 3 3 3" xfId="26011" xr:uid="{35C9773C-1F27-4C60-B238-D8760CE6CA51}"/>
    <cellStyle name="Comma 3 8 2 2 2 3 4" xfId="11600" xr:uid="{00000000-0005-0000-0000-000018480000}"/>
    <cellStyle name="Comma 3 8 2 2 2 3 4 2" xfId="30814" xr:uid="{56FAE00A-956B-4806-87FA-273C7C3BA995}"/>
    <cellStyle name="Comma 3 8 2 2 2 3 5" xfId="21207" xr:uid="{2DA74293-1737-4144-A139-5F5FCA80F581}"/>
    <cellStyle name="Comma 3 8 2 2 2 4" xfId="2795" xr:uid="{00000000-0005-0000-0000-000019480000}"/>
    <cellStyle name="Comma 3 8 2 2 2 4 2" xfId="7598" xr:uid="{00000000-0005-0000-0000-00001A480000}"/>
    <cellStyle name="Comma 3 8 2 2 2 4 2 2" xfId="17205" xr:uid="{00000000-0005-0000-0000-00001B480000}"/>
    <cellStyle name="Comma 3 8 2 2 2 4 2 2 2" xfId="36419" xr:uid="{05A32732-5518-4F86-8E1E-589FD22BB62B}"/>
    <cellStyle name="Comma 3 8 2 2 2 4 2 3" xfId="26812" xr:uid="{D5F65871-FEAD-4564-A2B1-C47B729AFD25}"/>
    <cellStyle name="Comma 3 8 2 2 2 4 3" xfId="12402" xr:uid="{00000000-0005-0000-0000-00001C480000}"/>
    <cellStyle name="Comma 3 8 2 2 2 4 3 2" xfId="31616" xr:uid="{B73EA6C5-0B34-482B-989D-AB60A40B2CEE}"/>
    <cellStyle name="Comma 3 8 2 2 2 4 4" xfId="22009" xr:uid="{5BA07194-42BD-4802-AE20-2DC835185851}"/>
    <cellStyle name="Comma 3 8 2 2 2 5" xfId="5197" xr:uid="{00000000-0005-0000-0000-00001D480000}"/>
    <cellStyle name="Comma 3 8 2 2 2 5 2" xfId="14804" xr:uid="{00000000-0005-0000-0000-00001E480000}"/>
    <cellStyle name="Comma 3 8 2 2 2 5 2 2" xfId="34018" xr:uid="{D4B3AC5C-8592-47A4-9DDF-85A8445B8737}"/>
    <cellStyle name="Comma 3 8 2 2 2 5 3" xfId="24411" xr:uid="{A3D0E67B-3B5E-4C10-B780-759993C4EF78}"/>
    <cellStyle name="Comma 3 8 2 2 2 6" xfId="10000" xr:uid="{00000000-0005-0000-0000-00001F480000}"/>
    <cellStyle name="Comma 3 8 2 2 2 6 2" xfId="29214" xr:uid="{95C4FD64-57C9-4C7C-A14C-4998B574DFBC}"/>
    <cellStyle name="Comma 3 8 2 2 2 7" xfId="19607" xr:uid="{8112BA85-11B6-4425-B1A3-6BECA6D055D6}"/>
    <cellStyle name="Comma 3 8 2 2 3" xfId="589" xr:uid="{00000000-0005-0000-0000-000020480000}"/>
    <cellStyle name="Comma 3 8 2 2 3 2" xfId="1390" xr:uid="{00000000-0005-0000-0000-000021480000}"/>
    <cellStyle name="Comma 3 8 2 2 3 2 2" xfId="3795" xr:uid="{00000000-0005-0000-0000-000022480000}"/>
    <cellStyle name="Comma 3 8 2 2 3 2 2 2" xfId="8598" xr:uid="{00000000-0005-0000-0000-000023480000}"/>
    <cellStyle name="Comma 3 8 2 2 3 2 2 2 2" xfId="18205" xr:uid="{00000000-0005-0000-0000-000024480000}"/>
    <cellStyle name="Comma 3 8 2 2 3 2 2 2 2 2" xfId="37419" xr:uid="{1D656897-A274-4D6F-84FC-150ACEBE1259}"/>
    <cellStyle name="Comma 3 8 2 2 3 2 2 2 3" xfId="27812" xr:uid="{19F5D36D-8A9E-40DA-9DB6-9AE2745A7444}"/>
    <cellStyle name="Comma 3 8 2 2 3 2 2 3" xfId="13402" xr:uid="{00000000-0005-0000-0000-000025480000}"/>
    <cellStyle name="Comma 3 8 2 2 3 2 2 3 2" xfId="32616" xr:uid="{BDAF1CE9-6B25-4E17-B532-C2AA2710D211}"/>
    <cellStyle name="Comma 3 8 2 2 3 2 2 4" xfId="23009" xr:uid="{7970E11A-FD9A-4E74-9C2A-C499A2623882}"/>
    <cellStyle name="Comma 3 8 2 2 3 2 3" xfId="6197" xr:uid="{00000000-0005-0000-0000-000026480000}"/>
    <cellStyle name="Comma 3 8 2 2 3 2 3 2" xfId="15804" xr:uid="{00000000-0005-0000-0000-000027480000}"/>
    <cellStyle name="Comma 3 8 2 2 3 2 3 2 2" xfId="35018" xr:uid="{68A27958-A001-41B3-B888-5A504B0C8445}"/>
    <cellStyle name="Comma 3 8 2 2 3 2 3 3" xfId="25411" xr:uid="{D555E290-A5C5-41B1-94C7-5F6E8F7D0F8B}"/>
    <cellStyle name="Comma 3 8 2 2 3 2 4" xfId="11000" xr:uid="{00000000-0005-0000-0000-000028480000}"/>
    <cellStyle name="Comma 3 8 2 2 3 2 4 2" xfId="30214" xr:uid="{38404EA3-F136-4C15-BB7E-2F64B159585F}"/>
    <cellStyle name="Comma 3 8 2 2 3 2 5" xfId="20607" xr:uid="{710A7A05-6FB2-4ACC-B59E-A7B6BF8C646C}"/>
    <cellStyle name="Comma 3 8 2 2 3 3" xfId="2190" xr:uid="{00000000-0005-0000-0000-000029480000}"/>
    <cellStyle name="Comma 3 8 2 2 3 3 2" xfId="4595" xr:uid="{00000000-0005-0000-0000-00002A480000}"/>
    <cellStyle name="Comma 3 8 2 2 3 3 2 2" xfId="9398" xr:uid="{00000000-0005-0000-0000-00002B480000}"/>
    <cellStyle name="Comma 3 8 2 2 3 3 2 2 2" xfId="19005" xr:uid="{00000000-0005-0000-0000-00002C480000}"/>
    <cellStyle name="Comma 3 8 2 2 3 3 2 2 2 2" xfId="38219" xr:uid="{F303E0A7-E22E-4692-A0E8-1B32BA829999}"/>
    <cellStyle name="Comma 3 8 2 2 3 3 2 2 3" xfId="28612" xr:uid="{884F745F-2433-471A-9FFE-6878A5ED3659}"/>
    <cellStyle name="Comma 3 8 2 2 3 3 2 3" xfId="14202" xr:uid="{00000000-0005-0000-0000-00002D480000}"/>
    <cellStyle name="Comma 3 8 2 2 3 3 2 3 2" xfId="33416" xr:uid="{642DD3FB-9124-4555-8298-66F29467F16B}"/>
    <cellStyle name="Comma 3 8 2 2 3 3 2 4" xfId="23809" xr:uid="{1545556B-9C22-4695-A906-64A7E7041231}"/>
    <cellStyle name="Comma 3 8 2 2 3 3 3" xfId="6997" xr:uid="{00000000-0005-0000-0000-00002E480000}"/>
    <cellStyle name="Comma 3 8 2 2 3 3 3 2" xfId="16604" xr:uid="{00000000-0005-0000-0000-00002F480000}"/>
    <cellStyle name="Comma 3 8 2 2 3 3 3 2 2" xfId="35818" xr:uid="{CDE0DF48-FDCD-41CE-8C5F-25789FB9861E}"/>
    <cellStyle name="Comma 3 8 2 2 3 3 3 3" xfId="26211" xr:uid="{7A7A3732-07EC-42A2-BA49-802DDB5786E8}"/>
    <cellStyle name="Comma 3 8 2 2 3 3 4" xfId="11800" xr:uid="{00000000-0005-0000-0000-000030480000}"/>
    <cellStyle name="Comma 3 8 2 2 3 3 4 2" xfId="31014" xr:uid="{B5BDF188-5F96-437D-A78F-810148AC7B68}"/>
    <cellStyle name="Comma 3 8 2 2 3 3 5" xfId="21407" xr:uid="{0E7F88AF-D5BE-4AE3-A868-B9E699FB853A}"/>
    <cellStyle name="Comma 3 8 2 2 3 4" xfId="2995" xr:uid="{00000000-0005-0000-0000-000031480000}"/>
    <cellStyle name="Comma 3 8 2 2 3 4 2" xfId="7798" xr:uid="{00000000-0005-0000-0000-000032480000}"/>
    <cellStyle name="Comma 3 8 2 2 3 4 2 2" xfId="17405" xr:uid="{00000000-0005-0000-0000-000033480000}"/>
    <cellStyle name="Comma 3 8 2 2 3 4 2 2 2" xfId="36619" xr:uid="{DFF78CB4-60B2-4D01-AE48-2D0A031FC445}"/>
    <cellStyle name="Comma 3 8 2 2 3 4 2 3" xfId="27012" xr:uid="{F5C86C8B-12EF-42EB-AAC5-1137974782DC}"/>
    <cellStyle name="Comma 3 8 2 2 3 4 3" xfId="12602" xr:uid="{00000000-0005-0000-0000-000034480000}"/>
    <cellStyle name="Comma 3 8 2 2 3 4 3 2" xfId="31816" xr:uid="{979F396F-A735-48F6-ADAC-03A248BB1351}"/>
    <cellStyle name="Comma 3 8 2 2 3 4 4" xfId="22209" xr:uid="{F2CA572D-27F5-4D63-86CD-A226F88386F7}"/>
    <cellStyle name="Comma 3 8 2 2 3 5" xfId="5397" xr:uid="{00000000-0005-0000-0000-000035480000}"/>
    <cellStyle name="Comma 3 8 2 2 3 5 2" xfId="15004" xr:uid="{00000000-0005-0000-0000-000036480000}"/>
    <cellStyle name="Comma 3 8 2 2 3 5 2 2" xfId="34218" xr:uid="{42ED6F31-5F7A-4A3F-B9C3-6E098E192CB4}"/>
    <cellStyle name="Comma 3 8 2 2 3 5 3" xfId="24611" xr:uid="{E87C3C8F-73AC-4E40-8B80-0E5BF87D9239}"/>
    <cellStyle name="Comma 3 8 2 2 3 6" xfId="10200" xr:uid="{00000000-0005-0000-0000-000037480000}"/>
    <cellStyle name="Comma 3 8 2 2 3 6 2" xfId="29414" xr:uid="{11349202-84A2-4327-8436-CBE7BF15C748}"/>
    <cellStyle name="Comma 3 8 2 2 3 7" xfId="19807" xr:uid="{C74FD60D-877C-4789-B6FF-2A12FE08A1FC}"/>
    <cellStyle name="Comma 3 8 2 2 4" xfId="789" xr:uid="{00000000-0005-0000-0000-000038480000}"/>
    <cellStyle name="Comma 3 8 2 2 4 2" xfId="1590" xr:uid="{00000000-0005-0000-0000-000039480000}"/>
    <cellStyle name="Comma 3 8 2 2 4 2 2" xfId="3995" xr:uid="{00000000-0005-0000-0000-00003A480000}"/>
    <cellStyle name="Comma 3 8 2 2 4 2 2 2" xfId="8798" xr:uid="{00000000-0005-0000-0000-00003B480000}"/>
    <cellStyle name="Comma 3 8 2 2 4 2 2 2 2" xfId="18405" xr:uid="{00000000-0005-0000-0000-00003C480000}"/>
    <cellStyle name="Comma 3 8 2 2 4 2 2 2 2 2" xfId="37619" xr:uid="{65B09A65-5B11-4E14-8C70-E27AE81C9ACB}"/>
    <cellStyle name="Comma 3 8 2 2 4 2 2 2 3" xfId="28012" xr:uid="{B35F1B85-C6F5-47D3-84D2-A40D90B0D5D7}"/>
    <cellStyle name="Comma 3 8 2 2 4 2 2 3" xfId="13602" xr:uid="{00000000-0005-0000-0000-00003D480000}"/>
    <cellStyle name="Comma 3 8 2 2 4 2 2 3 2" xfId="32816" xr:uid="{AF526E1C-6197-4D8A-9E13-DE84498E18A5}"/>
    <cellStyle name="Comma 3 8 2 2 4 2 2 4" xfId="23209" xr:uid="{484DB7CA-AF32-4D63-8140-DB161564D960}"/>
    <cellStyle name="Comma 3 8 2 2 4 2 3" xfId="6397" xr:uid="{00000000-0005-0000-0000-00003E480000}"/>
    <cellStyle name="Comma 3 8 2 2 4 2 3 2" xfId="16004" xr:uid="{00000000-0005-0000-0000-00003F480000}"/>
    <cellStyle name="Comma 3 8 2 2 4 2 3 2 2" xfId="35218" xr:uid="{E6C999DF-9767-486D-ADB0-695B9B016D3D}"/>
    <cellStyle name="Comma 3 8 2 2 4 2 3 3" xfId="25611" xr:uid="{34277356-54CC-4D46-9683-7DBE4145692F}"/>
    <cellStyle name="Comma 3 8 2 2 4 2 4" xfId="11200" xr:uid="{00000000-0005-0000-0000-000040480000}"/>
    <cellStyle name="Comma 3 8 2 2 4 2 4 2" xfId="30414" xr:uid="{BB46062C-FA0C-44A8-90E3-416685B17BA2}"/>
    <cellStyle name="Comma 3 8 2 2 4 2 5" xfId="20807" xr:uid="{AC70ED26-ACE9-4A18-9381-6A13A428856B}"/>
    <cellStyle name="Comma 3 8 2 2 4 3" xfId="2390" xr:uid="{00000000-0005-0000-0000-000041480000}"/>
    <cellStyle name="Comma 3 8 2 2 4 3 2" xfId="4795" xr:uid="{00000000-0005-0000-0000-000042480000}"/>
    <cellStyle name="Comma 3 8 2 2 4 3 2 2" xfId="9598" xr:uid="{00000000-0005-0000-0000-000043480000}"/>
    <cellStyle name="Comma 3 8 2 2 4 3 2 2 2" xfId="19205" xr:uid="{00000000-0005-0000-0000-000044480000}"/>
    <cellStyle name="Comma 3 8 2 2 4 3 2 2 2 2" xfId="38419" xr:uid="{D558649D-E9D3-48AA-A7B2-606468B8AB51}"/>
    <cellStyle name="Comma 3 8 2 2 4 3 2 2 3" xfId="28812" xr:uid="{0BECB0F1-CE45-41E1-85C8-6F791185343B}"/>
    <cellStyle name="Comma 3 8 2 2 4 3 2 3" xfId="14402" xr:uid="{00000000-0005-0000-0000-000045480000}"/>
    <cellStyle name="Comma 3 8 2 2 4 3 2 3 2" xfId="33616" xr:uid="{D4D33017-D75B-4C86-969E-A0CBA9BA2A08}"/>
    <cellStyle name="Comma 3 8 2 2 4 3 2 4" xfId="24009" xr:uid="{0A14F3B4-4F27-4A74-8352-23229B6BAFB8}"/>
    <cellStyle name="Comma 3 8 2 2 4 3 3" xfId="7197" xr:uid="{00000000-0005-0000-0000-000046480000}"/>
    <cellStyle name="Comma 3 8 2 2 4 3 3 2" xfId="16804" xr:uid="{00000000-0005-0000-0000-000047480000}"/>
    <cellStyle name="Comma 3 8 2 2 4 3 3 2 2" xfId="36018" xr:uid="{2751C99F-47DE-4040-A59A-24FDAE3D4BAB}"/>
    <cellStyle name="Comma 3 8 2 2 4 3 3 3" xfId="26411" xr:uid="{624CBFDC-57C6-4651-BE3E-A82DA01BC780}"/>
    <cellStyle name="Comma 3 8 2 2 4 3 4" xfId="12000" xr:uid="{00000000-0005-0000-0000-000048480000}"/>
    <cellStyle name="Comma 3 8 2 2 4 3 4 2" xfId="31214" xr:uid="{3C534527-B8F9-424F-A4F0-FB35F572D9E7}"/>
    <cellStyle name="Comma 3 8 2 2 4 3 5" xfId="21607" xr:uid="{53A8CB2D-BF65-4BAA-9B7F-7C166517FC48}"/>
    <cellStyle name="Comma 3 8 2 2 4 4" xfId="3195" xr:uid="{00000000-0005-0000-0000-000049480000}"/>
    <cellStyle name="Comma 3 8 2 2 4 4 2" xfId="7998" xr:uid="{00000000-0005-0000-0000-00004A480000}"/>
    <cellStyle name="Comma 3 8 2 2 4 4 2 2" xfId="17605" xr:uid="{00000000-0005-0000-0000-00004B480000}"/>
    <cellStyle name="Comma 3 8 2 2 4 4 2 2 2" xfId="36819" xr:uid="{D8D8F7FD-95D8-42ED-AF63-6A6822795FCF}"/>
    <cellStyle name="Comma 3 8 2 2 4 4 2 3" xfId="27212" xr:uid="{16E8B9EA-A858-4CDC-B6B5-D732EB926862}"/>
    <cellStyle name="Comma 3 8 2 2 4 4 3" xfId="12802" xr:uid="{00000000-0005-0000-0000-00004C480000}"/>
    <cellStyle name="Comma 3 8 2 2 4 4 3 2" xfId="32016" xr:uid="{4A320EF9-322D-4D8B-9269-F13909E182A1}"/>
    <cellStyle name="Comma 3 8 2 2 4 4 4" xfId="22409" xr:uid="{6C617870-2042-4E81-9717-6A82094117CD}"/>
    <cellStyle name="Comma 3 8 2 2 4 5" xfId="5597" xr:uid="{00000000-0005-0000-0000-00004D480000}"/>
    <cellStyle name="Comma 3 8 2 2 4 5 2" xfId="15204" xr:uid="{00000000-0005-0000-0000-00004E480000}"/>
    <cellStyle name="Comma 3 8 2 2 4 5 2 2" xfId="34418" xr:uid="{872410AC-AAC1-4061-A1CE-44DDB9488AFA}"/>
    <cellStyle name="Comma 3 8 2 2 4 5 3" xfId="24811" xr:uid="{09A1756A-3483-4DC5-937C-47E940C28FF7}"/>
    <cellStyle name="Comma 3 8 2 2 4 6" xfId="10400" xr:uid="{00000000-0005-0000-0000-00004F480000}"/>
    <cellStyle name="Comma 3 8 2 2 4 6 2" xfId="29614" xr:uid="{EC5BB531-C5ED-41C8-8A32-DEBFD2E1D63D}"/>
    <cellStyle name="Comma 3 8 2 2 4 7" xfId="20007" xr:uid="{DE63AD86-CF08-4BD8-85A6-E9FE84E790B1}"/>
    <cellStyle name="Comma 3 8 2 2 5" xfId="990" xr:uid="{00000000-0005-0000-0000-000050480000}"/>
    <cellStyle name="Comma 3 8 2 2 5 2" xfId="3395" xr:uid="{00000000-0005-0000-0000-000051480000}"/>
    <cellStyle name="Comma 3 8 2 2 5 2 2" xfId="8198" xr:uid="{00000000-0005-0000-0000-000052480000}"/>
    <cellStyle name="Comma 3 8 2 2 5 2 2 2" xfId="17805" xr:uid="{00000000-0005-0000-0000-000053480000}"/>
    <cellStyle name="Comma 3 8 2 2 5 2 2 2 2" xfId="37019" xr:uid="{F2BDACE5-99E0-4BB0-92CE-5C3BB8B340E3}"/>
    <cellStyle name="Comma 3 8 2 2 5 2 2 3" xfId="27412" xr:uid="{15319AD4-108D-4E88-8170-B211104749EC}"/>
    <cellStyle name="Comma 3 8 2 2 5 2 3" xfId="13002" xr:uid="{00000000-0005-0000-0000-000054480000}"/>
    <cellStyle name="Comma 3 8 2 2 5 2 3 2" xfId="32216" xr:uid="{9E79C7E0-9653-4A3F-9D5A-0E6D469C46C3}"/>
    <cellStyle name="Comma 3 8 2 2 5 2 4" xfId="22609" xr:uid="{CCEE425E-9C17-42E3-ACA3-AC2CD0A345A3}"/>
    <cellStyle name="Comma 3 8 2 2 5 3" xfId="5797" xr:uid="{00000000-0005-0000-0000-000055480000}"/>
    <cellStyle name="Comma 3 8 2 2 5 3 2" xfId="15404" xr:uid="{00000000-0005-0000-0000-000056480000}"/>
    <cellStyle name="Comma 3 8 2 2 5 3 2 2" xfId="34618" xr:uid="{AF1B97BA-E0E1-4DCB-A18B-0B97E57CB3E7}"/>
    <cellStyle name="Comma 3 8 2 2 5 3 3" xfId="25011" xr:uid="{E9A13400-69BE-4EB8-8340-6DD2E58DAA57}"/>
    <cellStyle name="Comma 3 8 2 2 5 4" xfId="10600" xr:uid="{00000000-0005-0000-0000-000057480000}"/>
    <cellStyle name="Comma 3 8 2 2 5 4 2" xfId="29814" xr:uid="{03EC8065-3F6D-4A4D-A2E4-A8E7638F12DD}"/>
    <cellStyle name="Comma 3 8 2 2 5 5" xfId="20207" xr:uid="{098E55BC-18D6-4185-9001-91D95D7E49D4}"/>
    <cellStyle name="Comma 3 8 2 2 6" xfId="1790" xr:uid="{00000000-0005-0000-0000-000058480000}"/>
    <cellStyle name="Comma 3 8 2 2 6 2" xfId="4195" xr:uid="{00000000-0005-0000-0000-000059480000}"/>
    <cellStyle name="Comma 3 8 2 2 6 2 2" xfId="8998" xr:uid="{00000000-0005-0000-0000-00005A480000}"/>
    <cellStyle name="Comma 3 8 2 2 6 2 2 2" xfId="18605" xr:uid="{00000000-0005-0000-0000-00005B480000}"/>
    <cellStyle name="Comma 3 8 2 2 6 2 2 2 2" xfId="37819" xr:uid="{EBC7F872-1A42-433C-9A6C-7BEFAA3BD329}"/>
    <cellStyle name="Comma 3 8 2 2 6 2 2 3" xfId="28212" xr:uid="{C8C989C2-E901-4731-AD8B-120312B65A8E}"/>
    <cellStyle name="Comma 3 8 2 2 6 2 3" xfId="13802" xr:uid="{00000000-0005-0000-0000-00005C480000}"/>
    <cellStyle name="Comma 3 8 2 2 6 2 3 2" xfId="33016" xr:uid="{3A3694D2-991A-4ED6-913A-41DC0D0E2BC4}"/>
    <cellStyle name="Comma 3 8 2 2 6 2 4" xfId="23409" xr:uid="{DB7C9334-0F4E-46CF-BD3A-D1052D54E1E4}"/>
    <cellStyle name="Comma 3 8 2 2 6 3" xfId="6597" xr:uid="{00000000-0005-0000-0000-00005D480000}"/>
    <cellStyle name="Comma 3 8 2 2 6 3 2" xfId="16204" xr:uid="{00000000-0005-0000-0000-00005E480000}"/>
    <cellStyle name="Comma 3 8 2 2 6 3 2 2" xfId="35418" xr:uid="{EF96DA3B-7446-43AD-8CB4-E11B863044B2}"/>
    <cellStyle name="Comma 3 8 2 2 6 3 3" xfId="25811" xr:uid="{30ECE820-E7C6-48AB-A2A0-7E423C8863E3}"/>
    <cellStyle name="Comma 3 8 2 2 6 4" xfId="11400" xr:uid="{00000000-0005-0000-0000-00005F480000}"/>
    <cellStyle name="Comma 3 8 2 2 6 4 2" xfId="30614" xr:uid="{8728AADE-9A87-41E2-BA7F-434ED417C436}"/>
    <cellStyle name="Comma 3 8 2 2 6 5" xfId="21007" xr:uid="{6565255D-B626-44F3-A3C1-1BA622532EF9}"/>
    <cellStyle name="Comma 3 8 2 2 7" xfId="2595" xr:uid="{00000000-0005-0000-0000-000060480000}"/>
    <cellStyle name="Comma 3 8 2 2 7 2" xfId="7398" xr:uid="{00000000-0005-0000-0000-000061480000}"/>
    <cellStyle name="Comma 3 8 2 2 7 2 2" xfId="17005" xr:uid="{00000000-0005-0000-0000-000062480000}"/>
    <cellStyle name="Comma 3 8 2 2 7 2 2 2" xfId="36219" xr:uid="{8891DC44-56AE-493D-9DB2-35E0D7A6DB10}"/>
    <cellStyle name="Comma 3 8 2 2 7 2 3" xfId="26612" xr:uid="{3BB86717-F630-438D-96B4-D9A66D043620}"/>
    <cellStyle name="Comma 3 8 2 2 7 3" xfId="12202" xr:uid="{00000000-0005-0000-0000-000063480000}"/>
    <cellStyle name="Comma 3 8 2 2 7 3 2" xfId="31416" xr:uid="{934D9688-AE31-4A09-A0D3-7CB82E59AAC0}"/>
    <cellStyle name="Comma 3 8 2 2 7 4" xfId="21809" xr:uid="{0FA02299-2AA7-4703-8D67-295B08663633}"/>
    <cellStyle name="Comma 3 8 2 2 8" xfId="4997" xr:uid="{00000000-0005-0000-0000-000064480000}"/>
    <cellStyle name="Comma 3 8 2 2 8 2" xfId="14604" xr:uid="{00000000-0005-0000-0000-000065480000}"/>
    <cellStyle name="Comma 3 8 2 2 8 2 2" xfId="33818" xr:uid="{A07FE236-2548-4D6D-A1FE-ED91456402ED}"/>
    <cellStyle name="Comma 3 8 2 2 8 3" xfId="24211" xr:uid="{CBFB116B-201A-461F-8EC4-7771C998A283}"/>
    <cellStyle name="Comma 3 8 2 2 9" xfId="9800" xr:uid="{00000000-0005-0000-0000-000066480000}"/>
    <cellStyle name="Comma 3 8 2 2 9 2" xfId="29014" xr:uid="{31BF2AD1-B0C8-4021-94FF-F865072C6066}"/>
    <cellStyle name="Comma 3 8 2 3" xfId="289" xr:uid="{00000000-0005-0000-0000-000067480000}"/>
    <cellStyle name="Comma 3 8 2 3 2" xfId="1090" xr:uid="{00000000-0005-0000-0000-000068480000}"/>
    <cellStyle name="Comma 3 8 2 3 2 2" xfId="3495" xr:uid="{00000000-0005-0000-0000-000069480000}"/>
    <cellStyle name="Comma 3 8 2 3 2 2 2" xfId="8298" xr:uid="{00000000-0005-0000-0000-00006A480000}"/>
    <cellStyle name="Comma 3 8 2 3 2 2 2 2" xfId="17905" xr:uid="{00000000-0005-0000-0000-00006B480000}"/>
    <cellStyle name="Comma 3 8 2 3 2 2 2 2 2" xfId="37119" xr:uid="{FCACBBA7-0ADE-43B4-8C42-3E20551C2DEA}"/>
    <cellStyle name="Comma 3 8 2 3 2 2 2 3" xfId="27512" xr:uid="{87721217-40D9-4E5C-91AE-2A9555986DE5}"/>
    <cellStyle name="Comma 3 8 2 3 2 2 3" xfId="13102" xr:uid="{00000000-0005-0000-0000-00006C480000}"/>
    <cellStyle name="Comma 3 8 2 3 2 2 3 2" xfId="32316" xr:uid="{FCB90B3E-12FA-4BCA-BAC4-83B1CFCE31ED}"/>
    <cellStyle name="Comma 3 8 2 3 2 2 4" xfId="22709" xr:uid="{11B5B3DF-A0BA-407C-B54C-6CA180236B4D}"/>
    <cellStyle name="Comma 3 8 2 3 2 3" xfId="5897" xr:uid="{00000000-0005-0000-0000-00006D480000}"/>
    <cellStyle name="Comma 3 8 2 3 2 3 2" xfId="15504" xr:uid="{00000000-0005-0000-0000-00006E480000}"/>
    <cellStyle name="Comma 3 8 2 3 2 3 2 2" xfId="34718" xr:uid="{CD30F727-F8A6-4EED-B233-215897166E85}"/>
    <cellStyle name="Comma 3 8 2 3 2 3 3" xfId="25111" xr:uid="{D3ACC76D-274A-46A4-87FC-B5FFF486D795}"/>
    <cellStyle name="Comma 3 8 2 3 2 4" xfId="10700" xr:uid="{00000000-0005-0000-0000-00006F480000}"/>
    <cellStyle name="Comma 3 8 2 3 2 4 2" xfId="29914" xr:uid="{30834E73-5D73-4FBB-A775-CBE68D6101FA}"/>
    <cellStyle name="Comma 3 8 2 3 2 5" xfId="20307" xr:uid="{6B185284-13C3-4678-B6DF-F194AF859805}"/>
    <cellStyle name="Comma 3 8 2 3 3" xfId="1890" xr:uid="{00000000-0005-0000-0000-000070480000}"/>
    <cellStyle name="Comma 3 8 2 3 3 2" xfId="4295" xr:uid="{00000000-0005-0000-0000-000071480000}"/>
    <cellStyle name="Comma 3 8 2 3 3 2 2" xfId="9098" xr:uid="{00000000-0005-0000-0000-000072480000}"/>
    <cellStyle name="Comma 3 8 2 3 3 2 2 2" xfId="18705" xr:uid="{00000000-0005-0000-0000-000073480000}"/>
    <cellStyle name="Comma 3 8 2 3 3 2 2 2 2" xfId="37919" xr:uid="{27010F33-5715-4783-A7E6-F8933E631C9D}"/>
    <cellStyle name="Comma 3 8 2 3 3 2 2 3" xfId="28312" xr:uid="{792F5D7C-648B-4A66-9F8A-2185CAAA895D}"/>
    <cellStyle name="Comma 3 8 2 3 3 2 3" xfId="13902" xr:uid="{00000000-0005-0000-0000-000074480000}"/>
    <cellStyle name="Comma 3 8 2 3 3 2 3 2" xfId="33116" xr:uid="{718F8E9C-0A9B-4154-96F2-6F87F716C2A8}"/>
    <cellStyle name="Comma 3 8 2 3 3 2 4" xfId="23509" xr:uid="{CE9540F8-16AC-408F-97DB-2B5C6D918535}"/>
    <cellStyle name="Comma 3 8 2 3 3 3" xfId="6697" xr:uid="{00000000-0005-0000-0000-000075480000}"/>
    <cellStyle name="Comma 3 8 2 3 3 3 2" xfId="16304" xr:uid="{00000000-0005-0000-0000-000076480000}"/>
    <cellStyle name="Comma 3 8 2 3 3 3 2 2" xfId="35518" xr:uid="{CA4D9981-B184-472A-B64D-63E3F1AEDF1B}"/>
    <cellStyle name="Comma 3 8 2 3 3 3 3" xfId="25911" xr:uid="{459AEBFD-5C19-4E55-AD86-98C3690A5BCB}"/>
    <cellStyle name="Comma 3 8 2 3 3 4" xfId="11500" xr:uid="{00000000-0005-0000-0000-000077480000}"/>
    <cellStyle name="Comma 3 8 2 3 3 4 2" xfId="30714" xr:uid="{0A356D33-02CC-4096-93C1-E0601C6DE1DA}"/>
    <cellStyle name="Comma 3 8 2 3 3 5" xfId="21107" xr:uid="{F4FCB928-9189-40B5-85C8-8C62BEFF00DA}"/>
    <cellStyle name="Comma 3 8 2 3 4" xfId="2695" xr:uid="{00000000-0005-0000-0000-000078480000}"/>
    <cellStyle name="Comma 3 8 2 3 4 2" xfId="7498" xr:uid="{00000000-0005-0000-0000-000079480000}"/>
    <cellStyle name="Comma 3 8 2 3 4 2 2" xfId="17105" xr:uid="{00000000-0005-0000-0000-00007A480000}"/>
    <cellStyle name="Comma 3 8 2 3 4 2 2 2" xfId="36319" xr:uid="{8E4F3812-AF9A-4FC8-A53D-0AD62B66A744}"/>
    <cellStyle name="Comma 3 8 2 3 4 2 3" xfId="26712" xr:uid="{A75DAD8B-C06A-4C4E-B9BC-B300BB885EA8}"/>
    <cellStyle name="Comma 3 8 2 3 4 3" xfId="12302" xr:uid="{00000000-0005-0000-0000-00007B480000}"/>
    <cellStyle name="Comma 3 8 2 3 4 3 2" xfId="31516" xr:uid="{B58E7B42-2044-4DBD-B72C-E7F6452F688B}"/>
    <cellStyle name="Comma 3 8 2 3 4 4" xfId="21909" xr:uid="{71E1867C-B07D-46E9-B713-76162292E886}"/>
    <cellStyle name="Comma 3 8 2 3 5" xfId="5097" xr:uid="{00000000-0005-0000-0000-00007C480000}"/>
    <cellStyle name="Comma 3 8 2 3 5 2" xfId="14704" xr:uid="{00000000-0005-0000-0000-00007D480000}"/>
    <cellStyle name="Comma 3 8 2 3 5 2 2" xfId="33918" xr:uid="{414A8833-D9EB-48AF-A603-1CC1707DBB87}"/>
    <cellStyle name="Comma 3 8 2 3 5 3" xfId="24311" xr:uid="{978C03D3-FDDD-437D-87D4-361B3F9FE1B8}"/>
    <cellStyle name="Comma 3 8 2 3 6" xfId="9900" xr:uid="{00000000-0005-0000-0000-00007E480000}"/>
    <cellStyle name="Comma 3 8 2 3 6 2" xfId="29114" xr:uid="{16295018-FBAE-4B21-B07B-B88316E9C260}"/>
    <cellStyle name="Comma 3 8 2 3 7" xfId="19507" xr:uid="{5F38B1E4-2B5E-4534-8C66-585A864A3E5B}"/>
    <cellStyle name="Comma 3 8 2 4" xfId="489" xr:uid="{00000000-0005-0000-0000-00007F480000}"/>
    <cellStyle name="Comma 3 8 2 4 2" xfId="1290" xr:uid="{00000000-0005-0000-0000-000080480000}"/>
    <cellStyle name="Comma 3 8 2 4 2 2" xfId="3695" xr:uid="{00000000-0005-0000-0000-000081480000}"/>
    <cellStyle name="Comma 3 8 2 4 2 2 2" xfId="8498" xr:uid="{00000000-0005-0000-0000-000082480000}"/>
    <cellStyle name="Comma 3 8 2 4 2 2 2 2" xfId="18105" xr:uid="{00000000-0005-0000-0000-000083480000}"/>
    <cellStyle name="Comma 3 8 2 4 2 2 2 2 2" xfId="37319" xr:uid="{7DE88838-9ECC-4B0B-9B7C-267169975AA0}"/>
    <cellStyle name="Comma 3 8 2 4 2 2 2 3" xfId="27712" xr:uid="{83466227-A58C-4AC9-9B4B-98897ACE4B7B}"/>
    <cellStyle name="Comma 3 8 2 4 2 2 3" xfId="13302" xr:uid="{00000000-0005-0000-0000-000084480000}"/>
    <cellStyle name="Comma 3 8 2 4 2 2 3 2" xfId="32516" xr:uid="{867A75F5-A8DB-4CB7-A85A-A2952CA41068}"/>
    <cellStyle name="Comma 3 8 2 4 2 2 4" xfId="22909" xr:uid="{6C2A9577-BD2E-4D51-B849-59B3C910D1C6}"/>
    <cellStyle name="Comma 3 8 2 4 2 3" xfId="6097" xr:uid="{00000000-0005-0000-0000-000085480000}"/>
    <cellStyle name="Comma 3 8 2 4 2 3 2" xfId="15704" xr:uid="{00000000-0005-0000-0000-000086480000}"/>
    <cellStyle name="Comma 3 8 2 4 2 3 2 2" xfId="34918" xr:uid="{AD099CBC-260E-4A22-B142-2686492FE704}"/>
    <cellStyle name="Comma 3 8 2 4 2 3 3" xfId="25311" xr:uid="{E0F4AF65-2797-4E22-B5D2-F35532C9F231}"/>
    <cellStyle name="Comma 3 8 2 4 2 4" xfId="10900" xr:uid="{00000000-0005-0000-0000-000087480000}"/>
    <cellStyle name="Comma 3 8 2 4 2 4 2" xfId="30114" xr:uid="{00466C9F-484B-4B34-8E8D-BE6A803FD2C6}"/>
    <cellStyle name="Comma 3 8 2 4 2 5" xfId="20507" xr:uid="{3124EBEA-ACE3-4126-A8C5-93756E3106D0}"/>
    <cellStyle name="Comma 3 8 2 4 3" xfId="2090" xr:uid="{00000000-0005-0000-0000-000088480000}"/>
    <cellStyle name="Comma 3 8 2 4 3 2" xfId="4495" xr:uid="{00000000-0005-0000-0000-000089480000}"/>
    <cellStyle name="Comma 3 8 2 4 3 2 2" xfId="9298" xr:uid="{00000000-0005-0000-0000-00008A480000}"/>
    <cellStyle name="Comma 3 8 2 4 3 2 2 2" xfId="18905" xr:uid="{00000000-0005-0000-0000-00008B480000}"/>
    <cellStyle name="Comma 3 8 2 4 3 2 2 2 2" xfId="38119" xr:uid="{475D746A-E605-4693-88E6-698937F525BD}"/>
    <cellStyle name="Comma 3 8 2 4 3 2 2 3" xfId="28512" xr:uid="{AA34E139-26C9-46F6-B3F0-0BE8746555D7}"/>
    <cellStyle name="Comma 3 8 2 4 3 2 3" xfId="14102" xr:uid="{00000000-0005-0000-0000-00008C480000}"/>
    <cellStyle name="Comma 3 8 2 4 3 2 3 2" xfId="33316" xr:uid="{2574574B-F3F1-4459-B170-1389385B9C2E}"/>
    <cellStyle name="Comma 3 8 2 4 3 2 4" xfId="23709" xr:uid="{61BD7DFF-CF88-49EA-B14A-248F567BB1AC}"/>
    <cellStyle name="Comma 3 8 2 4 3 3" xfId="6897" xr:uid="{00000000-0005-0000-0000-00008D480000}"/>
    <cellStyle name="Comma 3 8 2 4 3 3 2" xfId="16504" xr:uid="{00000000-0005-0000-0000-00008E480000}"/>
    <cellStyle name="Comma 3 8 2 4 3 3 2 2" xfId="35718" xr:uid="{DDF5C2E0-D0BC-464F-9B16-29641ED2077F}"/>
    <cellStyle name="Comma 3 8 2 4 3 3 3" xfId="26111" xr:uid="{8AE1E0C5-67C4-4DA2-A5EA-A3E4CC0FB3D3}"/>
    <cellStyle name="Comma 3 8 2 4 3 4" xfId="11700" xr:uid="{00000000-0005-0000-0000-00008F480000}"/>
    <cellStyle name="Comma 3 8 2 4 3 4 2" xfId="30914" xr:uid="{A96D7435-8FC3-4CB7-A385-69231D19AB85}"/>
    <cellStyle name="Comma 3 8 2 4 3 5" xfId="21307" xr:uid="{CE42503A-CD1E-4F59-83F0-FAEB1C7324DF}"/>
    <cellStyle name="Comma 3 8 2 4 4" xfId="2895" xr:uid="{00000000-0005-0000-0000-000090480000}"/>
    <cellStyle name="Comma 3 8 2 4 4 2" xfId="7698" xr:uid="{00000000-0005-0000-0000-000091480000}"/>
    <cellStyle name="Comma 3 8 2 4 4 2 2" xfId="17305" xr:uid="{00000000-0005-0000-0000-000092480000}"/>
    <cellStyle name="Comma 3 8 2 4 4 2 2 2" xfId="36519" xr:uid="{B205E4BC-AF68-4963-86AF-99C3C45F9D91}"/>
    <cellStyle name="Comma 3 8 2 4 4 2 3" xfId="26912" xr:uid="{B3D73C28-1C7A-45BE-880F-6274F0554FF9}"/>
    <cellStyle name="Comma 3 8 2 4 4 3" xfId="12502" xr:uid="{00000000-0005-0000-0000-000093480000}"/>
    <cellStyle name="Comma 3 8 2 4 4 3 2" xfId="31716" xr:uid="{8406450E-136C-4976-90C6-A1E1DB86A382}"/>
    <cellStyle name="Comma 3 8 2 4 4 4" xfId="22109" xr:uid="{65E1EFA8-5716-43E6-A85B-61289A03B92D}"/>
    <cellStyle name="Comma 3 8 2 4 5" xfId="5297" xr:uid="{00000000-0005-0000-0000-000094480000}"/>
    <cellStyle name="Comma 3 8 2 4 5 2" xfId="14904" xr:uid="{00000000-0005-0000-0000-000095480000}"/>
    <cellStyle name="Comma 3 8 2 4 5 2 2" xfId="34118" xr:uid="{1A6EEFB2-65E4-4DF3-B248-6E7D69CE55F6}"/>
    <cellStyle name="Comma 3 8 2 4 5 3" xfId="24511" xr:uid="{6552D7A3-22DD-4E12-B07E-3DDE9B06D05E}"/>
    <cellStyle name="Comma 3 8 2 4 6" xfId="10100" xr:uid="{00000000-0005-0000-0000-000096480000}"/>
    <cellStyle name="Comma 3 8 2 4 6 2" xfId="29314" xr:uid="{D2FBF84E-1AE0-4486-A0AE-DCFB542DD937}"/>
    <cellStyle name="Comma 3 8 2 4 7" xfId="19707" xr:uid="{10E3FCE0-C7BD-4AAF-99CC-8474732F862D}"/>
    <cellStyle name="Comma 3 8 2 5" xfId="689" xr:uid="{00000000-0005-0000-0000-000097480000}"/>
    <cellStyle name="Comma 3 8 2 5 2" xfId="1490" xr:uid="{00000000-0005-0000-0000-000098480000}"/>
    <cellStyle name="Comma 3 8 2 5 2 2" xfId="3895" xr:uid="{00000000-0005-0000-0000-000099480000}"/>
    <cellStyle name="Comma 3 8 2 5 2 2 2" xfId="8698" xr:uid="{00000000-0005-0000-0000-00009A480000}"/>
    <cellStyle name="Comma 3 8 2 5 2 2 2 2" xfId="18305" xr:uid="{00000000-0005-0000-0000-00009B480000}"/>
    <cellStyle name="Comma 3 8 2 5 2 2 2 2 2" xfId="37519" xr:uid="{AD4F6270-EBD5-49EC-9DC1-AAB15E91E272}"/>
    <cellStyle name="Comma 3 8 2 5 2 2 2 3" xfId="27912" xr:uid="{0E509791-F9F8-43BF-AA29-0ECC736FB940}"/>
    <cellStyle name="Comma 3 8 2 5 2 2 3" xfId="13502" xr:uid="{00000000-0005-0000-0000-00009C480000}"/>
    <cellStyle name="Comma 3 8 2 5 2 2 3 2" xfId="32716" xr:uid="{63C82188-41E2-4A7D-A08C-032D6D8B9940}"/>
    <cellStyle name="Comma 3 8 2 5 2 2 4" xfId="23109" xr:uid="{8817D5F6-B42B-47B1-9408-AAC5C7B45469}"/>
    <cellStyle name="Comma 3 8 2 5 2 3" xfId="6297" xr:uid="{00000000-0005-0000-0000-00009D480000}"/>
    <cellStyle name="Comma 3 8 2 5 2 3 2" xfId="15904" xr:uid="{00000000-0005-0000-0000-00009E480000}"/>
    <cellStyle name="Comma 3 8 2 5 2 3 2 2" xfId="35118" xr:uid="{D882E867-3485-465D-A701-E6EC7D34FC44}"/>
    <cellStyle name="Comma 3 8 2 5 2 3 3" xfId="25511" xr:uid="{9C58FF66-1310-4877-B57F-81CC83E02F88}"/>
    <cellStyle name="Comma 3 8 2 5 2 4" xfId="11100" xr:uid="{00000000-0005-0000-0000-00009F480000}"/>
    <cellStyle name="Comma 3 8 2 5 2 4 2" xfId="30314" xr:uid="{DF058585-5078-4BBB-9BC4-FA52A6BC029C}"/>
    <cellStyle name="Comma 3 8 2 5 2 5" xfId="20707" xr:uid="{0A5C08C2-6583-4AA4-B669-0F875727515F}"/>
    <cellStyle name="Comma 3 8 2 5 3" xfId="2290" xr:uid="{00000000-0005-0000-0000-0000A0480000}"/>
    <cellStyle name="Comma 3 8 2 5 3 2" xfId="4695" xr:uid="{00000000-0005-0000-0000-0000A1480000}"/>
    <cellStyle name="Comma 3 8 2 5 3 2 2" xfId="9498" xr:uid="{00000000-0005-0000-0000-0000A2480000}"/>
    <cellStyle name="Comma 3 8 2 5 3 2 2 2" xfId="19105" xr:uid="{00000000-0005-0000-0000-0000A3480000}"/>
    <cellStyle name="Comma 3 8 2 5 3 2 2 2 2" xfId="38319" xr:uid="{E10FE029-3BF0-4136-B503-9D82FC65C7B1}"/>
    <cellStyle name="Comma 3 8 2 5 3 2 2 3" xfId="28712" xr:uid="{AAF565DD-DDD3-4794-B284-044D1AFDAD9A}"/>
    <cellStyle name="Comma 3 8 2 5 3 2 3" xfId="14302" xr:uid="{00000000-0005-0000-0000-0000A4480000}"/>
    <cellStyle name="Comma 3 8 2 5 3 2 3 2" xfId="33516" xr:uid="{98AC891B-1A76-4FDD-9A70-D58F0FFDF2AD}"/>
    <cellStyle name="Comma 3 8 2 5 3 2 4" xfId="23909" xr:uid="{FA1ACF4C-4E4E-4C60-9268-6B4800199489}"/>
    <cellStyle name="Comma 3 8 2 5 3 3" xfId="7097" xr:uid="{00000000-0005-0000-0000-0000A5480000}"/>
    <cellStyle name="Comma 3 8 2 5 3 3 2" xfId="16704" xr:uid="{00000000-0005-0000-0000-0000A6480000}"/>
    <cellStyle name="Comma 3 8 2 5 3 3 2 2" xfId="35918" xr:uid="{B0830EA1-156C-4FCB-9E0B-0D0F1FF11743}"/>
    <cellStyle name="Comma 3 8 2 5 3 3 3" xfId="26311" xr:uid="{85CB8562-AEE9-4DBD-96DF-50742F27D013}"/>
    <cellStyle name="Comma 3 8 2 5 3 4" xfId="11900" xr:uid="{00000000-0005-0000-0000-0000A7480000}"/>
    <cellStyle name="Comma 3 8 2 5 3 4 2" xfId="31114" xr:uid="{642E0AC4-C2B9-4E45-BD56-A4E4BDCE041F}"/>
    <cellStyle name="Comma 3 8 2 5 3 5" xfId="21507" xr:uid="{56E1A83F-C89C-4998-8465-AE30AB4864DC}"/>
    <cellStyle name="Comma 3 8 2 5 4" xfId="3095" xr:uid="{00000000-0005-0000-0000-0000A8480000}"/>
    <cellStyle name="Comma 3 8 2 5 4 2" xfId="7898" xr:uid="{00000000-0005-0000-0000-0000A9480000}"/>
    <cellStyle name="Comma 3 8 2 5 4 2 2" xfId="17505" xr:uid="{00000000-0005-0000-0000-0000AA480000}"/>
    <cellStyle name="Comma 3 8 2 5 4 2 2 2" xfId="36719" xr:uid="{CCD8C7D8-ADC4-4254-AE88-AEC306EA09E3}"/>
    <cellStyle name="Comma 3 8 2 5 4 2 3" xfId="27112" xr:uid="{568C2FC6-BE23-4C34-B2F5-760486B39F33}"/>
    <cellStyle name="Comma 3 8 2 5 4 3" xfId="12702" xr:uid="{00000000-0005-0000-0000-0000AB480000}"/>
    <cellStyle name="Comma 3 8 2 5 4 3 2" xfId="31916" xr:uid="{A111573A-5746-4720-88C9-F2553DE624A0}"/>
    <cellStyle name="Comma 3 8 2 5 4 4" xfId="22309" xr:uid="{E302C343-0E07-4543-BF1E-0435BE76BC89}"/>
    <cellStyle name="Comma 3 8 2 5 5" xfId="5497" xr:uid="{00000000-0005-0000-0000-0000AC480000}"/>
    <cellStyle name="Comma 3 8 2 5 5 2" xfId="15104" xr:uid="{00000000-0005-0000-0000-0000AD480000}"/>
    <cellStyle name="Comma 3 8 2 5 5 2 2" xfId="34318" xr:uid="{30A9CA15-D775-4873-A162-7150F7828499}"/>
    <cellStyle name="Comma 3 8 2 5 5 3" xfId="24711" xr:uid="{095EF7D6-1E1F-48BA-A43A-DD7FAA277F5F}"/>
    <cellStyle name="Comma 3 8 2 5 6" xfId="10300" xr:uid="{00000000-0005-0000-0000-0000AE480000}"/>
    <cellStyle name="Comma 3 8 2 5 6 2" xfId="29514" xr:uid="{4773831F-7E23-4CA1-B55A-4F0705EA5166}"/>
    <cellStyle name="Comma 3 8 2 5 7" xfId="19907" xr:uid="{81A2F7C8-41B4-4E56-91B6-C281B19545DF}"/>
    <cellStyle name="Comma 3 8 2 6" xfId="890" xr:uid="{00000000-0005-0000-0000-0000AF480000}"/>
    <cellStyle name="Comma 3 8 2 6 2" xfId="3295" xr:uid="{00000000-0005-0000-0000-0000B0480000}"/>
    <cellStyle name="Comma 3 8 2 6 2 2" xfId="8098" xr:uid="{00000000-0005-0000-0000-0000B1480000}"/>
    <cellStyle name="Comma 3 8 2 6 2 2 2" xfId="17705" xr:uid="{00000000-0005-0000-0000-0000B2480000}"/>
    <cellStyle name="Comma 3 8 2 6 2 2 2 2" xfId="36919" xr:uid="{D4E125E2-3028-4D67-987D-109732BAC203}"/>
    <cellStyle name="Comma 3 8 2 6 2 2 3" xfId="27312" xr:uid="{EE4736D0-63DB-408F-A428-44D42F202E13}"/>
    <cellStyle name="Comma 3 8 2 6 2 3" xfId="12902" xr:uid="{00000000-0005-0000-0000-0000B3480000}"/>
    <cellStyle name="Comma 3 8 2 6 2 3 2" xfId="32116" xr:uid="{18686200-23EC-4799-8CB2-7C73531B0C07}"/>
    <cellStyle name="Comma 3 8 2 6 2 4" xfId="22509" xr:uid="{C4693800-48AB-43E1-8A02-0FDD857670E2}"/>
    <cellStyle name="Comma 3 8 2 6 3" xfId="5697" xr:uid="{00000000-0005-0000-0000-0000B4480000}"/>
    <cellStyle name="Comma 3 8 2 6 3 2" xfId="15304" xr:uid="{00000000-0005-0000-0000-0000B5480000}"/>
    <cellStyle name="Comma 3 8 2 6 3 2 2" xfId="34518" xr:uid="{55903237-0DAC-459F-A489-7E16361B2F03}"/>
    <cellStyle name="Comma 3 8 2 6 3 3" xfId="24911" xr:uid="{CC726224-16CD-4FA2-B465-842F1F7608B2}"/>
    <cellStyle name="Comma 3 8 2 6 4" xfId="10500" xr:uid="{00000000-0005-0000-0000-0000B6480000}"/>
    <cellStyle name="Comma 3 8 2 6 4 2" xfId="29714" xr:uid="{EE709508-284E-488B-938E-0E605A45FEDC}"/>
    <cellStyle name="Comma 3 8 2 6 5" xfId="20107" xr:uid="{8EAE5DB3-BBFC-4988-BD72-3B484CFEE0FC}"/>
    <cellStyle name="Comma 3 8 2 7" xfId="1690" xr:uid="{00000000-0005-0000-0000-0000B7480000}"/>
    <cellStyle name="Comma 3 8 2 7 2" xfId="4095" xr:uid="{00000000-0005-0000-0000-0000B8480000}"/>
    <cellStyle name="Comma 3 8 2 7 2 2" xfId="8898" xr:uid="{00000000-0005-0000-0000-0000B9480000}"/>
    <cellStyle name="Comma 3 8 2 7 2 2 2" xfId="18505" xr:uid="{00000000-0005-0000-0000-0000BA480000}"/>
    <cellStyle name="Comma 3 8 2 7 2 2 2 2" xfId="37719" xr:uid="{87E69166-6253-4BF8-8636-09514ED6FE14}"/>
    <cellStyle name="Comma 3 8 2 7 2 2 3" xfId="28112" xr:uid="{F590080C-42CD-4257-B265-1F8637CA86C6}"/>
    <cellStyle name="Comma 3 8 2 7 2 3" xfId="13702" xr:uid="{00000000-0005-0000-0000-0000BB480000}"/>
    <cellStyle name="Comma 3 8 2 7 2 3 2" xfId="32916" xr:uid="{B093650C-E221-45E6-854C-64E419A2A1FE}"/>
    <cellStyle name="Comma 3 8 2 7 2 4" xfId="23309" xr:uid="{B015E8FC-9B63-4FF2-A41B-713922E5E7D8}"/>
    <cellStyle name="Comma 3 8 2 7 3" xfId="6497" xr:uid="{00000000-0005-0000-0000-0000BC480000}"/>
    <cellStyle name="Comma 3 8 2 7 3 2" xfId="16104" xr:uid="{00000000-0005-0000-0000-0000BD480000}"/>
    <cellStyle name="Comma 3 8 2 7 3 2 2" xfId="35318" xr:uid="{E4B99F4F-1AD1-49FF-B12F-BA58635679D5}"/>
    <cellStyle name="Comma 3 8 2 7 3 3" xfId="25711" xr:uid="{45331797-0C88-4C2C-B459-CE212EF71DD7}"/>
    <cellStyle name="Comma 3 8 2 7 4" xfId="11300" xr:uid="{00000000-0005-0000-0000-0000BE480000}"/>
    <cellStyle name="Comma 3 8 2 7 4 2" xfId="30514" xr:uid="{9FE58397-7315-4FB4-B438-69FB37F7372E}"/>
    <cellStyle name="Comma 3 8 2 7 5" xfId="20907" xr:uid="{B41B2ADB-4B95-48E7-A689-23E37760CFAC}"/>
    <cellStyle name="Comma 3 8 2 8" xfId="2495" xr:uid="{00000000-0005-0000-0000-0000BF480000}"/>
    <cellStyle name="Comma 3 8 2 8 2" xfId="7298" xr:uid="{00000000-0005-0000-0000-0000C0480000}"/>
    <cellStyle name="Comma 3 8 2 8 2 2" xfId="16905" xr:uid="{00000000-0005-0000-0000-0000C1480000}"/>
    <cellStyle name="Comma 3 8 2 8 2 2 2" xfId="36119" xr:uid="{DEFC9A29-FB44-4B2E-B943-F006997ED3DE}"/>
    <cellStyle name="Comma 3 8 2 8 2 3" xfId="26512" xr:uid="{B5E36742-D62A-4E34-9FE6-4D5F93B010BB}"/>
    <cellStyle name="Comma 3 8 2 8 3" xfId="12102" xr:uid="{00000000-0005-0000-0000-0000C2480000}"/>
    <cellStyle name="Comma 3 8 2 8 3 2" xfId="31316" xr:uid="{31C0CF76-C61C-421A-9FE3-89B3C7CD15D7}"/>
    <cellStyle name="Comma 3 8 2 8 4" xfId="21709" xr:uid="{10D9AB19-FC5F-4271-BD7D-C9457DB16FA8}"/>
    <cellStyle name="Comma 3 8 2 9" xfId="4897" xr:uid="{00000000-0005-0000-0000-0000C3480000}"/>
    <cellStyle name="Comma 3 8 2 9 2" xfId="14504" xr:uid="{00000000-0005-0000-0000-0000C4480000}"/>
    <cellStyle name="Comma 3 8 2 9 2 2" xfId="33718" xr:uid="{8C62A883-8ADD-463C-8EB0-E7E6CB748A24}"/>
    <cellStyle name="Comma 3 8 2 9 3" xfId="24111" xr:uid="{13AF1264-E16B-45D7-B37F-D9822FBB2773}"/>
    <cellStyle name="Comma 3 8 3" xfId="139" xr:uid="{00000000-0005-0000-0000-0000C5480000}"/>
    <cellStyle name="Comma 3 8 3 10" xfId="19357" xr:uid="{C02C505D-3CEE-4FF8-8D38-51EF95AF19A9}"/>
    <cellStyle name="Comma 3 8 3 2" xfId="339" xr:uid="{00000000-0005-0000-0000-0000C6480000}"/>
    <cellStyle name="Comma 3 8 3 2 2" xfId="1140" xr:uid="{00000000-0005-0000-0000-0000C7480000}"/>
    <cellStyle name="Comma 3 8 3 2 2 2" xfId="3545" xr:uid="{00000000-0005-0000-0000-0000C8480000}"/>
    <cellStyle name="Comma 3 8 3 2 2 2 2" xfId="8348" xr:uid="{00000000-0005-0000-0000-0000C9480000}"/>
    <cellStyle name="Comma 3 8 3 2 2 2 2 2" xfId="17955" xr:uid="{00000000-0005-0000-0000-0000CA480000}"/>
    <cellStyle name="Comma 3 8 3 2 2 2 2 2 2" xfId="37169" xr:uid="{4DCC6E83-7CB4-46F2-9269-68C16A5E6507}"/>
    <cellStyle name="Comma 3 8 3 2 2 2 2 3" xfId="27562" xr:uid="{E1DD1324-19D4-4C59-868B-168229FABBB0}"/>
    <cellStyle name="Comma 3 8 3 2 2 2 3" xfId="13152" xr:uid="{00000000-0005-0000-0000-0000CB480000}"/>
    <cellStyle name="Comma 3 8 3 2 2 2 3 2" xfId="32366" xr:uid="{E2E62163-E750-4121-95B1-82A6D2B84DF9}"/>
    <cellStyle name="Comma 3 8 3 2 2 2 4" xfId="22759" xr:uid="{4224C059-0B8C-4533-9043-09E616ECB315}"/>
    <cellStyle name="Comma 3 8 3 2 2 3" xfId="5947" xr:uid="{00000000-0005-0000-0000-0000CC480000}"/>
    <cellStyle name="Comma 3 8 3 2 2 3 2" xfId="15554" xr:uid="{00000000-0005-0000-0000-0000CD480000}"/>
    <cellStyle name="Comma 3 8 3 2 2 3 2 2" xfId="34768" xr:uid="{6E18246D-9624-44BB-B9C2-8539B20FEEA0}"/>
    <cellStyle name="Comma 3 8 3 2 2 3 3" xfId="25161" xr:uid="{10359959-EBEB-49A6-A9B0-4E2920C63C83}"/>
    <cellStyle name="Comma 3 8 3 2 2 4" xfId="10750" xr:uid="{00000000-0005-0000-0000-0000CE480000}"/>
    <cellStyle name="Comma 3 8 3 2 2 4 2" xfId="29964" xr:uid="{E8297BCC-3DC4-4F38-AFAE-1A2B4F40FBCC}"/>
    <cellStyle name="Comma 3 8 3 2 2 5" xfId="20357" xr:uid="{E2F026DE-2D5F-428C-8CD3-7BE771BE999A}"/>
    <cellStyle name="Comma 3 8 3 2 3" xfId="1940" xr:uid="{00000000-0005-0000-0000-0000CF480000}"/>
    <cellStyle name="Comma 3 8 3 2 3 2" xfId="4345" xr:uid="{00000000-0005-0000-0000-0000D0480000}"/>
    <cellStyle name="Comma 3 8 3 2 3 2 2" xfId="9148" xr:uid="{00000000-0005-0000-0000-0000D1480000}"/>
    <cellStyle name="Comma 3 8 3 2 3 2 2 2" xfId="18755" xr:uid="{00000000-0005-0000-0000-0000D2480000}"/>
    <cellStyle name="Comma 3 8 3 2 3 2 2 2 2" xfId="37969" xr:uid="{E36FD971-41DB-4FE9-8843-873B252DF7C7}"/>
    <cellStyle name="Comma 3 8 3 2 3 2 2 3" xfId="28362" xr:uid="{091DFE94-1081-4707-A595-AC7A30480E4B}"/>
    <cellStyle name="Comma 3 8 3 2 3 2 3" xfId="13952" xr:uid="{00000000-0005-0000-0000-0000D3480000}"/>
    <cellStyle name="Comma 3 8 3 2 3 2 3 2" xfId="33166" xr:uid="{8CBA3F2F-B20F-4F59-98F5-17415B2E5BDE}"/>
    <cellStyle name="Comma 3 8 3 2 3 2 4" xfId="23559" xr:uid="{D2CB2AE6-06EB-4E65-A066-29067D7637CD}"/>
    <cellStyle name="Comma 3 8 3 2 3 3" xfId="6747" xr:uid="{00000000-0005-0000-0000-0000D4480000}"/>
    <cellStyle name="Comma 3 8 3 2 3 3 2" xfId="16354" xr:uid="{00000000-0005-0000-0000-0000D5480000}"/>
    <cellStyle name="Comma 3 8 3 2 3 3 2 2" xfId="35568" xr:uid="{7C9FFE81-903A-4440-B956-58920106B4BE}"/>
    <cellStyle name="Comma 3 8 3 2 3 3 3" xfId="25961" xr:uid="{61238437-F972-4EA5-94CD-58ADA2CFF3C6}"/>
    <cellStyle name="Comma 3 8 3 2 3 4" xfId="11550" xr:uid="{00000000-0005-0000-0000-0000D6480000}"/>
    <cellStyle name="Comma 3 8 3 2 3 4 2" xfId="30764" xr:uid="{F276C6E2-7214-41CF-B218-2ABE479C556B}"/>
    <cellStyle name="Comma 3 8 3 2 3 5" xfId="21157" xr:uid="{D2319AE3-AA9C-4F27-8757-2DDA1FB15AAE}"/>
    <cellStyle name="Comma 3 8 3 2 4" xfId="2745" xr:uid="{00000000-0005-0000-0000-0000D7480000}"/>
    <cellStyle name="Comma 3 8 3 2 4 2" xfId="7548" xr:uid="{00000000-0005-0000-0000-0000D8480000}"/>
    <cellStyle name="Comma 3 8 3 2 4 2 2" xfId="17155" xr:uid="{00000000-0005-0000-0000-0000D9480000}"/>
    <cellStyle name="Comma 3 8 3 2 4 2 2 2" xfId="36369" xr:uid="{18267458-7BB2-43A5-A9BC-892B3BBCA627}"/>
    <cellStyle name="Comma 3 8 3 2 4 2 3" xfId="26762" xr:uid="{43656379-D64E-4789-AA1B-252E0CF6742B}"/>
    <cellStyle name="Comma 3 8 3 2 4 3" xfId="12352" xr:uid="{00000000-0005-0000-0000-0000DA480000}"/>
    <cellStyle name="Comma 3 8 3 2 4 3 2" xfId="31566" xr:uid="{43F38FEC-DDDB-4D73-A24C-C02405F8664C}"/>
    <cellStyle name="Comma 3 8 3 2 4 4" xfId="21959" xr:uid="{77536FA3-ACE1-4B2A-9688-1AD4FAC05696}"/>
    <cellStyle name="Comma 3 8 3 2 5" xfId="5147" xr:uid="{00000000-0005-0000-0000-0000DB480000}"/>
    <cellStyle name="Comma 3 8 3 2 5 2" xfId="14754" xr:uid="{00000000-0005-0000-0000-0000DC480000}"/>
    <cellStyle name="Comma 3 8 3 2 5 2 2" xfId="33968" xr:uid="{11C9ABB3-7C11-41C9-B338-81B607CD4F47}"/>
    <cellStyle name="Comma 3 8 3 2 5 3" xfId="24361" xr:uid="{477D06C9-533D-4B4B-AA66-A91ABD9E8491}"/>
    <cellStyle name="Comma 3 8 3 2 6" xfId="9950" xr:uid="{00000000-0005-0000-0000-0000DD480000}"/>
    <cellStyle name="Comma 3 8 3 2 6 2" xfId="29164" xr:uid="{D49E25A5-053D-41D7-AA37-3B23F66261FF}"/>
    <cellStyle name="Comma 3 8 3 2 7" xfId="19557" xr:uid="{FEE2B486-1C0B-4558-9602-2751D1CC6CA0}"/>
    <cellStyle name="Comma 3 8 3 3" xfId="539" xr:uid="{00000000-0005-0000-0000-0000DE480000}"/>
    <cellStyle name="Comma 3 8 3 3 2" xfId="1340" xr:uid="{00000000-0005-0000-0000-0000DF480000}"/>
    <cellStyle name="Comma 3 8 3 3 2 2" xfId="3745" xr:uid="{00000000-0005-0000-0000-0000E0480000}"/>
    <cellStyle name="Comma 3 8 3 3 2 2 2" xfId="8548" xr:uid="{00000000-0005-0000-0000-0000E1480000}"/>
    <cellStyle name="Comma 3 8 3 3 2 2 2 2" xfId="18155" xr:uid="{00000000-0005-0000-0000-0000E2480000}"/>
    <cellStyle name="Comma 3 8 3 3 2 2 2 2 2" xfId="37369" xr:uid="{1A5214A1-0B78-470A-89D9-4430488EBD3A}"/>
    <cellStyle name="Comma 3 8 3 3 2 2 2 3" xfId="27762" xr:uid="{D9344844-AE4A-47A9-AB85-720D9E71E256}"/>
    <cellStyle name="Comma 3 8 3 3 2 2 3" xfId="13352" xr:uid="{00000000-0005-0000-0000-0000E3480000}"/>
    <cellStyle name="Comma 3 8 3 3 2 2 3 2" xfId="32566" xr:uid="{D1DF2961-EBA4-43D3-912E-C6DC724AE205}"/>
    <cellStyle name="Comma 3 8 3 3 2 2 4" xfId="22959" xr:uid="{E9A2EBB7-33B8-47D6-A5B6-3C42BD1A171D}"/>
    <cellStyle name="Comma 3 8 3 3 2 3" xfId="6147" xr:uid="{00000000-0005-0000-0000-0000E4480000}"/>
    <cellStyle name="Comma 3 8 3 3 2 3 2" xfId="15754" xr:uid="{00000000-0005-0000-0000-0000E5480000}"/>
    <cellStyle name="Comma 3 8 3 3 2 3 2 2" xfId="34968" xr:uid="{3E6D594A-714E-4303-A62F-FF6B35DB22CE}"/>
    <cellStyle name="Comma 3 8 3 3 2 3 3" xfId="25361" xr:uid="{79938E9F-F2E9-4EA1-8584-1622E76AFC30}"/>
    <cellStyle name="Comma 3 8 3 3 2 4" xfId="10950" xr:uid="{00000000-0005-0000-0000-0000E6480000}"/>
    <cellStyle name="Comma 3 8 3 3 2 4 2" xfId="30164" xr:uid="{67FC9052-82BD-42D9-A7E2-9DD354416165}"/>
    <cellStyle name="Comma 3 8 3 3 2 5" xfId="20557" xr:uid="{47B19DD5-B441-4E36-AE10-4D94B7F526F3}"/>
    <cellStyle name="Comma 3 8 3 3 3" xfId="2140" xr:uid="{00000000-0005-0000-0000-0000E7480000}"/>
    <cellStyle name="Comma 3 8 3 3 3 2" xfId="4545" xr:uid="{00000000-0005-0000-0000-0000E8480000}"/>
    <cellStyle name="Comma 3 8 3 3 3 2 2" xfId="9348" xr:uid="{00000000-0005-0000-0000-0000E9480000}"/>
    <cellStyle name="Comma 3 8 3 3 3 2 2 2" xfId="18955" xr:uid="{00000000-0005-0000-0000-0000EA480000}"/>
    <cellStyle name="Comma 3 8 3 3 3 2 2 2 2" xfId="38169" xr:uid="{D0F0D26D-DBBF-4BF5-A967-49B9728F5F5E}"/>
    <cellStyle name="Comma 3 8 3 3 3 2 2 3" xfId="28562" xr:uid="{74F977C0-98A2-426D-900B-76ED6F4F894F}"/>
    <cellStyle name="Comma 3 8 3 3 3 2 3" xfId="14152" xr:uid="{00000000-0005-0000-0000-0000EB480000}"/>
    <cellStyle name="Comma 3 8 3 3 3 2 3 2" xfId="33366" xr:uid="{3CF830A1-81B3-43AC-93D4-23CF4665050D}"/>
    <cellStyle name="Comma 3 8 3 3 3 2 4" xfId="23759" xr:uid="{CF9FB324-3C72-46D0-AA7A-FC457F0ACB9E}"/>
    <cellStyle name="Comma 3 8 3 3 3 3" xfId="6947" xr:uid="{00000000-0005-0000-0000-0000EC480000}"/>
    <cellStyle name="Comma 3 8 3 3 3 3 2" xfId="16554" xr:uid="{00000000-0005-0000-0000-0000ED480000}"/>
    <cellStyle name="Comma 3 8 3 3 3 3 2 2" xfId="35768" xr:uid="{ADF09782-7393-4AE1-AACF-BBBF9ABEC317}"/>
    <cellStyle name="Comma 3 8 3 3 3 3 3" xfId="26161" xr:uid="{CCAB5B7A-42F1-4823-881A-A1F447B2CB48}"/>
    <cellStyle name="Comma 3 8 3 3 3 4" xfId="11750" xr:uid="{00000000-0005-0000-0000-0000EE480000}"/>
    <cellStyle name="Comma 3 8 3 3 3 4 2" xfId="30964" xr:uid="{035A3C07-57C6-4111-A41D-BE66801AF870}"/>
    <cellStyle name="Comma 3 8 3 3 3 5" xfId="21357" xr:uid="{7CBC9857-0833-4D2E-85B7-5AF1143504A9}"/>
    <cellStyle name="Comma 3 8 3 3 4" xfId="2945" xr:uid="{00000000-0005-0000-0000-0000EF480000}"/>
    <cellStyle name="Comma 3 8 3 3 4 2" xfId="7748" xr:uid="{00000000-0005-0000-0000-0000F0480000}"/>
    <cellStyle name="Comma 3 8 3 3 4 2 2" xfId="17355" xr:uid="{00000000-0005-0000-0000-0000F1480000}"/>
    <cellStyle name="Comma 3 8 3 3 4 2 2 2" xfId="36569" xr:uid="{79FDB582-1999-4655-9C34-BD24D455983A}"/>
    <cellStyle name="Comma 3 8 3 3 4 2 3" xfId="26962" xr:uid="{D5631B9F-880C-4D02-ACC7-92ABC6A11BAE}"/>
    <cellStyle name="Comma 3 8 3 3 4 3" xfId="12552" xr:uid="{00000000-0005-0000-0000-0000F2480000}"/>
    <cellStyle name="Comma 3 8 3 3 4 3 2" xfId="31766" xr:uid="{14A09B37-C4E7-4BA9-B5E3-B67D519FBB6F}"/>
    <cellStyle name="Comma 3 8 3 3 4 4" xfId="22159" xr:uid="{72182802-CE07-4FFB-917B-2E6FF1988EBC}"/>
    <cellStyle name="Comma 3 8 3 3 5" xfId="5347" xr:uid="{00000000-0005-0000-0000-0000F3480000}"/>
    <cellStyle name="Comma 3 8 3 3 5 2" xfId="14954" xr:uid="{00000000-0005-0000-0000-0000F4480000}"/>
    <cellStyle name="Comma 3 8 3 3 5 2 2" xfId="34168" xr:uid="{8F39C858-FE83-4AE2-84FC-7FE4BAD31EB9}"/>
    <cellStyle name="Comma 3 8 3 3 5 3" xfId="24561" xr:uid="{0928336D-42CB-40A5-9231-6B750C813CCE}"/>
    <cellStyle name="Comma 3 8 3 3 6" xfId="10150" xr:uid="{00000000-0005-0000-0000-0000F5480000}"/>
    <cellStyle name="Comma 3 8 3 3 6 2" xfId="29364" xr:uid="{E4E7B858-C22F-42E5-AC04-EFDFF05AC727}"/>
    <cellStyle name="Comma 3 8 3 3 7" xfId="19757" xr:uid="{98F2AA35-48C9-4480-B4C8-E9C0FA621975}"/>
    <cellStyle name="Comma 3 8 3 4" xfId="739" xr:uid="{00000000-0005-0000-0000-0000F6480000}"/>
    <cellStyle name="Comma 3 8 3 4 2" xfId="1540" xr:uid="{00000000-0005-0000-0000-0000F7480000}"/>
    <cellStyle name="Comma 3 8 3 4 2 2" xfId="3945" xr:uid="{00000000-0005-0000-0000-0000F8480000}"/>
    <cellStyle name="Comma 3 8 3 4 2 2 2" xfId="8748" xr:uid="{00000000-0005-0000-0000-0000F9480000}"/>
    <cellStyle name="Comma 3 8 3 4 2 2 2 2" xfId="18355" xr:uid="{00000000-0005-0000-0000-0000FA480000}"/>
    <cellStyle name="Comma 3 8 3 4 2 2 2 2 2" xfId="37569" xr:uid="{F9D19950-F4ED-4330-B9B2-005390A9180C}"/>
    <cellStyle name="Comma 3 8 3 4 2 2 2 3" xfId="27962" xr:uid="{0F6ADEAE-E883-4A6C-BDA7-5DF741C002C4}"/>
    <cellStyle name="Comma 3 8 3 4 2 2 3" xfId="13552" xr:uid="{00000000-0005-0000-0000-0000FB480000}"/>
    <cellStyle name="Comma 3 8 3 4 2 2 3 2" xfId="32766" xr:uid="{009A9C5B-3D96-4BE1-B631-A538DEBD0E53}"/>
    <cellStyle name="Comma 3 8 3 4 2 2 4" xfId="23159" xr:uid="{3D129C76-558C-4474-B6B4-66E745EA4E2E}"/>
    <cellStyle name="Comma 3 8 3 4 2 3" xfId="6347" xr:uid="{00000000-0005-0000-0000-0000FC480000}"/>
    <cellStyle name="Comma 3 8 3 4 2 3 2" xfId="15954" xr:uid="{00000000-0005-0000-0000-0000FD480000}"/>
    <cellStyle name="Comma 3 8 3 4 2 3 2 2" xfId="35168" xr:uid="{4806CE6B-7AC1-4B4E-AED8-29B8A3CF6CF3}"/>
    <cellStyle name="Comma 3 8 3 4 2 3 3" xfId="25561" xr:uid="{E635106F-DF21-40CB-A853-7DA96C837780}"/>
    <cellStyle name="Comma 3 8 3 4 2 4" xfId="11150" xr:uid="{00000000-0005-0000-0000-0000FE480000}"/>
    <cellStyle name="Comma 3 8 3 4 2 4 2" xfId="30364" xr:uid="{721A8FBB-9789-49C9-9DEA-8E1D5BF86F27}"/>
    <cellStyle name="Comma 3 8 3 4 2 5" xfId="20757" xr:uid="{EFF8B4C1-218F-4F86-86FD-C108E2715D65}"/>
    <cellStyle name="Comma 3 8 3 4 3" xfId="2340" xr:uid="{00000000-0005-0000-0000-0000FF480000}"/>
    <cellStyle name="Comma 3 8 3 4 3 2" xfId="4745" xr:uid="{00000000-0005-0000-0000-000000490000}"/>
    <cellStyle name="Comma 3 8 3 4 3 2 2" xfId="9548" xr:uid="{00000000-0005-0000-0000-000001490000}"/>
    <cellStyle name="Comma 3 8 3 4 3 2 2 2" xfId="19155" xr:uid="{00000000-0005-0000-0000-000002490000}"/>
    <cellStyle name="Comma 3 8 3 4 3 2 2 2 2" xfId="38369" xr:uid="{5FF5D2B4-2827-4F88-A026-2EEB73493539}"/>
    <cellStyle name="Comma 3 8 3 4 3 2 2 3" xfId="28762" xr:uid="{6339A261-7C9A-4436-9CFE-0EED92DA0CD7}"/>
    <cellStyle name="Comma 3 8 3 4 3 2 3" xfId="14352" xr:uid="{00000000-0005-0000-0000-000003490000}"/>
    <cellStyle name="Comma 3 8 3 4 3 2 3 2" xfId="33566" xr:uid="{2DD72534-BF20-4D20-81C6-1757CC91A9E5}"/>
    <cellStyle name="Comma 3 8 3 4 3 2 4" xfId="23959" xr:uid="{9F552BFF-82CB-44CF-B265-6CAFCCEE4D9E}"/>
    <cellStyle name="Comma 3 8 3 4 3 3" xfId="7147" xr:uid="{00000000-0005-0000-0000-000004490000}"/>
    <cellStyle name="Comma 3 8 3 4 3 3 2" xfId="16754" xr:uid="{00000000-0005-0000-0000-000005490000}"/>
    <cellStyle name="Comma 3 8 3 4 3 3 2 2" xfId="35968" xr:uid="{C308D3F7-379E-4FB9-B64E-EDC645387F0D}"/>
    <cellStyle name="Comma 3 8 3 4 3 3 3" xfId="26361" xr:uid="{839BDE0A-7DEB-4CCB-93C3-FA927C6965F8}"/>
    <cellStyle name="Comma 3 8 3 4 3 4" xfId="11950" xr:uid="{00000000-0005-0000-0000-000006490000}"/>
    <cellStyle name="Comma 3 8 3 4 3 4 2" xfId="31164" xr:uid="{B2F40452-425C-449C-9F34-C240D688BE00}"/>
    <cellStyle name="Comma 3 8 3 4 3 5" xfId="21557" xr:uid="{93BB856D-1544-497D-9432-A70FA70EB284}"/>
    <cellStyle name="Comma 3 8 3 4 4" xfId="3145" xr:uid="{00000000-0005-0000-0000-000007490000}"/>
    <cellStyle name="Comma 3 8 3 4 4 2" xfId="7948" xr:uid="{00000000-0005-0000-0000-000008490000}"/>
    <cellStyle name="Comma 3 8 3 4 4 2 2" xfId="17555" xr:uid="{00000000-0005-0000-0000-000009490000}"/>
    <cellStyle name="Comma 3 8 3 4 4 2 2 2" xfId="36769" xr:uid="{63188D40-EBAF-4D1F-8A41-52D598EE5C1D}"/>
    <cellStyle name="Comma 3 8 3 4 4 2 3" xfId="27162" xr:uid="{B8F05C2E-ED3A-4C6A-A913-A41B8061B793}"/>
    <cellStyle name="Comma 3 8 3 4 4 3" xfId="12752" xr:uid="{00000000-0005-0000-0000-00000A490000}"/>
    <cellStyle name="Comma 3 8 3 4 4 3 2" xfId="31966" xr:uid="{DF73435D-ED5E-4C01-87FA-A444BAA255C3}"/>
    <cellStyle name="Comma 3 8 3 4 4 4" xfId="22359" xr:uid="{A2864BBC-0142-41D6-AE2C-091767C167A5}"/>
    <cellStyle name="Comma 3 8 3 4 5" xfId="5547" xr:uid="{00000000-0005-0000-0000-00000B490000}"/>
    <cellStyle name="Comma 3 8 3 4 5 2" xfId="15154" xr:uid="{00000000-0005-0000-0000-00000C490000}"/>
    <cellStyle name="Comma 3 8 3 4 5 2 2" xfId="34368" xr:uid="{7B3CF9C5-9C80-4BF9-B6D0-74E6B150C587}"/>
    <cellStyle name="Comma 3 8 3 4 5 3" xfId="24761" xr:uid="{DADE006A-A320-4CDD-B872-50431F2E59C4}"/>
    <cellStyle name="Comma 3 8 3 4 6" xfId="10350" xr:uid="{00000000-0005-0000-0000-00000D490000}"/>
    <cellStyle name="Comma 3 8 3 4 6 2" xfId="29564" xr:uid="{A81DCD75-2EB3-4394-8BB9-CC30403B6332}"/>
    <cellStyle name="Comma 3 8 3 4 7" xfId="19957" xr:uid="{78CDA2BE-29C3-49CE-BB39-44EFCF33D6F3}"/>
    <cellStyle name="Comma 3 8 3 5" xfId="940" xr:uid="{00000000-0005-0000-0000-00000E490000}"/>
    <cellStyle name="Comma 3 8 3 5 2" xfId="3345" xr:uid="{00000000-0005-0000-0000-00000F490000}"/>
    <cellStyle name="Comma 3 8 3 5 2 2" xfId="8148" xr:uid="{00000000-0005-0000-0000-000010490000}"/>
    <cellStyle name="Comma 3 8 3 5 2 2 2" xfId="17755" xr:uid="{00000000-0005-0000-0000-000011490000}"/>
    <cellStyle name="Comma 3 8 3 5 2 2 2 2" xfId="36969" xr:uid="{874CB1AB-953B-402A-808A-180D1BC8CC46}"/>
    <cellStyle name="Comma 3 8 3 5 2 2 3" xfId="27362" xr:uid="{0D7E522B-3855-4129-8CAE-2A8685CB2F60}"/>
    <cellStyle name="Comma 3 8 3 5 2 3" xfId="12952" xr:uid="{00000000-0005-0000-0000-000012490000}"/>
    <cellStyle name="Comma 3 8 3 5 2 3 2" xfId="32166" xr:uid="{8DA8E32F-DAC4-4C5E-96F9-CC6FBFB97EF0}"/>
    <cellStyle name="Comma 3 8 3 5 2 4" xfId="22559" xr:uid="{473DDE30-62EB-4C04-9831-C8763EB28ACC}"/>
    <cellStyle name="Comma 3 8 3 5 3" xfId="5747" xr:uid="{00000000-0005-0000-0000-000013490000}"/>
    <cellStyle name="Comma 3 8 3 5 3 2" xfId="15354" xr:uid="{00000000-0005-0000-0000-000014490000}"/>
    <cellStyle name="Comma 3 8 3 5 3 2 2" xfId="34568" xr:uid="{027DF931-45BB-4283-8AEC-47B3C6516720}"/>
    <cellStyle name="Comma 3 8 3 5 3 3" xfId="24961" xr:uid="{87064E53-81C8-4120-BA7C-EE9961680FD9}"/>
    <cellStyle name="Comma 3 8 3 5 4" xfId="10550" xr:uid="{00000000-0005-0000-0000-000015490000}"/>
    <cellStyle name="Comma 3 8 3 5 4 2" xfId="29764" xr:uid="{47B4C7C1-57FA-4EAB-8999-A22BE8A85878}"/>
    <cellStyle name="Comma 3 8 3 5 5" xfId="20157" xr:uid="{C3F84335-0182-4531-93CD-105243117D32}"/>
    <cellStyle name="Comma 3 8 3 6" xfId="1740" xr:uid="{00000000-0005-0000-0000-000016490000}"/>
    <cellStyle name="Comma 3 8 3 6 2" xfId="4145" xr:uid="{00000000-0005-0000-0000-000017490000}"/>
    <cellStyle name="Comma 3 8 3 6 2 2" xfId="8948" xr:uid="{00000000-0005-0000-0000-000018490000}"/>
    <cellStyle name="Comma 3 8 3 6 2 2 2" xfId="18555" xr:uid="{00000000-0005-0000-0000-000019490000}"/>
    <cellStyle name="Comma 3 8 3 6 2 2 2 2" xfId="37769" xr:uid="{F137D86E-12B6-4E19-A144-9A45D939712E}"/>
    <cellStyle name="Comma 3 8 3 6 2 2 3" xfId="28162" xr:uid="{6CF76DF2-ACD7-4C4C-9C94-66ABD685588D}"/>
    <cellStyle name="Comma 3 8 3 6 2 3" xfId="13752" xr:uid="{00000000-0005-0000-0000-00001A490000}"/>
    <cellStyle name="Comma 3 8 3 6 2 3 2" xfId="32966" xr:uid="{83E4E7BC-98CF-4AC5-BE99-2048D6C01EEE}"/>
    <cellStyle name="Comma 3 8 3 6 2 4" xfId="23359" xr:uid="{FF1DF6AC-0736-43B0-8C28-8DBDE52FDBF8}"/>
    <cellStyle name="Comma 3 8 3 6 3" xfId="6547" xr:uid="{00000000-0005-0000-0000-00001B490000}"/>
    <cellStyle name="Comma 3 8 3 6 3 2" xfId="16154" xr:uid="{00000000-0005-0000-0000-00001C490000}"/>
    <cellStyle name="Comma 3 8 3 6 3 2 2" xfId="35368" xr:uid="{5B3ED674-3FFA-42BE-9162-83D925F8852A}"/>
    <cellStyle name="Comma 3 8 3 6 3 3" xfId="25761" xr:uid="{210F786B-9879-4BE1-8FAD-CB8B752FBD94}"/>
    <cellStyle name="Comma 3 8 3 6 4" xfId="11350" xr:uid="{00000000-0005-0000-0000-00001D490000}"/>
    <cellStyle name="Comma 3 8 3 6 4 2" xfId="30564" xr:uid="{4E70F020-7D0E-48C2-8394-84A852EB0768}"/>
    <cellStyle name="Comma 3 8 3 6 5" xfId="20957" xr:uid="{93E58EDA-D74E-4E36-9ACA-B0A03BDC6426}"/>
    <cellStyle name="Comma 3 8 3 7" xfId="2545" xr:uid="{00000000-0005-0000-0000-00001E490000}"/>
    <cellStyle name="Comma 3 8 3 7 2" xfId="7348" xr:uid="{00000000-0005-0000-0000-00001F490000}"/>
    <cellStyle name="Comma 3 8 3 7 2 2" xfId="16955" xr:uid="{00000000-0005-0000-0000-000020490000}"/>
    <cellStyle name="Comma 3 8 3 7 2 2 2" xfId="36169" xr:uid="{FF236C01-D30A-4502-9DDA-FDA2C2A77F2E}"/>
    <cellStyle name="Comma 3 8 3 7 2 3" xfId="26562" xr:uid="{C71EB36C-0A40-4F2E-9E39-537D13A14A66}"/>
    <cellStyle name="Comma 3 8 3 7 3" xfId="12152" xr:uid="{00000000-0005-0000-0000-000021490000}"/>
    <cellStyle name="Comma 3 8 3 7 3 2" xfId="31366" xr:uid="{86223206-1B58-4F42-B1CB-B711F4DB086C}"/>
    <cellStyle name="Comma 3 8 3 7 4" xfId="21759" xr:uid="{73FFFA16-2E79-4F9E-923A-7F1FB192F916}"/>
    <cellStyle name="Comma 3 8 3 8" xfId="4947" xr:uid="{00000000-0005-0000-0000-000022490000}"/>
    <cellStyle name="Comma 3 8 3 8 2" xfId="14554" xr:uid="{00000000-0005-0000-0000-000023490000}"/>
    <cellStyle name="Comma 3 8 3 8 2 2" xfId="33768" xr:uid="{9AB282F5-E503-4B45-BC84-C47949F8D829}"/>
    <cellStyle name="Comma 3 8 3 8 3" xfId="24161" xr:uid="{199715FB-C56D-429D-BAB5-EDD8C63D5A8A}"/>
    <cellStyle name="Comma 3 8 3 9" xfId="9750" xr:uid="{00000000-0005-0000-0000-000024490000}"/>
    <cellStyle name="Comma 3 8 3 9 2" xfId="28964" xr:uid="{6AF3B91E-8B25-4E46-B02A-129B764219D4}"/>
    <cellStyle name="Comma 3 8 4" xfId="239" xr:uid="{00000000-0005-0000-0000-000025490000}"/>
    <cellStyle name="Comma 3 8 4 2" xfId="1040" xr:uid="{00000000-0005-0000-0000-000026490000}"/>
    <cellStyle name="Comma 3 8 4 2 2" xfId="3445" xr:uid="{00000000-0005-0000-0000-000027490000}"/>
    <cellStyle name="Comma 3 8 4 2 2 2" xfId="8248" xr:uid="{00000000-0005-0000-0000-000028490000}"/>
    <cellStyle name="Comma 3 8 4 2 2 2 2" xfId="17855" xr:uid="{00000000-0005-0000-0000-000029490000}"/>
    <cellStyle name="Comma 3 8 4 2 2 2 2 2" xfId="37069" xr:uid="{D2BC2798-9E9E-48BF-B2EE-BB944DFED01C}"/>
    <cellStyle name="Comma 3 8 4 2 2 2 3" xfId="27462" xr:uid="{DA414DA8-9161-4A01-84E5-DEDFF6E46830}"/>
    <cellStyle name="Comma 3 8 4 2 2 3" xfId="13052" xr:uid="{00000000-0005-0000-0000-00002A490000}"/>
    <cellStyle name="Comma 3 8 4 2 2 3 2" xfId="32266" xr:uid="{071448E6-18B8-4B92-B7D2-B55049912D40}"/>
    <cellStyle name="Comma 3 8 4 2 2 4" xfId="22659" xr:uid="{F9EE3CFC-F1EF-4032-90DD-F47FB5271838}"/>
    <cellStyle name="Comma 3 8 4 2 3" xfId="5847" xr:uid="{00000000-0005-0000-0000-00002B490000}"/>
    <cellStyle name="Comma 3 8 4 2 3 2" xfId="15454" xr:uid="{00000000-0005-0000-0000-00002C490000}"/>
    <cellStyle name="Comma 3 8 4 2 3 2 2" xfId="34668" xr:uid="{C8A538B8-4800-48D7-9DBC-11F8A9E2E222}"/>
    <cellStyle name="Comma 3 8 4 2 3 3" xfId="25061" xr:uid="{23D6D093-E7E4-45FF-85FD-A64D03925469}"/>
    <cellStyle name="Comma 3 8 4 2 4" xfId="10650" xr:uid="{00000000-0005-0000-0000-00002D490000}"/>
    <cellStyle name="Comma 3 8 4 2 4 2" xfId="29864" xr:uid="{94C4FF48-8813-47B7-BB58-E08387F1F958}"/>
    <cellStyle name="Comma 3 8 4 2 5" xfId="20257" xr:uid="{8B7E0F31-6061-46E2-87B5-A6EBCD59DF07}"/>
    <cellStyle name="Comma 3 8 4 3" xfId="1840" xr:uid="{00000000-0005-0000-0000-00002E490000}"/>
    <cellStyle name="Comma 3 8 4 3 2" xfId="4245" xr:uid="{00000000-0005-0000-0000-00002F490000}"/>
    <cellStyle name="Comma 3 8 4 3 2 2" xfId="9048" xr:uid="{00000000-0005-0000-0000-000030490000}"/>
    <cellStyle name="Comma 3 8 4 3 2 2 2" xfId="18655" xr:uid="{00000000-0005-0000-0000-000031490000}"/>
    <cellStyle name="Comma 3 8 4 3 2 2 2 2" xfId="37869" xr:uid="{FF319BFC-05AB-4656-B3A6-906DF4AA9829}"/>
    <cellStyle name="Comma 3 8 4 3 2 2 3" xfId="28262" xr:uid="{640BE65B-B4A3-45E0-A88D-634E5A828697}"/>
    <cellStyle name="Comma 3 8 4 3 2 3" xfId="13852" xr:uid="{00000000-0005-0000-0000-000032490000}"/>
    <cellStyle name="Comma 3 8 4 3 2 3 2" xfId="33066" xr:uid="{37FB51D2-EF6D-4709-8EBE-C4F91CA50DAF}"/>
    <cellStyle name="Comma 3 8 4 3 2 4" xfId="23459" xr:uid="{C3E74A87-5819-410E-A43A-4E6DC65D89D6}"/>
    <cellStyle name="Comma 3 8 4 3 3" xfId="6647" xr:uid="{00000000-0005-0000-0000-000033490000}"/>
    <cellStyle name="Comma 3 8 4 3 3 2" xfId="16254" xr:uid="{00000000-0005-0000-0000-000034490000}"/>
    <cellStyle name="Comma 3 8 4 3 3 2 2" xfId="35468" xr:uid="{EE3FFE67-6D0E-4143-A40F-4FFC03252CED}"/>
    <cellStyle name="Comma 3 8 4 3 3 3" xfId="25861" xr:uid="{4A9690DF-9A89-4FCD-BFAB-2A27FB096A86}"/>
    <cellStyle name="Comma 3 8 4 3 4" xfId="11450" xr:uid="{00000000-0005-0000-0000-000035490000}"/>
    <cellStyle name="Comma 3 8 4 3 4 2" xfId="30664" xr:uid="{CE85CA5E-5D93-4940-9B46-BE47409D1C8C}"/>
    <cellStyle name="Comma 3 8 4 3 5" xfId="21057" xr:uid="{0667DE72-C559-4C25-BB3C-67FAD619772B}"/>
    <cellStyle name="Comma 3 8 4 4" xfId="2645" xr:uid="{00000000-0005-0000-0000-000036490000}"/>
    <cellStyle name="Comma 3 8 4 4 2" xfId="7448" xr:uid="{00000000-0005-0000-0000-000037490000}"/>
    <cellStyle name="Comma 3 8 4 4 2 2" xfId="17055" xr:uid="{00000000-0005-0000-0000-000038490000}"/>
    <cellStyle name="Comma 3 8 4 4 2 2 2" xfId="36269" xr:uid="{517D7E22-20A0-45DF-8F83-C7B9ACE3D6CA}"/>
    <cellStyle name="Comma 3 8 4 4 2 3" xfId="26662" xr:uid="{8E123847-7595-4491-BCD3-157F21C65C17}"/>
    <cellStyle name="Comma 3 8 4 4 3" xfId="12252" xr:uid="{00000000-0005-0000-0000-000039490000}"/>
    <cellStyle name="Comma 3 8 4 4 3 2" xfId="31466" xr:uid="{6D20D74D-5A16-421C-B7E0-90DB0363C394}"/>
    <cellStyle name="Comma 3 8 4 4 4" xfId="21859" xr:uid="{268914E1-3BA8-4ACC-B427-B6C86F9B69CC}"/>
    <cellStyle name="Comma 3 8 4 5" xfId="5047" xr:uid="{00000000-0005-0000-0000-00003A490000}"/>
    <cellStyle name="Comma 3 8 4 5 2" xfId="14654" xr:uid="{00000000-0005-0000-0000-00003B490000}"/>
    <cellStyle name="Comma 3 8 4 5 2 2" xfId="33868" xr:uid="{272F1D4C-BBD7-49FD-8602-6D5EE020B6C5}"/>
    <cellStyle name="Comma 3 8 4 5 3" xfId="24261" xr:uid="{A739A4FB-32AE-4624-9EE4-9CBD9675A077}"/>
    <cellStyle name="Comma 3 8 4 6" xfId="9850" xr:uid="{00000000-0005-0000-0000-00003C490000}"/>
    <cellStyle name="Comma 3 8 4 6 2" xfId="29064" xr:uid="{4712E656-BB0F-4269-9D05-D1D7B7CFF421}"/>
    <cellStyle name="Comma 3 8 4 7" xfId="19457" xr:uid="{36D0C3F2-351D-435F-BAAA-DFED5366DBD2}"/>
    <cellStyle name="Comma 3 8 5" xfId="439" xr:uid="{00000000-0005-0000-0000-00003D490000}"/>
    <cellStyle name="Comma 3 8 5 2" xfId="1240" xr:uid="{00000000-0005-0000-0000-00003E490000}"/>
    <cellStyle name="Comma 3 8 5 2 2" xfId="3645" xr:uid="{00000000-0005-0000-0000-00003F490000}"/>
    <cellStyle name="Comma 3 8 5 2 2 2" xfId="8448" xr:uid="{00000000-0005-0000-0000-000040490000}"/>
    <cellStyle name="Comma 3 8 5 2 2 2 2" xfId="18055" xr:uid="{00000000-0005-0000-0000-000041490000}"/>
    <cellStyle name="Comma 3 8 5 2 2 2 2 2" xfId="37269" xr:uid="{468ADDB4-7D53-40D8-BAC5-E97FD3F675BA}"/>
    <cellStyle name="Comma 3 8 5 2 2 2 3" xfId="27662" xr:uid="{7B9B6F2C-1EA3-42F0-9D02-DECAA2F1F98D}"/>
    <cellStyle name="Comma 3 8 5 2 2 3" xfId="13252" xr:uid="{00000000-0005-0000-0000-000042490000}"/>
    <cellStyle name="Comma 3 8 5 2 2 3 2" xfId="32466" xr:uid="{753E3AE6-A12B-4DD7-8370-4894C7B8B4CD}"/>
    <cellStyle name="Comma 3 8 5 2 2 4" xfId="22859" xr:uid="{1A099CC8-E872-468E-946B-BA16CCECFC4F}"/>
    <cellStyle name="Comma 3 8 5 2 3" xfId="6047" xr:uid="{00000000-0005-0000-0000-000043490000}"/>
    <cellStyle name="Comma 3 8 5 2 3 2" xfId="15654" xr:uid="{00000000-0005-0000-0000-000044490000}"/>
    <cellStyle name="Comma 3 8 5 2 3 2 2" xfId="34868" xr:uid="{DBA25509-DA81-4D73-9A5F-86B8D324580B}"/>
    <cellStyle name="Comma 3 8 5 2 3 3" xfId="25261" xr:uid="{105A7D45-5752-44F3-93B2-9D2B5BDDC88D}"/>
    <cellStyle name="Comma 3 8 5 2 4" xfId="10850" xr:uid="{00000000-0005-0000-0000-000045490000}"/>
    <cellStyle name="Comma 3 8 5 2 4 2" xfId="30064" xr:uid="{61BF70B3-78E4-49B9-A644-D4BD7412EC8B}"/>
    <cellStyle name="Comma 3 8 5 2 5" xfId="20457" xr:uid="{646E64E5-A2CC-43FC-B821-EAAF73172E80}"/>
    <cellStyle name="Comma 3 8 5 3" xfId="2040" xr:uid="{00000000-0005-0000-0000-000046490000}"/>
    <cellStyle name="Comma 3 8 5 3 2" xfId="4445" xr:uid="{00000000-0005-0000-0000-000047490000}"/>
    <cellStyle name="Comma 3 8 5 3 2 2" xfId="9248" xr:uid="{00000000-0005-0000-0000-000048490000}"/>
    <cellStyle name="Comma 3 8 5 3 2 2 2" xfId="18855" xr:uid="{00000000-0005-0000-0000-000049490000}"/>
    <cellStyle name="Comma 3 8 5 3 2 2 2 2" xfId="38069" xr:uid="{4756A6B1-37C7-4C80-8396-2177EDB2A7AB}"/>
    <cellStyle name="Comma 3 8 5 3 2 2 3" xfId="28462" xr:uid="{EE0315E9-7335-4564-B314-4B6B756C6A4F}"/>
    <cellStyle name="Comma 3 8 5 3 2 3" xfId="14052" xr:uid="{00000000-0005-0000-0000-00004A490000}"/>
    <cellStyle name="Comma 3 8 5 3 2 3 2" xfId="33266" xr:uid="{0C0D074F-FDE3-4C0F-A32B-576DB711CA33}"/>
    <cellStyle name="Comma 3 8 5 3 2 4" xfId="23659" xr:uid="{E8966D37-CFE3-423E-AC44-1B42C7A3131B}"/>
    <cellStyle name="Comma 3 8 5 3 3" xfId="6847" xr:uid="{00000000-0005-0000-0000-00004B490000}"/>
    <cellStyle name="Comma 3 8 5 3 3 2" xfId="16454" xr:uid="{00000000-0005-0000-0000-00004C490000}"/>
    <cellStyle name="Comma 3 8 5 3 3 2 2" xfId="35668" xr:uid="{696F79C0-55DA-45A5-BA9A-C42094256591}"/>
    <cellStyle name="Comma 3 8 5 3 3 3" xfId="26061" xr:uid="{AED5B81C-5389-4D87-AA73-B3B623027232}"/>
    <cellStyle name="Comma 3 8 5 3 4" xfId="11650" xr:uid="{00000000-0005-0000-0000-00004D490000}"/>
    <cellStyle name="Comma 3 8 5 3 4 2" xfId="30864" xr:uid="{6062F916-B4C1-4739-990B-4C5E90601B76}"/>
    <cellStyle name="Comma 3 8 5 3 5" xfId="21257" xr:uid="{D73F006F-7DAB-419D-892B-A63E0FE9F1D3}"/>
    <cellStyle name="Comma 3 8 5 4" xfId="2845" xr:uid="{00000000-0005-0000-0000-00004E490000}"/>
    <cellStyle name="Comma 3 8 5 4 2" xfId="7648" xr:uid="{00000000-0005-0000-0000-00004F490000}"/>
    <cellStyle name="Comma 3 8 5 4 2 2" xfId="17255" xr:uid="{00000000-0005-0000-0000-000050490000}"/>
    <cellStyle name="Comma 3 8 5 4 2 2 2" xfId="36469" xr:uid="{DF3EC542-2493-45C0-8B51-1B055D832201}"/>
    <cellStyle name="Comma 3 8 5 4 2 3" xfId="26862" xr:uid="{A18E86CA-72D9-41C7-9916-8D3E15B583F7}"/>
    <cellStyle name="Comma 3 8 5 4 3" xfId="12452" xr:uid="{00000000-0005-0000-0000-000051490000}"/>
    <cellStyle name="Comma 3 8 5 4 3 2" xfId="31666" xr:uid="{34F8B734-DA97-42A6-9198-681EE0734CFF}"/>
    <cellStyle name="Comma 3 8 5 4 4" xfId="22059" xr:uid="{7AE1C0AD-806B-4D27-802D-E140AB153795}"/>
    <cellStyle name="Comma 3 8 5 5" xfId="5247" xr:uid="{00000000-0005-0000-0000-000052490000}"/>
    <cellStyle name="Comma 3 8 5 5 2" xfId="14854" xr:uid="{00000000-0005-0000-0000-000053490000}"/>
    <cellStyle name="Comma 3 8 5 5 2 2" xfId="34068" xr:uid="{49FE659F-4FFF-4FD9-ADB7-6E9F1B58DA3F}"/>
    <cellStyle name="Comma 3 8 5 5 3" xfId="24461" xr:uid="{E2FCE3BB-98B8-48C0-9BA1-61DA3710584F}"/>
    <cellStyle name="Comma 3 8 5 6" xfId="10050" xr:uid="{00000000-0005-0000-0000-000054490000}"/>
    <cellStyle name="Comma 3 8 5 6 2" xfId="29264" xr:uid="{0274B3AA-5FEC-4118-A922-B02A1C575010}"/>
    <cellStyle name="Comma 3 8 5 7" xfId="19657" xr:uid="{935B1146-1535-4053-B620-5EA6A0F7D731}"/>
    <cellStyle name="Comma 3 8 6" xfId="639" xr:uid="{00000000-0005-0000-0000-000055490000}"/>
    <cellStyle name="Comma 3 8 6 2" xfId="1440" xr:uid="{00000000-0005-0000-0000-000056490000}"/>
    <cellStyle name="Comma 3 8 6 2 2" xfId="3845" xr:uid="{00000000-0005-0000-0000-000057490000}"/>
    <cellStyle name="Comma 3 8 6 2 2 2" xfId="8648" xr:uid="{00000000-0005-0000-0000-000058490000}"/>
    <cellStyle name="Comma 3 8 6 2 2 2 2" xfId="18255" xr:uid="{00000000-0005-0000-0000-000059490000}"/>
    <cellStyle name="Comma 3 8 6 2 2 2 2 2" xfId="37469" xr:uid="{6EB72F61-D84A-4A86-8E60-BE4BB89006E4}"/>
    <cellStyle name="Comma 3 8 6 2 2 2 3" xfId="27862" xr:uid="{A8075435-563A-407F-A2BD-BA9862A5BA3D}"/>
    <cellStyle name="Comma 3 8 6 2 2 3" xfId="13452" xr:uid="{00000000-0005-0000-0000-00005A490000}"/>
    <cellStyle name="Comma 3 8 6 2 2 3 2" xfId="32666" xr:uid="{2B034B90-DFE6-464B-9AA5-A88EBBA6A8DB}"/>
    <cellStyle name="Comma 3 8 6 2 2 4" xfId="23059" xr:uid="{8D0E4D20-34BC-440F-B006-9DEAE5D8914E}"/>
    <cellStyle name="Comma 3 8 6 2 3" xfId="6247" xr:uid="{00000000-0005-0000-0000-00005B490000}"/>
    <cellStyle name="Comma 3 8 6 2 3 2" xfId="15854" xr:uid="{00000000-0005-0000-0000-00005C490000}"/>
    <cellStyle name="Comma 3 8 6 2 3 2 2" xfId="35068" xr:uid="{637F7F08-CCEB-4071-8F6E-BD5A534E5676}"/>
    <cellStyle name="Comma 3 8 6 2 3 3" xfId="25461" xr:uid="{255F2859-0578-45BD-BC28-A711D557ED14}"/>
    <cellStyle name="Comma 3 8 6 2 4" xfId="11050" xr:uid="{00000000-0005-0000-0000-00005D490000}"/>
    <cellStyle name="Comma 3 8 6 2 4 2" xfId="30264" xr:uid="{09A2BCAD-EA9F-4C2F-8FDE-7F9795DA12C6}"/>
    <cellStyle name="Comma 3 8 6 2 5" xfId="20657" xr:uid="{9A8082BD-9FA2-4AF7-BB5E-31474DF7C403}"/>
    <cellStyle name="Comma 3 8 6 3" xfId="2240" xr:uid="{00000000-0005-0000-0000-00005E490000}"/>
    <cellStyle name="Comma 3 8 6 3 2" xfId="4645" xr:uid="{00000000-0005-0000-0000-00005F490000}"/>
    <cellStyle name="Comma 3 8 6 3 2 2" xfId="9448" xr:uid="{00000000-0005-0000-0000-000060490000}"/>
    <cellStyle name="Comma 3 8 6 3 2 2 2" xfId="19055" xr:uid="{00000000-0005-0000-0000-000061490000}"/>
    <cellStyle name="Comma 3 8 6 3 2 2 2 2" xfId="38269" xr:uid="{E7464136-5BE2-4227-8007-C057191527F4}"/>
    <cellStyle name="Comma 3 8 6 3 2 2 3" xfId="28662" xr:uid="{2B229C65-AA8A-49B3-B802-444B99E282EA}"/>
    <cellStyle name="Comma 3 8 6 3 2 3" xfId="14252" xr:uid="{00000000-0005-0000-0000-000062490000}"/>
    <cellStyle name="Comma 3 8 6 3 2 3 2" xfId="33466" xr:uid="{4E5BA933-17A4-4A03-B908-A01F5185BBDB}"/>
    <cellStyle name="Comma 3 8 6 3 2 4" xfId="23859" xr:uid="{D74F2212-B718-4580-921E-5A835081FD01}"/>
    <cellStyle name="Comma 3 8 6 3 3" xfId="7047" xr:uid="{00000000-0005-0000-0000-000063490000}"/>
    <cellStyle name="Comma 3 8 6 3 3 2" xfId="16654" xr:uid="{00000000-0005-0000-0000-000064490000}"/>
    <cellStyle name="Comma 3 8 6 3 3 2 2" xfId="35868" xr:uid="{B647EA4D-9CA8-4D22-BE44-AFF7855AAAC0}"/>
    <cellStyle name="Comma 3 8 6 3 3 3" xfId="26261" xr:uid="{EDC34330-01D5-4707-B63C-52889FD7F6E7}"/>
    <cellStyle name="Comma 3 8 6 3 4" xfId="11850" xr:uid="{00000000-0005-0000-0000-000065490000}"/>
    <cellStyle name="Comma 3 8 6 3 4 2" xfId="31064" xr:uid="{6778232C-8D8A-4FA6-8585-3FE176BF8EDE}"/>
    <cellStyle name="Comma 3 8 6 3 5" xfId="21457" xr:uid="{F38E6AF7-8169-4550-8B1D-8A497EA5F382}"/>
    <cellStyle name="Comma 3 8 6 4" xfId="3045" xr:uid="{00000000-0005-0000-0000-000066490000}"/>
    <cellStyle name="Comma 3 8 6 4 2" xfId="7848" xr:uid="{00000000-0005-0000-0000-000067490000}"/>
    <cellStyle name="Comma 3 8 6 4 2 2" xfId="17455" xr:uid="{00000000-0005-0000-0000-000068490000}"/>
    <cellStyle name="Comma 3 8 6 4 2 2 2" xfId="36669" xr:uid="{6D981B65-E170-49A8-8D38-DE2B53AD5B2E}"/>
    <cellStyle name="Comma 3 8 6 4 2 3" xfId="27062" xr:uid="{7345E29B-928A-48FA-8F1A-516E8DEC53C1}"/>
    <cellStyle name="Comma 3 8 6 4 3" xfId="12652" xr:uid="{00000000-0005-0000-0000-000069490000}"/>
    <cellStyle name="Comma 3 8 6 4 3 2" xfId="31866" xr:uid="{C4B9ED8A-B742-4E41-A0B7-4D304F267406}"/>
    <cellStyle name="Comma 3 8 6 4 4" xfId="22259" xr:uid="{7ED5CD29-EBCD-4048-BFC4-7332B84FD38D}"/>
    <cellStyle name="Comma 3 8 6 5" xfId="5447" xr:uid="{00000000-0005-0000-0000-00006A490000}"/>
    <cellStyle name="Comma 3 8 6 5 2" xfId="15054" xr:uid="{00000000-0005-0000-0000-00006B490000}"/>
    <cellStyle name="Comma 3 8 6 5 2 2" xfId="34268" xr:uid="{27B41552-B252-4F78-A2AD-88A2664795C2}"/>
    <cellStyle name="Comma 3 8 6 5 3" xfId="24661" xr:uid="{1B098B8D-BB50-423D-9DB0-5B8A5A3B7E0E}"/>
    <cellStyle name="Comma 3 8 6 6" xfId="10250" xr:uid="{00000000-0005-0000-0000-00006C490000}"/>
    <cellStyle name="Comma 3 8 6 6 2" xfId="29464" xr:uid="{CCCC5ACD-5711-418E-94C3-E300C6355097}"/>
    <cellStyle name="Comma 3 8 6 7" xfId="19857" xr:uid="{B9A3E35A-D371-4686-BF81-20DEA63B7FEC}"/>
    <cellStyle name="Comma 3 8 7" xfId="840" xr:uid="{00000000-0005-0000-0000-00006D490000}"/>
    <cellStyle name="Comma 3 8 7 2" xfId="3245" xr:uid="{00000000-0005-0000-0000-00006E490000}"/>
    <cellStyle name="Comma 3 8 7 2 2" xfId="8048" xr:uid="{00000000-0005-0000-0000-00006F490000}"/>
    <cellStyle name="Comma 3 8 7 2 2 2" xfId="17655" xr:uid="{00000000-0005-0000-0000-000070490000}"/>
    <cellStyle name="Comma 3 8 7 2 2 2 2" xfId="36869" xr:uid="{02BF564A-DC33-4D28-8125-25B8544D3F96}"/>
    <cellStyle name="Comma 3 8 7 2 2 3" xfId="27262" xr:uid="{FCD0C1F8-75E2-48EF-A1E2-D3975C63D4C5}"/>
    <cellStyle name="Comma 3 8 7 2 3" xfId="12852" xr:uid="{00000000-0005-0000-0000-000071490000}"/>
    <cellStyle name="Comma 3 8 7 2 3 2" xfId="32066" xr:uid="{B336F2BD-86AA-431A-91B7-DCC882BAAB39}"/>
    <cellStyle name="Comma 3 8 7 2 4" xfId="22459" xr:uid="{99067C45-BC48-4853-A6C7-4AB7916A1C0B}"/>
    <cellStyle name="Comma 3 8 7 3" xfId="5647" xr:uid="{00000000-0005-0000-0000-000072490000}"/>
    <cellStyle name="Comma 3 8 7 3 2" xfId="15254" xr:uid="{00000000-0005-0000-0000-000073490000}"/>
    <cellStyle name="Comma 3 8 7 3 2 2" xfId="34468" xr:uid="{7D9B3C63-9374-4E13-B259-CD20368E0C77}"/>
    <cellStyle name="Comma 3 8 7 3 3" xfId="24861" xr:uid="{05D83E05-FB67-4C38-9B4D-9E520E63F47F}"/>
    <cellStyle name="Comma 3 8 7 4" xfId="10450" xr:uid="{00000000-0005-0000-0000-000074490000}"/>
    <cellStyle name="Comma 3 8 7 4 2" xfId="29664" xr:uid="{03505402-A1D2-420E-B811-6CF05EDDD95C}"/>
    <cellStyle name="Comma 3 8 7 5" xfId="20057" xr:uid="{7F4F52F4-E86B-4F13-BF1A-A5A9648B1E0B}"/>
    <cellStyle name="Comma 3 8 8" xfId="1640" xr:uid="{00000000-0005-0000-0000-000075490000}"/>
    <cellStyle name="Comma 3 8 8 2" xfId="4045" xr:uid="{00000000-0005-0000-0000-000076490000}"/>
    <cellStyle name="Comma 3 8 8 2 2" xfId="8848" xr:uid="{00000000-0005-0000-0000-000077490000}"/>
    <cellStyle name="Comma 3 8 8 2 2 2" xfId="18455" xr:uid="{00000000-0005-0000-0000-000078490000}"/>
    <cellStyle name="Comma 3 8 8 2 2 2 2" xfId="37669" xr:uid="{A11A9084-6BF8-4955-9C81-0B43C52775CD}"/>
    <cellStyle name="Comma 3 8 8 2 2 3" xfId="28062" xr:uid="{89FB8EF4-D160-4970-B3A7-E66977633863}"/>
    <cellStyle name="Comma 3 8 8 2 3" xfId="13652" xr:uid="{00000000-0005-0000-0000-000079490000}"/>
    <cellStyle name="Comma 3 8 8 2 3 2" xfId="32866" xr:uid="{9A54B2B1-6E2A-4A7C-9852-8B5ACDE642DF}"/>
    <cellStyle name="Comma 3 8 8 2 4" xfId="23259" xr:uid="{AC9634AE-2FC3-43F9-A21E-F7F47FE22003}"/>
    <cellStyle name="Comma 3 8 8 3" xfId="6447" xr:uid="{00000000-0005-0000-0000-00007A490000}"/>
    <cellStyle name="Comma 3 8 8 3 2" xfId="16054" xr:uid="{00000000-0005-0000-0000-00007B490000}"/>
    <cellStyle name="Comma 3 8 8 3 2 2" xfId="35268" xr:uid="{62C6B49A-C1BB-4189-83CE-15735182E3BC}"/>
    <cellStyle name="Comma 3 8 8 3 3" xfId="25661" xr:uid="{4B234685-C850-4B9A-A068-5297EAEB3513}"/>
    <cellStyle name="Comma 3 8 8 4" xfId="11250" xr:uid="{00000000-0005-0000-0000-00007C490000}"/>
    <cellStyle name="Comma 3 8 8 4 2" xfId="30464" xr:uid="{2598938E-DA3C-44EA-9BE8-25CF0CCA6E35}"/>
    <cellStyle name="Comma 3 8 8 5" xfId="20857" xr:uid="{4D594FBC-0BFB-4461-8FB0-C9BC81514ECB}"/>
    <cellStyle name="Comma 3 8 9" xfId="2445" xr:uid="{00000000-0005-0000-0000-00007D490000}"/>
    <cellStyle name="Comma 3 8 9 2" xfId="7248" xr:uid="{00000000-0005-0000-0000-00007E490000}"/>
    <cellStyle name="Comma 3 8 9 2 2" xfId="16855" xr:uid="{00000000-0005-0000-0000-00007F490000}"/>
    <cellStyle name="Comma 3 8 9 2 2 2" xfId="36069" xr:uid="{44166495-D7BD-4651-A222-755B9A633A45}"/>
    <cellStyle name="Comma 3 8 9 2 3" xfId="26462" xr:uid="{41A6E546-E09E-421D-B138-891627A4D696}"/>
    <cellStyle name="Comma 3 8 9 3" xfId="12052" xr:uid="{00000000-0005-0000-0000-000080490000}"/>
    <cellStyle name="Comma 3 8 9 3 2" xfId="31266" xr:uid="{9F6FBB5A-9F0D-4099-B625-1D9152C25C6E}"/>
    <cellStyle name="Comma 3 8 9 4" xfId="21659" xr:uid="{BFB6FA82-8F30-44ED-9853-79E5CA16119D}"/>
    <cellStyle name="Comma 3 9" xfId="48" xr:uid="{00000000-0005-0000-0000-000081490000}"/>
    <cellStyle name="Comma 3 9 10" xfId="4857" xr:uid="{00000000-0005-0000-0000-000082490000}"/>
    <cellStyle name="Comma 3 9 10 2" xfId="14464" xr:uid="{00000000-0005-0000-0000-000083490000}"/>
    <cellStyle name="Comma 3 9 10 2 2" xfId="33678" xr:uid="{6985EA4E-5B15-495A-A4D3-FE45F19E79E8}"/>
    <cellStyle name="Comma 3 9 10 3" xfId="24071" xr:uid="{04CAB342-96A4-4012-9A5E-66EB359DD151}"/>
    <cellStyle name="Comma 3 9 11" xfId="9660" xr:uid="{00000000-0005-0000-0000-000084490000}"/>
    <cellStyle name="Comma 3 9 11 2" xfId="28874" xr:uid="{92BCBF29-4518-4FB3-B35F-D84FF0E4F19F}"/>
    <cellStyle name="Comma 3 9 12" xfId="19267" xr:uid="{8CDEBF89-2994-4781-B538-42B47FDEF853}"/>
    <cellStyle name="Comma 3 9 2" xfId="99" xr:uid="{00000000-0005-0000-0000-000085490000}"/>
    <cellStyle name="Comma 3 9 2 10" xfId="9710" xr:uid="{00000000-0005-0000-0000-000086490000}"/>
    <cellStyle name="Comma 3 9 2 10 2" xfId="28924" xr:uid="{6D062C98-2C58-4EE8-A91B-46A7D6BDE907}"/>
    <cellStyle name="Comma 3 9 2 11" xfId="19317" xr:uid="{BA8ECC45-EBD6-4A27-A2AE-C39553DE6D53}"/>
    <cellStyle name="Comma 3 9 2 2" xfId="199" xr:uid="{00000000-0005-0000-0000-000087490000}"/>
    <cellStyle name="Comma 3 9 2 2 10" xfId="19417" xr:uid="{52A1D5B5-BAC7-414C-8A10-4A3CA22EFF8F}"/>
    <cellStyle name="Comma 3 9 2 2 2" xfId="399" xr:uid="{00000000-0005-0000-0000-000088490000}"/>
    <cellStyle name="Comma 3 9 2 2 2 2" xfId="1200" xr:uid="{00000000-0005-0000-0000-000089490000}"/>
    <cellStyle name="Comma 3 9 2 2 2 2 2" xfId="3605" xr:uid="{00000000-0005-0000-0000-00008A490000}"/>
    <cellStyle name="Comma 3 9 2 2 2 2 2 2" xfId="8408" xr:uid="{00000000-0005-0000-0000-00008B490000}"/>
    <cellStyle name="Comma 3 9 2 2 2 2 2 2 2" xfId="18015" xr:uid="{00000000-0005-0000-0000-00008C490000}"/>
    <cellStyle name="Comma 3 9 2 2 2 2 2 2 2 2" xfId="37229" xr:uid="{F8FD9D2B-1A2C-4068-A7BB-0442000823A0}"/>
    <cellStyle name="Comma 3 9 2 2 2 2 2 2 3" xfId="27622" xr:uid="{332367D3-EA19-430C-AF4B-FF2EA832D467}"/>
    <cellStyle name="Comma 3 9 2 2 2 2 2 3" xfId="13212" xr:uid="{00000000-0005-0000-0000-00008D490000}"/>
    <cellStyle name="Comma 3 9 2 2 2 2 2 3 2" xfId="32426" xr:uid="{443ED9F9-A54A-4403-94C6-C13525004D85}"/>
    <cellStyle name="Comma 3 9 2 2 2 2 2 4" xfId="22819" xr:uid="{2D2AA947-B77C-4D6A-BF6B-00B76BBD2BD6}"/>
    <cellStyle name="Comma 3 9 2 2 2 2 3" xfId="6007" xr:uid="{00000000-0005-0000-0000-00008E490000}"/>
    <cellStyle name="Comma 3 9 2 2 2 2 3 2" xfId="15614" xr:uid="{00000000-0005-0000-0000-00008F490000}"/>
    <cellStyle name="Comma 3 9 2 2 2 2 3 2 2" xfId="34828" xr:uid="{C5D44FD6-C629-4445-B30A-8E830BA01CE6}"/>
    <cellStyle name="Comma 3 9 2 2 2 2 3 3" xfId="25221" xr:uid="{9903BBE3-0FA7-4361-B120-53BD1A19ABE7}"/>
    <cellStyle name="Comma 3 9 2 2 2 2 4" xfId="10810" xr:uid="{00000000-0005-0000-0000-000090490000}"/>
    <cellStyle name="Comma 3 9 2 2 2 2 4 2" xfId="30024" xr:uid="{6FCD2DFC-4624-4FFB-BE2C-9A8F37996E97}"/>
    <cellStyle name="Comma 3 9 2 2 2 2 5" xfId="20417" xr:uid="{828BD189-0893-414B-BC6C-440AC2C52131}"/>
    <cellStyle name="Comma 3 9 2 2 2 3" xfId="2000" xr:uid="{00000000-0005-0000-0000-000091490000}"/>
    <cellStyle name="Comma 3 9 2 2 2 3 2" xfId="4405" xr:uid="{00000000-0005-0000-0000-000092490000}"/>
    <cellStyle name="Comma 3 9 2 2 2 3 2 2" xfId="9208" xr:uid="{00000000-0005-0000-0000-000093490000}"/>
    <cellStyle name="Comma 3 9 2 2 2 3 2 2 2" xfId="18815" xr:uid="{00000000-0005-0000-0000-000094490000}"/>
    <cellStyle name="Comma 3 9 2 2 2 3 2 2 2 2" xfId="38029" xr:uid="{6DC1A2CC-FA30-4580-8BBB-4AD777406CC5}"/>
    <cellStyle name="Comma 3 9 2 2 2 3 2 2 3" xfId="28422" xr:uid="{E5305311-C8A3-4F9A-8D51-189D06B9AED8}"/>
    <cellStyle name="Comma 3 9 2 2 2 3 2 3" xfId="14012" xr:uid="{00000000-0005-0000-0000-000095490000}"/>
    <cellStyle name="Comma 3 9 2 2 2 3 2 3 2" xfId="33226" xr:uid="{C75E1C32-0D93-4081-B318-5BA29283EAF6}"/>
    <cellStyle name="Comma 3 9 2 2 2 3 2 4" xfId="23619" xr:uid="{FB8FA8D7-34EB-4227-A24E-08B819F3CDCF}"/>
    <cellStyle name="Comma 3 9 2 2 2 3 3" xfId="6807" xr:uid="{00000000-0005-0000-0000-000096490000}"/>
    <cellStyle name="Comma 3 9 2 2 2 3 3 2" xfId="16414" xr:uid="{00000000-0005-0000-0000-000097490000}"/>
    <cellStyle name="Comma 3 9 2 2 2 3 3 2 2" xfId="35628" xr:uid="{6EA94494-63E3-482D-B1BC-323880AE9636}"/>
    <cellStyle name="Comma 3 9 2 2 2 3 3 3" xfId="26021" xr:uid="{9E4B6D86-B5C7-4313-8A98-38857A032893}"/>
    <cellStyle name="Comma 3 9 2 2 2 3 4" xfId="11610" xr:uid="{00000000-0005-0000-0000-000098490000}"/>
    <cellStyle name="Comma 3 9 2 2 2 3 4 2" xfId="30824" xr:uid="{29BF37EB-990B-4ECD-A5A8-BF7DC1A51E92}"/>
    <cellStyle name="Comma 3 9 2 2 2 3 5" xfId="21217" xr:uid="{2A43A9AD-8F07-450A-88BF-49CF2D863EDC}"/>
    <cellStyle name="Comma 3 9 2 2 2 4" xfId="2805" xr:uid="{00000000-0005-0000-0000-000099490000}"/>
    <cellStyle name="Comma 3 9 2 2 2 4 2" xfId="7608" xr:uid="{00000000-0005-0000-0000-00009A490000}"/>
    <cellStyle name="Comma 3 9 2 2 2 4 2 2" xfId="17215" xr:uid="{00000000-0005-0000-0000-00009B490000}"/>
    <cellStyle name="Comma 3 9 2 2 2 4 2 2 2" xfId="36429" xr:uid="{372C2E39-434D-41A3-9A01-AA16973583F0}"/>
    <cellStyle name="Comma 3 9 2 2 2 4 2 3" xfId="26822" xr:uid="{C124B358-2CB1-4222-8A41-C3742BCFE253}"/>
    <cellStyle name="Comma 3 9 2 2 2 4 3" xfId="12412" xr:uid="{00000000-0005-0000-0000-00009C490000}"/>
    <cellStyle name="Comma 3 9 2 2 2 4 3 2" xfId="31626" xr:uid="{5D59EAFC-6AD1-4EBC-B5BA-10A87139ECD1}"/>
    <cellStyle name="Comma 3 9 2 2 2 4 4" xfId="22019" xr:uid="{9A938D98-083B-443D-8FF3-5127C9978779}"/>
    <cellStyle name="Comma 3 9 2 2 2 5" xfId="5207" xr:uid="{00000000-0005-0000-0000-00009D490000}"/>
    <cellStyle name="Comma 3 9 2 2 2 5 2" xfId="14814" xr:uid="{00000000-0005-0000-0000-00009E490000}"/>
    <cellStyle name="Comma 3 9 2 2 2 5 2 2" xfId="34028" xr:uid="{744D1994-C946-499A-8BF8-B76E5B816338}"/>
    <cellStyle name="Comma 3 9 2 2 2 5 3" xfId="24421" xr:uid="{E85C92EA-1E31-43EE-9891-2DC9C0193C8A}"/>
    <cellStyle name="Comma 3 9 2 2 2 6" xfId="10010" xr:uid="{00000000-0005-0000-0000-00009F490000}"/>
    <cellStyle name="Comma 3 9 2 2 2 6 2" xfId="29224" xr:uid="{1898DE65-55D0-49A2-83AB-0B2601F6EF21}"/>
    <cellStyle name="Comma 3 9 2 2 2 7" xfId="19617" xr:uid="{787E6CE1-3431-4950-96AB-8A819EA6DA26}"/>
    <cellStyle name="Comma 3 9 2 2 3" xfId="599" xr:uid="{00000000-0005-0000-0000-0000A0490000}"/>
    <cellStyle name="Comma 3 9 2 2 3 2" xfId="1400" xr:uid="{00000000-0005-0000-0000-0000A1490000}"/>
    <cellStyle name="Comma 3 9 2 2 3 2 2" xfId="3805" xr:uid="{00000000-0005-0000-0000-0000A2490000}"/>
    <cellStyle name="Comma 3 9 2 2 3 2 2 2" xfId="8608" xr:uid="{00000000-0005-0000-0000-0000A3490000}"/>
    <cellStyle name="Comma 3 9 2 2 3 2 2 2 2" xfId="18215" xr:uid="{00000000-0005-0000-0000-0000A4490000}"/>
    <cellStyle name="Comma 3 9 2 2 3 2 2 2 2 2" xfId="37429" xr:uid="{5A03AE4B-50B0-4016-A646-8AAB61C1B796}"/>
    <cellStyle name="Comma 3 9 2 2 3 2 2 2 3" xfId="27822" xr:uid="{48E66864-A77B-4516-AC87-59043B3D443A}"/>
    <cellStyle name="Comma 3 9 2 2 3 2 2 3" xfId="13412" xr:uid="{00000000-0005-0000-0000-0000A5490000}"/>
    <cellStyle name="Comma 3 9 2 2 3 2 2 3 2" xfId="32626" xr:uid="{44B86788-B2A7-42BA-97BD-83E6DC80B9B2}"/>
    <cellStyle name="Comma 3 9 2 2 3 2 2 4" xfId="23019" xr:uid="{724820B8-610B-429A-B5C6-C97D82422D63}"/>
    <cellStyle name="Comma 3 9 2 2 3 2 3" xfId="6207" xr:uid="{00000000-0005-0000-0000-0000A6490000}"/>
    <cellStyle name="Comma 3 9 2 2 3 2 3 2" xfId="15814" xr:uid="{00000000-0005-0000-0000-0000A7490000}"/>
    <cellStyle name="Comma 3 9 2 2 3 2 3 2 2" xfId="35028" xr:uid="{B4B2F049-0AA5-4AC3-9643-B1F4859D4A2B}"/>
    <cellStyle name="Comma 3 9 2 2 3 2 3 3" xfId="25421" xr:uid="{83B31398-4BDF-42A8-AA9B-687B15422B07}"/>
    <cellStyle name="Comma 3 9 2 2 3 2 4" xfId="11010" xr:uid="{00000000-0005-0000-0000-0000A8490000}"/>
    <cellStyle name="Comma 3 9 2 2 3 2 4 2" xfId="30224" xr:uid="{AC8A0EDC-04BA-4EA7-BB85-1223C8121AB6}"/>
    <cellStyle name="Comma 3 9 2 2 3 2 5" xfId="20617" xr:uid="{A3F359BF-6782-42C7-9B4E-AA271E7A8EB9}"/>
    <cellStyle name="Comma 3 9 2 2 3 3" xfId="2200" xr:uid="{00000000-0005-0000-0000-0000A9490000}"/>
    <cellStyle name="Comma 3 9 2 2 3 3 2" xfId="4605" xr:uid="{00000000-0005-0000-0000-0000AA490000}"/>
    <cellStyle name="Comma 3 9 2 2 3 3 2 2" xfId="9408" xr:uid="{00000000-0005-0000-0000-0000AB490000}"/>
    <cellStyle name="Comma 3 9 2 2 3 3 2 2 2" xfId="19015" xr:uid="{00000000-0005-0000-0000-0000AC490000}"/>
    <cellStyle name="Comma 3 9 2 2 3 3 2 2 2 2" xfId="38229" xr:uid="{56D3894F-7143-4787-92F1-BCE7167D5273}"/>
    <cellStyle name="Comma 3 9 2 2 3 3 2 2 3" xfId="28622" xr:uid="{48BFB5E0-48BF-4626-9ACF-5A353B814B14}"/>
    <cellStyle name="Comma 3 9 2 2 3 3 2 3" xfId="14212" xr:uid="{00000000-0005-0000-0000-0000AD490000}"/>
    <cellStyle name="Comma 3 9 2 2 3 3 2 3 2" xfId="33426" xr:uid="{A09E5D81-01DE-4018-BA61-BE719B0EF2F5}"/>
    <cellStyle name="Comma 3 9 2 2 3 3 2 4" xfId="23819" xr:uid="{608A879B-62F7-4ACC-80C1-08C9A0407986}"/>
    <cellStyle name="Comma 3 9 2 2 3 3 3" xfId="7007" xr:uid="{00000000-0005-0000-0000-0000AE490000}"/>
    <cellStyle name="Comma 3 9 2 2 3 3 3 2" xfId="16614" xr:uid="{00000000-0005-0000-0000-0000AF490000}"/>
    <cellStyle name="Comma 3 9 2 2 3 3 3 2 2" xfId="35828" xr:uid="{7A2430E0-ACA5-46AA-A9CC-F2FC1024488E}"/>
    <cellStyle name="Comma 3 9 2 2 3 3 3 3" xfId="26221" xr:uid="{9AE44E0A-9EC6-4809-B640-80067286FB5F}"/>
    <cellStyle name="Comma 3 9 2 2 3 3 4" xfId="11810" xr:uid="{00000000-0005-0000-0000-0000B0490000}"/>
    <cellStyle name="Comma 3 9 2 2 3 3 4 2" xfId="31024" xr:uid="{121BE7D4-2240-4640-94D3-D621A522D92C}"/>
    <cellStyle name="Comma 3 9 2 2 3 3 5" xfId="21417" xr:uid="{0C4CCB0C-FC7B-4DD8-8C3A-BD06B8438329}"/>
    <cellStyle name="Comma 3 9 2 2 3 4" xfId="3005" xr:uid="{00000000-0005-0000-0000-0000B1490000}"/>
    <cellStyle name="Comma 3 9 2 2 3 4 2" xfId="7808" xr:uid="{00000000-0005-0000-0000-0000B2490000}"/>
    <cellStyle name="Comma 3 9 2 2 3 4 2 2" xfId="17415" xr:uid="{00000000-0005-0000-0000-0000B3490000}"/>
    <cellStyle name="Comma 3 9 2 2 3 4 2 2 2" xfId="36629" xr:uid="{B8AEC3B2-495B-4938-B557-C2CF2D56D8F6}"/>
    <cellStyle name="Comma 3 9 2 2 3 4 2 3" xfId="27022" xr:uid="{FA07A637-622A-4025-BC21-1F2F8051974A}"/>
    <cellStyle name="Comma 3 9 2 2 3 4 3" xfId="12612" xr:uid="{00000000-0005-0000-0000-0000B4490000}"/>
    <cellStyle name="Comma 3 9 2 2 3 4 3 2" xfId="31826" xr:uid="{1A0F486B-D183-4492-93CA-0C61D65CB48D}"/>
    <cellStyle name="Comma 3 9 2 2 3 4 4" xfId="22219" xr:uid="{C71048CE-CD18-413B-A0C1-EE7D0F41018A}"/>
    <cellStyle name="Comma 3 9 2 2 3 5" xfId="5407" xr:uid="{00000000-0005-0000-0000-0000B5490000}"/>
    <cellStyle name="Comma 3 9 2 2 3 5 2" xfId="15014" xr:uid="{00000000-0005-0000-0000-0000B6490000}"/>
    <cellStyle name="Comma 3 9 2 2 3 5 2 2" xfId="34228" xr:uid="{1A140950-8F73-477A-9349-639963A2F19A}"/>
    <cellStyle name="Comma 3 9 2 2 3 5 3" xfId="24621" xr:uid="{CB722DD1-E0F4-40A7-B1EC-6A349B3005D7}"/>
    <cellStyle name="Comma 3 9 2 2 3 6" xfId="10210" xr:uid="{00000000-0005-0000-0000-0000B7490000}"/>
    <cellStyle name="Comma 3 9 2 2 3 6 2" xfId="29424" xr:uid="{D83157D7-06F6-451B-B05B-77D9156049E5}"/>
    <cellStyle name="Comma 3 9 2 2 3 7" xfId="19817" xr:uid="{313FAFA9-8E8F-467B-8A17-4400075D4A45}"/>
    <cellStyle name="Comma 3 9 2 2 4" xfId="799" xr:uid="{00000000-0005-0000-0000-0000B8490000}"/>
    <cellStyle name="Comma 3 9 2 2 4 2" xfId="1600" xr:uid="{00000000-0005-0000-0000-0000B9490000}"/>
    <cellStyle name="Comma 3 9 2 2 4 2 2" xfId="4005" xr:uid="{00000000-0005-0000-0000-0000BA490000}"/>
    <cellStyle name="Comma 3 9 2 2 4 2 2 2" xfId="8808" xr:uid="{00000000-0005-0000-0000-0000BB490000}"/>
    <cellStyle name="Comma 3 9 2 2 4 2 2 2 2" xfId="18415" xr:uid="{00000000-0005-0000-0000-0000BC490000}"/>
    <cellStyle name="Comma 3 9 2 2 4 2 2 2 2 2" xfId="37629" xr:uid="{9916E481-BE84-4341-ABD7-E2F475A14DCC}"/>
    <cellStyle name="Comma 3 9 2 2 4 2 2 2 3" xfId="28022" xr:uid="{B3A9288E-B8A4-4C39-A0D6-226D416FE7E9}"/>
    <cellStyle name="Comma 3 9 2 2 4 2 2 3" xfId="13612" xr:uid="{00000000-0005-0000-0000-0000BD490000}"/>
    <cellStyle name="Comma 3 9 2 2 4 2 2 3 2" xfId="32826" xr:uid="{E7A8DF39-67FA-4A47-8D5D-BB220D5A69EB}"/>
    <cellStyle name="Comma 3 9 2 2 4 2 2 4" xfId="23219" xr:uid="{EAAB9566-0EA9-4953-8FCC-1D8B5683BB79}"/>
    <cellStyle name="Comma 3 9 2 2 4 2 3" xfId="6407" xr:uid="{00000000-0005-0000-0000-0000BE490000}"/>
    <cellStyle name="Comma 3 9 2 2 4 2 3 2" xfId="16014" xr:uid="{00000000-0005-0000-0000-0000BF490000}"/>
    <cellStyle name="Comma 3 9 2 2 4 2 3 2 2" xfId="35228" xr:uid="{9ED17268-47B8-4CA0-A757-8FDA54AC18AD}"/>
    <cellStyle name="Comma 3 9 2 2 4 2 3 3" xfId="25621" xr:uid="{5D030571-B90A-49F6-8F97-325C07EDCE67}"/>
    <cellStyle name="Comma 3 9 2 2 4 2 4" xfId="11210" xr:uid="{00000000-0005-0000-0000-0000C0490000}"/>
    <cellStyle name="Comma 3 9 2 2 4 2 4 2" xfId="30424" xr:uid="{A596B683-5729-4092-B190-84E0C2AA4585}"/>
    <cellStyle name="Comma 3 9 2 2 4 2 5" xfId="20817" xr:uid="{78FD047C-FCF1-4088-9425-254C3868F037}"/>
    <cellStyle name="Comma 3 9 2 2 4 3" xfId="2400" xr:uid="{00000000-0005-0000-0000-0000C1490000}"/>
    <cellStyle name="Comma 3 9 2 2 4 3 2" xfId="4805" xr:uid="{00000000-0005-0000-0000-0000C2490000}"/>
    <cellStyle name="Comma 3 9 2 2 4 3 2 2" xfId="9608" xr:uid="{00000000-0005-0000-0000-0000C3490000}"/>
    <cellStyle name="Comma 3 9 2 2 4 3 2 2 2" xfId="19215" xr:uid="{00000000-0005-0000-0000-0000C4490000}"/>
    <cellStyle name="Comma 3 9 2 2 4 3 2 2 2 2" xfId="38429" xr:uid="{5D90EDDA-4441-4AF8-A0FD-05F04AC8845F}"/>
    <cellStyle name="Comma 3 9 2 2 4 3 2 2 3" xfId="28822" xr:uid="{A7EA2AE7-3D34-40B8-A687-E701330206EC}"/>
    <cellStyle name="Comma 3 9 2 2 4 3 2 3" xfId="14412" xr:uid="{00000000-0005-0000-0000-0000C5490000}"/>
    <cellStyle name="Comma 3 9 2 2 4 3 2 3 2" xfId="33626" xr:uid="{6725FF63-FA15-4359-97C6-813A78114EA5}"/>
    <cellStyle name="Comma 3 9 2 2 4 3 2 4" xfId="24019" xr:uid="{8F34F729-448F-4087-9BAC-B32F7545CD46}"/>
    <cellStyle name="Comma 3 9 2 2 4 3 3" xfId="7207" xr:uid="{00000000-0005-0000-0000-0000C6490000}"/>
    <cellStyle name="Comma 3 9 2 2 4 3 3 2" xfId="16814" xr:uid="{00000000-0005-0000-0000-0000C7490000}"/>
    <cellStyle name="Comma 3 9 2 2 4 3 3 2 2" xfId="36028" xr:uid="{68089719-4E09-4346-AC8E-985B2DCD7F64}"/>
    <cellStyle name="Comma 3 9 2 2 4 3 3 3" xfId="26421" xr:uid="{99C6AA3C-3180-4726-AA7F-E239166C6CB7}"/>
    <cellStyle name="Comma 3 9 2 2 4 3 4" xfId="12010" xr:uid="{00000000-0005-0000-0000-0000C8490000}"/>
    <cellStyle name="Comma 3 9 2 2 4 3 4 2" xfId="31224" xr:uid="{929D301A-CCAF-41EE-A304-6E285641FFB2}"/>
    <cellStyle name="Comma 3 9 2 2 4 3 5" xfId="21617" xr:uid="{21FE93F7-BE72-463B-AA8F-35AED89BB7D4}"/>
    <cellStyle name="Comma 3 9 2 2 4 4" xfId="3205" xr:uid="{00000000-0005-0000-0000-0000C9490000}"/>
    <cellStyle name="Comma 3 9 2 2 4 4 2" xfId="8008" xr:uid="{00000000-0005-0000-0000-0000CA490000}"/>
    <cellStyle name="Comma 3 9 2 2 4 4 2 2" xfId="17615" xr:uid="{00000000-0005-0000-0000-0000CB490000}"/>
    <cellStyle name="Comma 3 9 2 2 4 4 2 2 2" xfId="36829" xr:uid="{D0F457C5-72DE-4B2D-9742-9487B800AD55}"/>
    <cellStyle name="Comma 3 9 2 2 4 4 2 3" xfId="27222" xr:uid="{AE369CDD-517B-413E-99F9-4EEAAA9A393D}"/>
    <cellStyle name="Comma 3 9 2 2 4 4 3" xfId="12812" xr:uid="{00000000-0005-0000-0000-0000CC490000}"/>
    <cellStyle name="Comma 3 9 2 2 4 4 3 2" xfId="32026" xr:uid="{47D71616-6B4A-4632-8AFC-F0C616840FCB}"/>
    <cellStyle name="Comma 3 9 2 2 4 4 4" xfId="22419" xr:uid="{6697F2B3-8B1E-4515-B73B-AD75F90AF125}"/>
    <cellStyle name="Comma 3 9 2 2 4 5" xfId="5607" xr:uid="{00000000-0005-0000-0000-0000CD490000}"/>
    <cellStyle name="Comma 3 9 2 2 4 5 2" xfId="15214" xr:uid="{00000000-0005-0000-0000-0000CE490000}"/>
    <cellStyle name="Comma 3 9 2 2 4 5 2 2" xfId="34428" xr:uid="{0C0AEABB-D054-49C8-A072-D41FBA06A471}"/>
    <cellStyle name="Comma 3 9 2 2 4 5 3" xfId="24821" xr:uid="{1D21DCCD-E826-4AAD-BD1E-66FF6BF3479B}"/>
    <cellStyle name="Comma 3 9 2 2 4 6" xfId="10410" xr:uid="{00000000-0005-0000-0000-0000CF490000}"/>
    <cellStyle name="Comma 3 9 2 2 4 6 2" xfId="29624" xr:uid="{2B1B286F-53BF-48D5-ACB6-95D2A8408085}"/>
    <cellStyle name="Comma 3 9 2 2 4 7" xfId="20017" xr:uid="{7D7519B7-CCED-4BFB-976B-1ABFE0F4A4DE}"/>
    <cellStyle name="Comma 3 9 2 2 5" xfId="1000" xr:uid="{00000000-0005-0000-0000-0000D0490000}"/>
    <cellStyle name="Comma 3 9 2 2 5 2" xfId="3405" xr:uid="{00000000-0005-0000-0000-0000D1490000}"/>
    <cellStyle name="Comma 3 9 2 2 5 2 2" xfId="8208" xr:uid="{00000000-0005-0000-0000-0000D2490000}"/>
    <cellStyle name="Comma 3 9 2 2 5 2 2 2" xfId="17815" xr:uid="{00000000-0005-0000-0000-0000D3490000}"/>
    <cellStyle name="Comma 3 9 2 2 5 2 2 2 2" xfId="37029" xr:uid="{6A16F022-AD72-4702-8F9E-02944C33F40A}"/>
    <cellStyle name="Comma 3 9 2 2 5 2 2 3" xfId="27422" xr:uid="{7259D05E-EA95-4096-9DA8-9B07AAFF90B3}"/>
    <cellStyle name="Comma 3 9 2 2 5 2 3" xfId="13012" xr:uid="{00000000-0005-0000-0000-0000D4490000}"/>
    <cellStyle name="Comma 3 9 2 2 5 2 3 2" xfId="32226" xr:uid="{7672880F-3659-48A0-BC68-7520F469A70A}"/>
    <cellStyle name="Comma 3 9 2 2 5 2 4" xfId="22619" xr:uid="{C9A69F85-87BB-48F3-AC50-5B55F7780B00}"/>
    <cellStyle name="Comma 3 9 2 2 5 3" xfId="5807" xr:uid="{00000000-0005-0000-0000-0000D5490000}"/>
    <cellStyle name="Comma 3 9 2 2 5 3 2" xfId="15414" xr:uid="{00000000-0005-0000-0000-0000D6490000}"/>
    <cellStyle name="Comma 3 9 2 2 5 3 2 2" xfId="34628" xr:uid="{BB8C2A67-E06E-49BB-93CA-C9BAAA841C73}"/>
    <cellStyle name="Comma 3 9 2 2 5 3 3" xfId="25021" xr:uid="{9CACDEE1-D58B-4C7E-BA05-5E374BC2C4BF}"/>
    <cellStyle name="Comma 3 9 2 2 5 4" xfId="10610" xr:uid="{00000000-0005-0000-0000-0000D7490000}"/>
    <cellStyle name="Comma 3 9 2 2 5 4 2" xfId="29824" xr:uid="{E341D6CA-9255-416F-9E46-0EB0F2B51541}"/>
    <cellStyle name="Comma 3 9 2 2 5 5" xfId="20217" xr:uid="{07FD82C5-E5EF-4948-A6B2-6EBFF7AA5862}"/>
    <cellStyle name="Comma 3 9 2 2 6" xfId="1800" xr:uid="{00000000-0005-0000-0000-0000D8490000}"/>
    <cellStyle name="Comma 3 9 2 2 6 2" xfId="4205" xr:uid="{00000000-0005-0000-0000-0000D9490000}"/>
    <cellStyle name="Comma 3 9 2 2 6 2 2" xfId="9008" xr:uid="{00000000-0005-0000-0000-0000DA490000}"/>
    <cellStyle name="Comma 3 9 2 2 6 2 2 2" xfId="18615" xr:uid="{00000000-0005-0000-0000-0000DB490000}"/>
    <cellStyle name="Comma 3 9 2 2 6 2 2 2 2" xfId="37829" xr:uid="{2115DFF2-819E-4BAF-84AC-1951D5EDB95F}"/>
    <cellStyle name="Comma 3 9 2 2 6 2 2 3" xfId="28222" xr:uid="{F0D7ACFE-7801-4BDD-8D2D-7DC347EAF335}"/>
    <cellStyle name="Comma 3 9 2 2 6 2 3" xfId="13812" xr:uid="{00000000-0005-0000-0000-0000DC490000}"/>
    <cellStyle name="Comma 3 9 2 2 6 2 3 2" xfId="33026" xr:uid="{FA7AEC45-1A1D-4F95-933A-101A661559F2}"/>
    <cellStyle name="Comma 3 9 2 2 6 2 4" xfId="23419" xr:uid="{079B3BC3-6B21-46E2-ACF2-6A6B28D7DD55}"/>
    <cellStyle name="Comma 3 9 2 2 6 3" xfId="6607" xr:uid="{00000000-0005-0000-0000-0000DD490000}"/>
    <cellStyle name="Comma 3 9 2 2 6 3 2" xfId="16214" xr:uid="{00000000-0005-0000-0000-0000DE490000}"/>
    <cellStyle name="Comma 3 9 2 2 6 3 2 2" xfId="35428" xr:uid="{50AC985C-5C7E-4AD8-9D8B-D6F428F5D47E}"/>
    <cellStyle name="Comma 3 9 2 2 6 3 3" xfId="25821" xr:uid="{35D87C70-41D8-4602-BA0E-127157626814}"/>
    <cellStyle name="Comma 3 9 2 2 6 4" xfId="11410" xr:uid="{00000000-0005-0000-0000-0000DF490000}"/>
    <cellStyle name="Comma 3 9 2 2 6 4 2" xfId="30624" xr:uid="{A76BB5BD-DBD9-4C7D-9527-D4F0207ECF5D}"/>
    <cellStyle name="Comma 3 9 2 2 6 5" xfId="21017" xr:uid="{C8A28737-27D0-4CA7-B908-DD6B1CCE371E}"/>
    <cellStyle name="Comma 3 9 2 2 7" xfId="2605" xr:uid="{00000000-0005-0000-0000-0000E0490000}"/>
    <cellStyle name="Comma 3 9 2 2 7 2" xfId="7408" xr:uid="{00000000-0005-0000-0000-0000E1490000}"/>
    <cellStyle name="Comma 3 9 2 2 7 2 2" xfId="17015" xr:uid="{00000000-0005-0000-0000-0000E2490000}"/>
    <cellStyle name="Comma 3 9 2 2 7 2 2 2" xfId="36229" xr:uid="{79D8A2F6-4931-4CC6-99C2-FC59CABE53F7}"/>
    <cellStyle name="Comma 3 9 2 2 7 2 3" xfId="26622" xr:uid="{EA09A428-32AC-4232-98B3-93926E58F60C}"/>
    <cellStyle name="Comma 3 9 2 2 7 3" xfId="12212" xr:uid="{00000000-0005-0000-0000-0000E3490000}"/>
    <cellStyle name="Comma 3 9 2 2 7 3 2" xfId="31426" xr:uid="{528DA835-E4E5-409C-A811-E6B5BD41E4A8}"/>
    <cellStyle name="Comma 3 9 2 2 7 4" xfId="21819" xr:uid="{35DDA7E6-E7DB-409A-9726-5D655D20CD1B}"/>
    <cellStyle name="Comma 3 9 2 2 8" xfId="5007" xr:uid="{00000000-0005-0000-0000-0000E4490000}"/>
    <cellStyle name="Comma 3 9 2 2 8 2" xfId="14614" xr:uid="{00000000-0005-0000-0000-0000E5490000}"/>
    <cellStyle name="Comma 3 9 2 2 8 2 2" xfId="33828" xr:uid="{5F89D6E6-8746-4FD2-B885-3D7F7D322B1B}"/>
    <cellStyle name="Comma 3 9 2 2 8 3" xfId="24221" xr:uid="{C8E77C14-AEBB-4457-BD39-C789BC780E20}"/>
    <cellStyle name="Comma 3 9 2 2 9" xfId="9810" xr:uid="{00000000-0005-0000-0000-0000E6490000}"/>
    <cellStyle name="Comma 3 9 2 2 9 2" xfId="29024" xr:uid="{5AABF998-8773-4C2E-B989-B6FE93BE59D4}"/>
    <cellStyle name="Comma 3 9 2 3" xfId="299" xr:uid="{00000000-0005-0000-0000-0000E7490000}"/>
    <cellStyle name="Comma 3 9 2 3 2" xfId="1100" xr:uid="{00000000-0005-0000-0000-0000E8490000}"/>
    <cellStyle name="Comma 3 9 2 3 2 2" xfId="3505" xr:uid="{00000000-0005-0000-0000-0000E9490000}"/>
    <cellStyle name="Comma 3 9 2 3 2 2 2" xfId="8308" xr:uid="{00000000-0005-0000-0000-0000EA490000}"/>
    <cellStyle name="Comma 3 9 2 3 2 2 2 2" xfId="17915" xr:uid="{00000000-0005-0000-0000-0000EB490000}"/>
    <cellStyle name="Comma 3 9 2 3 2 2 2 2 2" xfId="37129" xr:uid="{DCD42ED7-2582-4ED2-B0B5-608CC4289E7F}"/>
    <cellStyle name="Comma 3 9 2 3 2 2 2 3" xfId="27522" xr:uid="{AC2D6446-57B0-4DD5-8C51-72500F7C49A3}"/>
    <cellStyle name="Comma 3 9 2 3 2 2 3" xfId="13112" xr:uid="{00000000-0005-0000-0000-0000EC490000}"/>
    <cellStyle name="Comma 3 9 2 3 2 2 3 2" xfId="32326" xr:uid="{CB3E6912-E3E3-4FCF-9B4F-4BF1630A9B2B}"/>
    <cellStyle name="Comma 3 9 2 3 2 2 4" xfId="22719" xr:uid="{3C9757C8-8B82-42AD-AA9F-70D296800B08}"/>
    <cellStyle name="Comma 3 9 2 3 2 3" xfId="5907" xr:uid="{00000000-0005-0000-0000-0000ED490000}"/>
    <cellStyle name="Comma 3 9 2 3 2 3 2" xfId="15514" xr:uid="{00000000-0005-0000-0000-0000EE490000}"/>
    <cellStyle name="Comma 3 9 2 3 2 3 2 2" xfId="34728" xr:uid="{9BFF56E0-EE22-411E-8BAE-B7F06CD16661}"/>
    <cellStyle name="Comma 3 9 2 3 2 3 3" xfId="25121" xr:uid="{A6237CDB-2496-401D-94B1-974D021B1AA5}"/>
    <cellStyle name="Comma 3 9 2 3 2 4" xfId="10710" xr:uid="{00000000-0005-0000-0000-0000EF490000}"/>
    <cellStyle name="Comma 3 9 2 3 2 4 2" xfId="29924" xr:uid="{AC2E1E73-A822-44B2-9AE4-A95B0ADB9D0B}"/>
    <cellStyle name="Comma 3 9 2 3 2 5" xfId="20317" xr:uid="{BA7964C7-72EB-4219-A735-6CCE7137A12C}"/>
    <cellStyle name="Comma 3 9 2 3 3" xfId="1900" xr:uid="{00000000-0005-0000-0000-0000F0490000}"/>
    <cellStyle name="Comma 3 9 2 3 3 2" xfId="4305" xr:uid="{00000000-0005-0000-0000-0000F1490000}"/>
    <cellStyle name="Comma 3 9 2 3 3 2 2" xfId="9108" xr:uid="{00000000-0005-0000-0000-0000F2490000}"/>
    <cellStyle name="Comma 3 9 2 3 3 2 2 2" xfId="18715" xr:uid="{00000000-0005-0000-0000-0000F3490000}"/>
    <cellStyle name="Comma 3 9 2 3 3 2 2 2 2" xfId="37929" xr:uid="{B60CE31E-16EC-4D30-A153-4FC99A53EF39}"/>
    <cellStyle name="Comma 3 9 2 3 3 2 2 3" xfId="28322" xr:uid="{E6BB20F8-57EB-4C78-91CA-EC08EE3F5C97}"/>
    <cellStyle name="Comma 3 9 2 3 3 2 3" xfId="13912" xr:uid="{00000000-0005-0000-0000-0000F4490000}"/>
    <cellStyle name="Comma 3 9 2 3 3 2 3 2" xfId="33126" xr:uid="{288EB3D6-84AE-46D9-A5AB-A6E1F72E66A2}"/>
    <cellStyle name="Comma 3 9 2 3 3 2 4" xfId="23519" xr:uid="{F23A9F99-D379-48B9-8481-17EBFC26F137}"/>
    <cellStyle name="Comma 3 9 2 3 3 3" xfId="6707" xr:uid="{00000000-0005-0000-0000-0000F5490000}"/>
    <cellStyle name="Comma 3 9 2 3 3 3 2" xfId="16314" xr:uid="{00000000-0005-0000-0000-0000F6490000}"/>
    <cellStyle name="Comma 3 9 2 3 3 3 2 2" xfId="35528" xr:uid="{FFF521D4-CC07-4DAE-8610-125A92B31A9D}"/>
    <cellStyle name="Comma 3 9 2 3 3 3 3" xfId="25921" xr:uid="{45FD8056-1EEE-4157-85BF-9E86DBDAE55D}"/>
    <cellStyle name="Comma 3 9 2 3 3 4" xfId="11510" xr:uid="{00000000-0005-0000-0000-0000F7490000}"/>
    <cellStyle name="Comma 3 9 2 3 3 4 2" xfId="30724" xr:uid="{2C3FA241-5F2D-43C2-9CBD-BBBBA1F172CB}"/>
    <cellStyle name="Comma 3 9 2 3 3 5" xfId="21117" xr:uid="{F6584681-105F-47AD-8784-00717FE54440}"/>
    <cellStyle name="Comma 3 9 2 3 4" xfId="2705" xr:uid="{00000000-0005-0000-0000-0000F8490000}"/>
    <cellStyle name="Comma 3 9 2 3 4 2" xfId="7508" xr:uid="{00000000-0005-0000-0000-0000F9490000}"/>
    <cellStyle name="Comma 3 9 2 3 4 2 2" xfId="17115" xr:uid="{00000000-0005-0000-0000-0000FA490000}"/>
    <cellStyle name="Comma 3 9 2 3 4 2 2 2" xfId="36329" xr:uid="{D3B66186-7367-4CF2-B287-5F4CFC032CDE}"/>
    <cellStyle name="Comma 3 9 2 3 4 2 3" xfId="26722" xr:uid="{5DB06E9A-9BF5-4BFF-9622-65F3E360F67F}"/>
    <cellStyle name="Comma 3 9 2 3 4 3" xfId="12312" xr:uid="{00000000-0005-0000-0000-0000FB490000}"/>
    <cellStyle name="Comma 3 9 2 3 4 3 2" xfId="31526" xr:uid="{8BCEE0B9-A7FB-4C96-9623-117844FB8006}"/>
    <cellStyle name="Comma 3 9 2 3 4 4" xfId="21919" xr:uid="{6D038769-D826-41A8-A48E-7D3F0A90A13D}"/>
    <cellStyle name="Comma 3 9 2 3 5" xfId="5107" xr:uid="{00000000-0005-0000-0000-0000FC490000}"/>
    <cellStyle name="Comma 3 9 2 3 5 2" xfId="14714" xr:uid="{00000000-0005-0000-0000-0000FD490000}"/>
    <cellStyle name="Comma 3 9 2 3 5 2 2" xfId="33928" xr:uid="{0B2FC449-C41C-4EEF-9B3D-E7107C63ACA9}"/>
    <cellStyle name="Comma 3 9 2 3 5 3" xfId="24321" xr:uid="{FC59FDA1-DA76-4E77-B699-74E8A73A0301}"/>
    <cellStyle name="Comma 3 9 2 3 6" xfId="9910" xr:uid="{00000000-0005-0000-0000-0000FE490000}"/>
    <cellStyle name="Comma 3 9 2 3 6 2" xfId="29124" xr:uid="{85DAC873-65B0-4807-A59C-9D71B11911D7}"/>
    <cellStyle name="Comma 3 9 2 3 7" xfId="19517" xr:uid="{FAD579C8-1345-4FCD-BDDB-5ADB6B49116C}"/>
    <cellStyle name="Comma 3 9 2 4" xfId="499" xr:uid="{00000000-0005-0000-0000-0000FF490000}"/>
    <cellStyle name="Comma 3 9 2 4 2" xfId="1300" xr:uid="{00000000-0005-0000-0000-0000004A0000}"/>
    <cellStyle name="Comma 3 9 2 4 2 2" xfId="3705" xr:uid="{00000000-0005-0000-0000-0000014A0000}"/>
    <cellStyle name="Comma 3 9 2 4 2 2 2" xfId="8508" xr:uid="{00000000-0005-0000-0000-0000024A0000}"/>
    <cellStyle name="Comma 3 9 2 4 2 2 2 2" xfId="18115" xr:uid="{00000000-0005-0000-0000-0000034A0000}"/>
    <cellStyle name="Comma 3 9 2 4 2 2 2 2 2" xfId="37329" xr:uid="{283752BC-F6B8-41E8-8E6A-9ED11178C269}"/>
    <cellStyle name="Comma 3 9 2 4 2 2 2 3" xfId="27722" xr:uid="{66FD41D6-E1FB-4187-9EFA-E5951E33448E}"/>
    <cellStyle name="Comma 3 9 2 4 2 2 3" xfId="13312" xr:uid="{00000000-0005-0000-0000-0000044A0000}"/>
    <cellStyle name="Comma 3 9 2 4 2 2 3 2" xfId="32526" xr:uid="{B4B39009-C70E-46D1-8014-763529F4B4A0}"/>
    <cellStyle name="Comma 3 9 2 4 2 2 4" xfId="22919" xr:uid="{61856FC5-4881-4AC2-96A9-BA055C9D9A5E}"/>
    <cellStyle name="Comma 3 9 2 4 2 3" xfId="6107" xr:uid="{00000000-0005-0000-0000-0000054A0000}"/>
    <cellStyle name="Comma 3 9 2 4 2 3 2" xfId="15714" xr:uid="{00000000-0005-0000-0000-0000064A0000}"/>
    <cellStyle name="Comma 3 9 2 4 2 3 2 2" xfId="34928" xr:uid="{53F354BB-51B1-4731-9041-70DD2C889514}"/>
    <cellStyle name="Comma 3 9 2 4 2 3 3" xfId="25321" xr:uid="{17D13E52-5DAF-4596-BE30-195D836E07F5}"/>
    <cellStyle name="Comma 3 9 2 4 2 4" xfId="10910" xr:uid="{00000000-0005-0000-0000-0000074A0000}"/>
    <cellStyle name="Comma 3 9 2 4 2 4 2" xfId="30124" xr:uid="{157C6FE1-3A3D-4DBA-A185-99B9EF1A415A}"/>
    <cellStyle name="Comma 3 9 2 4 2 5" xfId="20517" xr:uid="{60D78714-69A7-4917-A94E-DF429B7044E4}"/>
    <cellStyle name="Comma 3 9 2 4 3" xfId="2100" xr:uid="{00000000-0005-0000-0000-0000084A0000}"/>
    <cellStyle name="Comma 3 9 2 4 3 2" xfId="4505" xr:uid="{00000000-0005-0000-0000-0000094A0000}"/>
    <cellStyle name="Comma 3 9 2 4 3 2 2" xfId="9308" xr:uid="{00000000-0005-0000-0000-00000A4A0000}"/>
    <cellStyle name="Comma 3 9 2 4 3 2 2 2" xfId="18915" xr:uid="{00000000-0005-0000-0000-00000B4A0000}"/>
    <cellStyle name="Comma 3 9 2 4 3 2 2 2 2" xfId="38129" xr:uid="{A8794BA3-CFFD-492E-84AB-50F7D531016B}"/>
    <cellStyle name="Comma 3 9 2 4 3 2 2 3" xfId="28522" xr:uid="{A7DA2360-86FA-468E-A346-EB782A14D59D}"/>
    <cellStyle name="Comma 3 9 2 4 3 2 3" xfId="14112" xr:uid="{00000000-0005-0000-0000-00000C4A0000}"/>
    <cellStyle name="Comma 3 9 2 4 3 2 3 2" xfId="33326" xr:uid="{A75946BD-8C1F-48DC-9A8C-A0BEEE865836}"/>
    <cellStyle name="Comma 3 9 2 4 3 2 4" xfId="23719" xr:uid="{09E51BB3-2D47-45D8-AA41-F98F02FEF7D7}"/>
    <cellStyle name="Comma 3 9 2 4 3 3" xfId="6907" xr:uid="{00000000-0005-0000-0000-00000D4A0000}"/>
    <cellStyle name="Comma 3 9 2 4 3 3 2" xfId="16514" xr:uid="{00000000-0005-0000-0000-00000E4A0000}"/>
    <cellStyle name="Comma 3 9 2 4 3 3 2 2" xfId="35728" xr:uid="{8D52D370-6DB8-47A5-9B28-BC0A0812AC9C}"/>
    <cellStyle name="Comma 3 9 2 4 3 3 3" xfId="26121" xr:uid="{27889A51-56F6-4092-A818-D60CAB6F6D07}"/>
    <cellStyle name="Comma 3 9 2 4 3 4" xfId="11710" xr:uid="{00000000-0005-0000-0000-00000F4A0000}"/>
    <cellStyle name="Comma 3 9 2 4 3 4 2" xfId="30924" xr:uid="{32B9F0D4-9B5F-4030-9EB3-B45951703A47}"/>
    <cellStyle name="Comma 3 9 2 4 3 5" xfId="21317" xr:uid="{A34663D3-AE3A-49DA-8856-04C794FCE0C1}"/>
    <cellStyle name="Comma 3 9 2 4 4" xfId="2905" xr:uid="{00000000-0005-0000-0000-0000104A0000}"/>
    <cellStyle name="Comma 3 9 2 4 4 2" xfId="7708" xr:uid="{00000000-0005-0000-0000-0000114A0000}"/>
    <cellStyle name="Comma 3 9 2 4 4 2 2" xfId="17315" xr:uid="{00000000-0005-0000-0000-0000124A0000}"/>
    <cellStyle name="Comma 3 9 2 4 4 2 2 2" xfId="36529" xr:uid="{F08E1BEE-2B88-4BE1-AF9F-3FA3B3266883}"/>
    <cellStyle name="Comma 3 9 2 4 4 2 3" xfId="26922" xr:uid="{BF610CC6-4C27-40B6-A803-C76C95E6D209}"/>
    <cellStyle name="Comma 3 9 2 4 4 3" xfId="12512" xr:uid="{00000000-0005-0000-0000-0000134A0000}"/>
    <cellStyle name="Comma 3 9 2 4 4 3 2" xfId="31726" xr:uid="{2F10A6A3-E6D5-4FB2-B057-116E2DB5AF60}"/>
    <cellStyle name="Comma 3 9 2 4 4 4" xfId="22119" xr:uid="{6DCA58F4-EA45-4E5A-9C72-CDB9CFC131A6}"/>
    <cellStyle name="Comma 3 9 2 4 5" xfId="5307" xr:uid="{00000000-0005-0000-0000-0000144A0000}"/>
    <cellStyle name="Comma 3 9 2 4 5 2" xfId="14914" xr:uid="{00000000-0005-0000-0000-0000154A0000}"/>
    <cellStyle name="Comma 3 9 2 4 5 2 2" xfId="34128" xr:uid="{A90A43A0-E809-44CC-8D49-2411A92458D2}"/>
    <cellStyle name="Comma 3 9 2 4 5 3" xfId="24521" xr:uid="{2A325047-D717-4439-898D-1E5E61B79229}"/>
    <cellStyle name="Comma 3 9 2 4 6" xfId="10110" xr:uid="{00000000-0005-0000-0000-0000164A0000}"/>
    <cellStyle name="Comma 3 9 2 4 6 2" xfId="29324" xr:uid="{776809B3-8BDB-46C6-96E0-0B00159E3592}"/>
    <cellStyle name="Comma 3 9 2 4 7" xfId="19717" xr:uid="{DED10798-FC2F-4784-9FC6-3F8E96C04B94}"/>
    <cellStyle name="Comma 3 9 2 5" xfId="699" xr:uid="{00000000-0005-0000-0000-0000174A0000}"/>
    <cellStyle name="Comma 3 9 2 5 2" xfId="1500" xr:uid="{00000000-0005-0000-0000-0000184A0000}"/>
    <cellStyle name="Comma 3 9 2 5 2 2" xfId="3905" xr:uid="{00000000-0005-0000-0000-0000194A0000}"/>
    <cellStyle name="Comma 3 9 2 5 2 2 2" xfId="8708" xr:uid="{00000000-0005-0000-0000-00001A4A0000}"/>
    <cellStyle name="Comma 3 9 2 5 2 2 2 2" xfId="18315" xr:uid="{00000000-0005-0000-0000-00001B4A0000}"/>
    <cellStyle name="Comma 3 9 2 5 2 2 2 2 2" xfId="37529" xr:uid="{F54A05A7-FA30-42EE-9EA7-650D0715C3E2}"/>
    <cellStyle name="Comma 3 9 2 5 2 2 2 3" xfId="27922" xr:uid="{9FB0B6BF-5405-42D6-9643-92FD97121F20}"/>
    <cellStyle name="Comma 3 9 2 5 2 2 3" xfId="13512" xr:uid="{00000000-0005-0000-0000-00001C4A0000}"/>
    <cellStyle name="Comma 3 9 2 5 2 2 3 2" xfId="32726" xr:uid="{6AAFA9F9-D76E-412B-AB90-EC5A7B3C12AA}"/>
    <cellStyle name="Comma 3 9 2 5 2 2 4" xfId="23119" xr:uid="{A2E58B8A-4FB7-4378-A50B-8EDA18F4105D}"/>
    <cellStyle name="Comma 3 9 2 5 2 3" xfId="6307" xr:uid="{00000000-0005-0000-0000-00001D4A0000}"/>
    <cellStyle name="Comma 3 9 2 5 2 3 2" xfId="15914" xr:uid="{00000000-0005-0000-0000-00001E4A0000}"/>
    <cellStyle name="Comma 3 9 2 5 2 3 2 2" xfId="35128" xr:uid="{500D67CD-1A34-46CB-9EF1-BF49A68FE9D2}"/>
    <cellStyle name="Comma 3 9 2 5 2 3 3" xfId="25521" xr:uid="{F790BC83-5269-4482-AA64-A8B5F59E63E3}"/>
    <cellStyle name="Comma 3 9 2 5 2 4" xfId="11110" xr:uid="{00000000-0005-0000-0000-00001F4A0000}"/>
    <cellStyle name="Comma 3 9 2 5 2 4 2" xfId="30324" xr:uid="{514DBA74-1F6B-49C4-996E-59185BB760F3}"/>
    <cellStyle name="Comma 3 9 2 5 2 5" xfId="20717" xr:uid="{B4ACAE25-9473-4557-B82A-B3498469A59B}"/>
    <cellStyle name="Comma 3 9 2 5 3" xfId="2300" xr:uid="{00000000-0005-0000-0000-0000204A0000}"/>
    <cellStyle name="Comma 3 9 2 5 3 2" xfId="4705" xr:uid="{00000000-0005-0000-0000-0000214A0000}"/>
    <cellStyle name="Comma 3 9 2 5 3 2 2" xfId="9508" xr:uid="{00000000-0005-0000-0000-0000224A0000}"/>
    <cellStyle name="Comma 3 9 2 5 3 2 2 2" xfId="19115" xr:uid="{00000000-0005-0000-0000-0000234A0000}"/>
    <cellStyle name="Comma 3 9 2 5 3 2 2 2 2" xfId="38329" xr:uid="{37507698-8D7F-4016-8C40-AAB3C6BA4082}"/>
    <cellStyle name="Comma 3 9 2 5 3 2 2 3" xfId="28722" xr:uid="{509A6666-A7C5-4C10-9CEB-51A0032274C1}"/>
    <cellStyle name="Comma 3 9 2 5 3 2 3" xfId="14312" xr:uid="{00000000-0005-0000-0000-0000244A0000}"/>
    <cellStyle name="Comma 3 9 2 5 3 2 3 2" xfId="33526" xr:uid="{3BD1A1F4-1CF1-4637-80FA-4402FA69E89F}"/>
    <cellStyle name="Comma 3 9 2 5 3 2 4" xfId="23919" xr:uid="{080D9555-DE91-4CD6-A929-037E3BE87CD4}"/>
    <cellStyle name="Comma 3 9 2 5 3 3" xfId="7107" xr:uid="{00000000-0005-0000-0000-0000254A0000}"/>
    <cellStyle name="Comma 3 9 2 5 3 3 2" xfId="16714" xr:uid="{00000000-0005-0000-0000-0000264A0000}"/>
    <cellStyle name="Comma 3 9 2 5 3 3 2 2" xfId="35928" xr:uid="{D3CB16E0-69C7-4960-B123-59F8C71C15FF}"/>
    <cellStyle name="Comma 3 9 2 5 3 3 3" xfId="26321" xr:uid="{1AFA73BC-78AA-4C1C-8AD6-6328F720F00F}"/>
    <cellStyle name="Comma 3 9 2 5 3 4" xfId="11910" xr:uid="{00000000-0005-0000-0000-0000274A0000}"/>
    <cellStyle name="Comma 3 9 2 5 3 4 2" xfId="31124" xr:uid="{20718B0A-2601-4C6B-AA87-09225A404829}"/>
    <cellStyle name="Comma 3 9 2 5 3 5" xfId="21517" xr:uid="{29FDB66C-E55B-41D6-BD56-93E05CC8095D}"/>
    <cellStyle name="Comma 3 9 2 5 4" xfId="3105" xr:uid="{00000000-0005-0000-0000-0000284A0000}"/>
    <cellStyle name="Comma 3 9 2 5 4 2" xfId="7908" xr:uid="{00000000-0005-0000-0000-0000294A0000}"/>
    <cellStyle name="Comma 3 9 2 5 4 2 2" xfId="17515" xr:uid="{00000000-0005-0000-0000-00002A4A0000}"/>
    <cellStyle name="Comma 3 9 2 5 4 2 2 2" xfId="36729" xr:uid="{2960C934-7484-4142-A49B-F5EDC862ED5C}"/>
    <cellStyle name="Comma 3 9 2 5 4 2 3" xfId="27122" xr:uid="{91118C6D-289F-41F0-AB3F-810C2BF885CF}"/>
    <cellStyle name="Comma 3 9 2 5 4 3" xfId="12712" xr:uid="{00000000-0005-0000-0000-00002B4A0000}"/>
    <cellStyle name="Comma 3 9 2 5 4 3 2" xfId="31926" xr:uid="{DB0F00ED-E3F5-4A57-8CAF-0E721663B88D}"/>
    <cellStyle name="Comma 3 9 2 5 4 4" xfId="22319" xr:uid="{0D628E92-CC7B-49EF-9DFF-701B32E3014A}"/>
    <cellStyle name="Comma 3 9 2 5 5" xfId="5507" xr:uid="{00000000-0005-0000-0000-00002C4A0000}"/>
    <cellStyle name="Comma 3 9 2 5 5 2" xfId="15114" xr:uid="{00000000-0005-0000-0000-00002D4A0000}"/>
    <cellStyle name="Comma 3 9 2 5 5 2 2" xfId="34328" xr:uid="{1D376402-14F3-49B0-9088-312B27456921}"/>
    <cellStyle name="Comma 3 9 2 5 5 3" xfId="24721" xr:uid="{201FCBBF-503C-4631-98D0-FE50D860F120}"/>
    <cellStyle name="Comma 3 9 2 5 6" xfId="10310" xr:uid="{00000000-0005-0000-0000-00002E4A0000}"/>
    <cellStyle name="Comma 3 9 2 5 6 2" xfId="29524" xr:uid="{56AC68E0-3B0F-4A93-B5E2-37F553BBE5A0}"/>
    <cellStyle name="Comma 3 9 2 5 7" xfId="19917" xr:uid="{A037AC8F-2820-4DD0-9293-CB23BBEEA9AA}"/>
    <cellStyle name="Comma 3 9 2 6" xfId="900" xr:uid="{00000000-0005-0000-0000-00002F4A0000}"/>
    <cellStyle name="Comma 3 9 2 6 2" xfId="3305" xr:uid="{00000000-0005-0000-0000-0000304A0000}"/>
    <cellStyle name="Comma 3 9 2 6 2 2" xfId="8108" xr:uid="{00000000-0005-0000-0000-0000314A0000}"/>
    <cellStyle name="Comma 3 9 2 6 2 2 2" xfId="17715" xr:uid="{00000000-0005-0000-0000-0000324A0000}"/>
    <cellStyle name="Comma 3 9 2 6 2 2 2 2" xfId="36929" xr:uid="{EBCFBFBB-E731-4ACA-908E-7BE5F7EA411C}"/>
    <cellStyle name="Comma 3 9 2 6 2 2 3" xfId="27322" xr:uid="{8D205E06-37D7-4D0F-B4B4-2693EC37B8D8}"/>
    <cellStyle name="Comma 3 9 2 6 2 3" xfId="12912" xr:uid="{00000000-0005-0000-0000-0000334A0000}"/>
    <cellStyle name="Comma 3 9 2 6 2 3 2" xfId="32126" xr:uid="{BB546A35-84A2-4555-8D38-A3E94A9692CA}"/>
    <cellStyle name="Comma 3 9 2 6 2 4" xfId="22519" xr:uid="{7F1D0C26-38CD-4DA8-BE1A-D8EA1CA6FEE8}"/>
    <cellStyle name="Comma 3 9 2 6 3" xfId="5707" xr:uid="{00000000-0005-0000-0000-0000344A0000}"/>
    <cellStyle name="Comma 3 9 2 6 3 2" xfId="15314" xr:uid="{00000000-0005-0000-0000-0000354A0000}"/>
    <cellStyle name="Comma 3 9 2 6 3 2 2" xfId="34528" xr:uid="{39E3D749-0FBD-4DFA-93E4-D43BDA5407A3}"/>
    <cellStyle name="Comma 3 9 2 6 3 3" xfId="24921" xr:uid="{89B0AF58-2360-454A-9F58-965A255EE56E}"/>
    <cellStyle name="Comma 3 9 2 6 4" xfId="10510" xr:uid="{00000000-0005-0000-0000-0000364A0000}"/>
    <cellStyle name="Comma 3 9 2 6 4 2" xfId="29724" xr:uid="{DE3EC80C-1B97-432B-B6B2-76361A13BAEB}"/>
    <cellStyle name="Comma 3 9 2 6 5" xfId="20117" xr:uid="{C5287C07-AE31-4942-BAB9-7ECB28ADBF34}"/>
    <cellStyle name="Comma 3 9 2 7" xfId="1700" xr:uid="{00000000-0005-0000-0000-0000374A0000}"/>
    <cellStyle name="Comma 3 9 2 7 2" xfId="4105" xr:uid="{00000000-0005-0000-0000-0000384A0000}"/>
    <cellStyle name="Comma 3 9 2 7 2 2" xfId="8908" xr:uid="{00000000-0005-0000-0000-0000394A0000}"/>
    <cellStyle name="Comma 3 9 2 7 2 2 2" xfId="18515" xr:uid="{00000000-0005-0000-0000-00003A4A0000}"/>
    <cellStyle name="Comma 3 9 2 7 2 2 2 2" xfId="37729" xr:uid="{6569F271-C9AA-4B61-85B3-CEC3252AC0B6}"/>
    <cellStyle name="Comma 3 9 2 7 2 2 3" xfId="28122" xr:uid="{494A788F-1776-4EF0-857B-FC49070F071C}"/>
    <cellStyle name="Comma 3 9 2 7 2 3" xfId="13712" xr:uid="{00000000-0005-0000-0000-00003B4A0000}"/>
    <cellStyle name="Comma 3 9 2 7 2 3 2" xfId="32926" xr:uid="{7DFC07B2-F264-40F8-9A82-4E412142BD7A}"/>
    <cellStyle name="Comma 3 9 2 7 2 4" xfId="23319" xr:uid="{A8DF7BE0-38D1-4FCE-B011-DB50A5043251}"/>
    <cellStyle name="Comma 3 9 2 7 3" xfId="6507" xr:uid="{00000000-0005-0000-0000-00003C4A0000}"/>
    <cellStyle name="Comma 3 9 2 7 3 2" xfId="16114" xr:uid="{00000000-0005-0000-0000-00003D4A0000}"/>
    <cellStyle name="Comma 3 9 2 7 3 2 2" xfId="35328" xr:uid="{34C06CC3-8F83-4BC5-B352-ABA451836829}"/>
    <cellStyle name="Comma 3 9 2 7 3 3" xfId="25721" xr:uid="{25AB9421-026E-4C95-A10B-84613AB9DFBD}"/>
    <cellStyle name="Comma 3 9 2 7 4" xfId="11310" xr:uid="{00000000-0005-0000-0000-00003E4A0000}"/>
    <cellStyle name="Comma 3 9 2 7 4 2" xfId="30524" xr:uid="{F97C3B51-DC0C-4FD6-9D71-CC264801CC1F}"/>
    <cellStyle name="Comma 3 9 2 7 5" xfId="20917" xr:uid="{79E57B91-4C7E-4D62-8905-17C0315BB816}"/>
    <cellStyle name="Comma 3 9 2 8" xfId="2505" xr:uid="{00000000-0005-0000-0000-00003F4A0000}"/>
    <cellStyle name="Comma 3 9 2 8 2" xfId="7308" xr:uid="{00000000-0005-0000-0000-0000404A0000}"/>
    <cellStyle name="Comma 3 9 2 8 2 2" xfId="16915" xr:uid="{00000000-0005-0000-0000-0000414A0000}"/>
    <cellStyle name="Comma 3 9 2 8 2 2 2" xfId="36129" xr:uid="{EB23842C-9EF8-4F7F-BE5A-6E6C8F7E5183}"/>
    <cellStyle name="Comma 3 9 2 8 2 3" xfId="26522" xr:uid="{7C716451-02A8-4822-BFCB-E1048A9E05F9}"/>
    <cellStyle name="Comma 3 9 2 8 3" xfId="12112" xr:uid="{00000000-0005-0000-0000-0000424A0000}"/>
    <cellStyle name="Comma 3 9 2 8 3 2" xfId="31326" xr:uid="{4449DA76-7305-42F9-B37C-AA7822691C1D}"/>
    <cellStyle name="Comma 3 9 2 8 4" xfId="21719" xr:uid="{AB31F82F-B5A0-4F34-B8BB-B0CAD81F18B1}"/>
    <cellStyle name="Comma 3 9 2 9" xfId="4907" xr:uid="{00000000-0005-0000-0000-0000434A0000}"/>
    <cellStyle name="Comma 3 9 2 9 2" xfId="14514" xr:uid="{00000000-0005-0000-0000-0000444A0000}"/>
    <cellStyle name="Comma 3 9 2 9 2 2" xfId="33728" xr:uid="{6E010418-0D9B-4757-A769-10F459E26EEB}"/>
    <cellStyle name="Comma 3 9 2 9 3" xfId="24121" xr:uid="{B8D073DB-E867-4B5E-B64F-6F17532ACC15}"/>
    <cellStyle name="Comma 3 9 3" xfId="149" xr:uid="{00000000-0005-0000-0000-0000454A0000}"/>
    <cellStyle name="Comma 3 9 3 10" xfId="19367" xr:uid="{C1B0FF7A-8388-4FEA-81E7-DB0EE8659691}"/>
    <cellStyle name="Comma 3 9 3 2" xfId="349" xr:uid="{00000000-0005-0000-0000-0000464A0000}"/>
    <cellStyle name="Comma 3 9 3 2 2" xfId="1150" xr:uid="{00000000-0005-0000-0000-0000474A0000}"/>
    <cellStyle name="Comma 3 9 3 2 2 2" xfId="3555" xr:uid="{00000000-0005-0000-0000-0000484A0000}"/>
    <cellStyle name="Comma 3 9 3 2 2 2 2" xfId="8358" xr:uid="{00000000-0005-0000-0000-0000494A0000}"/>
    <cellStyle name="Comma 3 9 3 2 2 2 2 2" xfId="17965" xr:uid="{00000000-0005-0000-0000-00004A4A0000}"/>
    <cellStyle name="Comma 3 9 3 2 2 2 2 2 2" xfId="37179" xr:uid="{DBE892F4-308F-4312-A647-F269A53C6932}"/>
    <cellStyle name="Comma 3 9 3 2 2 2 2 3" xfId="27572" xr:uid="{3C6A0133-A1F2-4681-AE57-A1B17B9BAD96}"/>
    <cellStyle name="Comma 3 9 3 2 2 2 3" xfId="13162" xr:uid="{00000000-0005-0000-0000-00004B4A0000}"/>
    <cellStyle name="Comma 3 9 3 2 2 2 3 2" xfId="32376" xr:uid="{68128F89-5B05-4981-A21F-1C9ED12F6482}"/>
    <cellStyle name="Comma 3 9 3 2 2 2 4" xfId="22769" xr:uid="{D76DF8DD-DF24-4FC0-9FB6-A769B5F6A0A4}"/>
    <cellStyle name="Comma 3 9 3 2 2 3" xfId="5957" xr:uid="{00000000-0005-0000-0000-00004C4A0000}"/>
    <cellStyle name="Comma 3 9 3 2 2 3 2" xfId="15564" xr:uid="{00000000-0005-0000-0000-00004D4A0000}"/>
    <cellStyle name="Comma 3 9 3 2 2 3 2 2" xfId="34778" xr:uid="{9B8C8F41-DE0F-43D0-8B43-0DC8B8CE4AED}"/>
    <cellStyle name="Comma 3 9 3 2 2 3 3" xfId="25171" xr:uid="{DF2B06AB-C3F2-4B2F-9B4F-6069AEA88E78}"/>
    <cellStyle name="Comma 3 9 3 2 2 4" xfId="10760" xr:uid="{00000000-0005-0000-0000-00004E4A0000}"/>
    <cellStyle name="Comma 3 9 3 2 2 4 2" xfId="29974" xr:uid="{6862B62A-3F90-4491-8A46-07618F934547}"/>
    <cellStyle name="Comma 3 9 3 2 2 5" xfId="20367" xr:uid="{BAC26D8C-7350-442C-86C1-01B55AE4030A}"/>
    <cellStyle name="Comma 3 9 3 2 3" xfId="1950" xr:uid="{00000000-0005-0000-0000-00004F4A0000}"/>
    <cellStyle name="Comma 3 9 3 2 3 2" xfId="4355" xr:uid="{00000000-0005-0000-0000-0000504A0000}"/>
    <cellStyle name="Comma 3 9 3 2 3 2 2" xfId="9158" xr:uid="{00000000-0005-0000-0000-0000514A0000}"/>
    <cellStyle name="Comma 3 9 3 2 3 2 2 2" xfId="18765" xr:uid="{00000000-0005-0000-0000-0000524A0000}"/>
    <cellStyle name="Comma 3 9 3 2 3 2 2 2 2" xfId="37979" xr:uid="{5AD25FD9-E600-4F26-AB62-36B2FF1DC6E5}"/>
    <cellStyle name="Comma 3 9 3 2 3 2 2 3" xfId="28372" xr:uid="{85BA8CEC-A6AD-487E-A26B-D6FAC777B84F}"/>
    <cellStyle name="Comma 3 9 3 2 3 2 3" xfId="13962" xr:uid="{00000000-0005-0000-0000-0000534A0000}"/>
    <cellStyle name="Comma 3 9 3 2 3 2 3 2" xfId="33176" xr:uid="{CF08567F-0A9A-4BF1-BF4F-811A1B14CB44}"/>
    <cellStyle name="Comma 3 9 3 2 3 2 4" xfId="23569" xr:uid="{71B15871-8844-497D-BA5C-30DBF7C5FEB2}"/>
    <cellStyle name="Comma 3 9 3 2 3 3" xfId="6757" xr:uid="{00000000-0005-0000-0000-0000544A0000}"/>
    <cellStyle name="Comma 3 9 3 2 3 3 2" xfId="16364" xr:uid="{00000000-0005-0000-0000-0000554A0000}"/>
    <cellStyle name="Comma 3 9 3 2 3 3 2 2" xfId="35578" xr:uid="{BD3A7947-0A1E-402C-BE39-8E0252893CA7}"/>
    <cellStyle name="Comma 3 9 3 2 3 3 3" xfId="25971" xr:uid="{305A9884-612C-4130-92B4-699FB1707E36}"/>
    <cellStyle name="Comma 3 9 3 2 3 4" xfId="11560" xr:uid="{00000000-0005-0000-0000-0000564A0000}"/>
    <cellStyle name="Comma 3 9 3 2 3 4 2" xfId="30774" xr:uid="{7C1164F0-4FCE-4D49-8D88-293ABFC11A8A}"/>
    <cellStyle name="Comma 3 9 3 2 3 5" xfId="21167" xr:uid="{04F889DD-FB62-4C16-BBDC-4D806A2D5067}"/>
    <cellStyle name="Comma 3 9 3 2 4" xfId="2755" xr:uid="{00000000-0005-0000-0000-0000574A0000}"/>
    <cellStyle name="Comma 3 9 3 2 4 2" xfId="7558" xr:uid="{00000000-0005-0000-0000-0000584A0000}"/>
    <cellStyle name="Comma 3 9 3 2 4 2 2" xfId="17165" xr:uid="{00000000-0005-0000-0000-0000594A0000}"/>
    <cellStyle name="Comma 3 9 3 2 4 2 2 2" xfId="36379" xr:uid="{418A192C-CA53-465A-BE5E-ADEC6B4F31C4}"/>
    <cellStyle name="Comma 3 9 3 2 4 2 3" xfId="26772" xr:uid="{39D9CD28-699D-43C8-8ED7-FF3C2C1FD1D3}"/>
    <cellStyle name="Comma 3 9 3 2 4 3" xfId="12362" xr:uid="{00000000-0005-0000-0000-00005A4A0000}"/>
    <cellStyle name="Comma 3 9 3 2 4 3 2" xfId="31576" xr:uid="{2DA7A90D-CF48-4FFF-B0EA-28CA582DA1A1}"/>
    <cellStyle name="Comma 3 9 3 2 4 4" xfId="21969" xr:uid="{CDB81C32-915F-44B3-BC6A-586945AE7209}"/>
    <cellStyle name="Comma 3 9 3 2 5" xfId="5157" xr:uid="{00000000-0005-0000-0000-00005B4A0000}"/>
    <cellStyle name="Comma 3 9 3 2 5 2" xfId="14764" xr:uid="{00000000-0005-0000-0000-00005C4A0000}"/>
    <cellStyle name="Comma 3 9 3 2 5 2 2" xfId="33978" xr:uid="{F2CD3C7F-B359-4C47-94B8-5CF0AF1C46F7}"/>
    <cellStyle name="Comma 3 9 3 2 5 3" xfId="24371" xr:uid="{849E67D6-2A03-4E64-A90E-CF1B4AFE3AE4}"/>
    <cellStyle name="Comma 3 9 3 2 6" xfId="9960" xr:uid="{00000000-0005-0000-0000-00005D4A0000}"/>
    <cellStyle name="Comma 3 9 3 2 6 2" xfId="29174" xr:uid="{57065A20-FCDA-487F-9FB3-CDB901151BA4}"/>
    <cellStyle name="Comma 3 9 3 2 7" xfId="19567" xr:uid="{EF5DD956-EC2F-4FE8-9D3C-FA53A00AEF28}"/>
    <cellStyle name="Comma 3 9 3 3" xfId="549" xr:uid="{00000000-0005-0000-0000-00005E4A0000}"/>
    <cellStyle name="Comma 3 9 3 3 2" xfId="1350" xr:uid="{00000000-0005-0000-0000-00005F4A0000}"/>
    <cellStyle name="Comma 3 9 3 3 2 2" xfId="3755" xr:uid="{00000000-0005-0000-0000-0000604A0000}"/>
    <cellStyle name="Comma 3 9 3 3 2 2 2" xfId="8558" xr:uid="{00000000-0005-0000-0000-0000614A0000}"/>
    <cellStyle name="Comma 3 9 3 3 2 2 2 2" xfId="18165" xr:uid="{00000000-0005-0000-0000-0000624A0000}"/>
    <cellStyle name="Comma 3 9 3 3 2 2 2 2 2" xfId="37379" xr:uid="{2758D94A-C0C3-4781-AA3F-7C5B9D039367}"/>
    <cellStyle name="Comma 3 9 3 3 2 2 2 3" xfId="27772" xr:uid="{E65E62ED-6CE1-4BC6-A4FB-EA4D11EFCA5B}"/>
    <cellStyle name="Comma 3 9 3 3 2 2 3" xfId="13362" xr:uid="{00000000-0005-0000-0000-0000634A0000}"/>
    <cellStyle name="Comma 3 9 3 3 2 2 3 2" xfId="32576" xr:uid="{F9F31B5C-742F-4EB4-A9D1-D642B5319BC9}"/>
    <cellStyle name="Comma 3 9 3 3 2 2 4" xfId="22969" xr:uid="{6D53298A-C9C1-4657-A4BE-B1123B9CB30C}"/>
    <cellStyle name="Comma 3 9 3 3 2 3" xfId="6157" xr:uid="{00000000-0005-0000-0000-0000644A0000}"/>
    <cellStyle name="Comma 3 9 3 3 2 3 2" xfId="15764" xr:uid="{00000000-0005-0000-0000-0000654A0000}"/>
    <cellStyle name="Comma 3 9 3 3 2 3 2 2" xfId="34978" xr:uid="{B231EA9B-5492-4EFC-8B90-C81196AE8168}"/>
    <cellStyle name="Comma 3 9 3 3 2 3 3" xfId="25371" xr:uid="{6E65913B-30B7-48E1-AF0A-62447C78F126}"/>
    <cellStyle name="Comma 3 9 3 3 2 4" xfId="10960" xr:uid="{00000000-0005-0000-0000-0000664A0000}"/>
    <cellStyle name="Comma 3 9 3 3 2 4 2" xfId="30174" xr:uid="{610ADE02-2643-43B7-A934-C68E1AA8EBCE}"/>
    <cellStyle name="Comma 3 9 3 3 2 5" xfId="20567" xr:uid="{FA832DBF-48EF-4E59-8D40-2CA1D002F14F}"/>
    <cellStyle name="Comma 3 9 3 3 3" xfId="2150" xr:uid="{00000000-0005-0000-0000-0000674A0000}"/>
    <cellStyle name="Comma 3 9 3 3 3 2" xfId="4555" xr:uid="{00000000-0005-0000-0000-0000684A0000}"/>
    <cellStyle name="Comma 3 9 3 3 3 2 2" xfId="9358" xr:uid="{00000000-0005-0000-0000-0000694A0000}"/>
    <cellStyle name="Comma 3 9 3 3 3 2 2 2" xfId="18965" xr:uid="{00000000-0005-0000-0000-00006A4A0000}"/>
    <cellStyle name="Comma 3 9 3 3 3 2 2 2 2" xfId="38179" xr:uid="{4F1F96D4-F99D-43AE-A3EE-6AB14D55F52A}"/>
    <cellStyle name="Comma 3 9 3 3 3 2 2 3" xfId="28572" xr:uid="{3477E6BC-E0CD-42E2-B5DE-951F609AB274}"/>
    <cellStyle name="Comma 3 9 3 3 3 2 3" xfId="14162" xr:uid="{00000000-0005-0000-0000-00006B4A0000}"/>
    <cellStyle name="Comma 3 9 3 3 3 2 3 2" xfId="33376" xr:uid="{CCF05C6F-4A7E-486F-9692-BFFFCDCD737A}"/>
    <cellStyle name="Comma 3 9 3 3 3 2 4" xfId="23769" xr:uid="{453BD1A0-0258-4E5D-9622-625F133AE3E4}"/>
    <cellStyle name="Comma 3 9 3 3 3 3" xfId="6957" xr:uid="{00000000-0005-0000-0000-00006C4A0000}"/>
    <cellStyle name="Comma 3 9 3 3 3 3 2" xfId="16564" xr:uid="{00000000-0005-0000-0000-00006D4A0000}"/>
    <cellStyle name="Comma 3 9 3 3 3 3 2 2" xfId="35778" xr:uid="{BB582D2D-6BD7-4AC5-94EE-5DBE3C69C24D}"/>
    <cellStyle name="Comma 3 9 3 3 3 3 3" xfId="26171" xr:uid="{475E84DD-BC54-4B1D-8274-B9D151747DD0}"/>
    <cellStyle name="Comma 3 9 3 3 3 4" xfId="11760" xr:uid="{00000000-0005-0000-0000-00006E4A0000}"/>
    <cellStyle name="Comma 3 9 3 3 3 4 2" xfId="30974" xr:uid="{72695982-7002-4A6F-94C3-5164820BF676}"/>
    <cellStyle name="Comma 3 9 3 3 3 5" xfId="21367" xr:uid="{6AEFBF1F-8903-4BAC-AA52-AFE0FF71CE16}"/>
    <cellStyle name="Comma 3 9 3 3 4" xfId="2955" xr:uid="{00000000-0005-0000-0000-00006F4A0000}"/>
    <cellStyle name="Comma 3 9 3 3 4 2" xfId="7758" xr:uid="{00000000-0005-0000-0000-0000704A0000}"/>
    <cellStyle name="Comma 3 9 3 3 4 2 2" xfId="17365" xr:uid="{00000000-0005-0000-0000-0000714A0000}"/>
    <cellStyle name="Comma 3 9 3 3 4 2 2 2" xfId="36579" xr:uid="{7B5EFB98-AEB2-43B7-9BD3-9C7163B60F53}"/>
    <cellStyle name="Comma 3 9 3 3 4 2 3" xfId="26972" xr:uid="{6B16D62C-C991-4D71-9A48-FFFC16AF0AC3}"/>
    <cellStyle name="Comma 3 9 3 3 4 3" xfId="12562" xr:uid="{00000000-0005-0000-0000-0000724A0000}"/>
    <cellStyle name="Comma 3 9 3 3 4 3 2" xfId="31776" xr:uid="{6636E551-E686-4840-9F0A-49C47CA252D3}"/>
    <cellStyle name="Comma 3 9 3 3 4 4" xfId="22169" xr:uid="{9ACACAB9-9DF8-43E4-AFD6-5932B47A042F}"/>
    <cellStyle name="Comma 3 9 3 3 5" xfId="5357" xr:uid="{00000000-0005-0000-0000-0000734A0000}"/>
    <cellStyle name="Comma 3 9 3 3 5 2" xfId="14964" xr:uid="{00000000-0005-0000-0000-0000744A0000}"/>
    <cellStyle name="Comma 3 9 3 3 5 2 2" xfId="34178" xr:uid="{2F3D1950-03E5-455E-8E1D-1A853B653962}"/>
    <cellStyle name="Comma 3 9 3 3 5 3" xfId="24571" xr:uid="{A4D05583-EEED-4AC3-9C97-4A7DEEA86E3D}"/>
    <cellStyle name="Comma 3 9 3 3 6" xfId="10160" xr:uid="{00000000-0005-0000-0000-0000754A0000}"/>
    <cellStyle name="Comma 3 9 3 3 6 2" xfId="29374" xr:uid="{F07E40F8-4885-428E-B704-E6B8881D2972}"/>
    <cellStyle name="Comma 3 9 3 3 7" xfId="19767" xr:uid="{8E14C542-9DD6-46CB-8C0F-D1084A8E79D5}"/>
    <cellStyle name="Comma 3 9 3 4" xfId="749" xr:uid="{00000000-0005-0000-0000-0000764A0000}"/>
    <cellStyle name="Comma 3 9 3 4 2" xfId="1550" xr:uid="{00000000-0005-0000-0000-0000774A0000}"/>
    <cellStyle name="Comma 3 9 3 4 2 2" xfId="3955" xr:uid="{00000000-0005-0000-0000-0000784A0000}"/>
    <cellStyle name="Comma 3 9 3 4 2 2 2" xfId="8758" xr:uid="{00000000-0005-0000-0000-0000794A0000}"/>
    <cellStyle name="Comma 3 9 3 4 2 2 2 2" xfId="18365" xr:uid="{00000000-0005-0000-0000-00007A4A0000}"/>
    <cellStyle name="Comma 3 9 3 4 2 2 2 2 2" xfId="37579" xr:uid="{B09FC308-AC8E-4577-ABA2-E9E39F92BB47}"/>
    <cellStyle name="Comma 3 9 3 4 2 2 2 3" xfId="27972" xr:uid="{F7841B92-9830-4DBF-8163-185BEFCEFEF1}"/>
    <cellStyle name="Comma 3 9 3 4 2 2 3" xfId="13562" xr:uid="{00000000-0005-0000-0000-00007B4A0000}"/>
    <cellStyle name="Comma 3 9 3 4 2 2 3 2" xfId="32776" xr:uid="{6021BF2C-DD0F-42A2-9AF6-DEA268C32951}"/>
    <cellStyle name="Comma 3 9 3 4 2 2 4" xfId="23169" xr:uid="{EAAC7DB8-81F8-417E-B038-7C40041AED80}"/>
    <cellStyle name="Comma 3 9 3 4 2 3" xfId="6357" xr:uid="{00000000-0005-0000-0000-00007C4A0000}"/>
    <cellStyle name="Comma 3 9 3 4 2 3 2" xfId="15964" xr:uid="{00000000-0005-0000-0000-00007D4A0000}"/>
    <cellStyle name="Comma 3 9 3 4 2 3 2 2" xfId="35178" xr:uid="{55B476B2-C6F0-403F-9A04-1AC5CD69F46C}"/>
    <cellStyle name="Comma 3 9 3 4 2 3 3" xfId="25571" xr:uid="{03E46089-4544-4D93-9148-405BC7AC4D23}"/>
    <cellStyle name="Comma 3 9 3 4 2 4" xfId="11160" xr:uid="{00000000-0005-0000-0000-00007E4A0000}"/>
    <cellStyle name="Comma 3 9 3 4 2 4 2" xfId="30374" xr:uid="{4C1D1B1A-3684-474E-B7F2-3B1AE836BE7B}"/>
    <cellStyle name="Comma 3 9 3 4 2 5" xfId="20767" xr:uid="{79CE9FFB-797C-402E-A52F-7FEE474B32EB}"/>
    <cellStyle name="Comma 3 9 3 4 3" xfId="2350" xr:uid="{00000000-0005-0000-0000-00007F4A0000}"/>
    <cellStyle name="Comma 3 9 3 4 3 2" xfId="4755" xr:uid="{00000000-0005-0000-0000-0000804A0000}"/>
    <cellStyle name="Comma 3 9 3 4 3 2 2" xfId="9558" xr:uid="{00000000-0005-0000-0000-0000814A0000}"/>
    <cellStyle name="Comma 3 9 3 4 3 2 2 2" xfId="19165" xr:uid="{00000000-0005-0000-0000-0000824A0000}"/>
    <cellStyle name="Comma 3 9 3 4 3 2 2 2 2" xfId="38379" xr:uid="{51292D5E-E947-4DEB-A71E-C7C68F060DD4}"/>
    <cellStyle name="Comma 3 9 3 4 3 2 2 3" xfId="28772" xr:uid="{B0165A57-B5B5-4161-97D6-B1A3E2D735CB}"/>
    <cellStyle name="Comma 3 9 3 4 3 2 3" xfId="14362" xr:uid="{00000000-0005-0000-0000-0000834A0000}"/>
    <cellStyle name="Comma 3 9 3 4 3 2 3 2" xfId="33576" xr:uid="{4DF9C901-DFFF-4D6D-8345-D98B19D42396}"/>
    <cellStyle name="Comma 3 9 3 4 3 2 4" xfId="23969" xr:uid="{CCDD3074-0C43-4C93-88EB-02DE20D1E170}"/>
    <cellStyle name="Comma 3 9 3 4 3 3" xfId="7157" xr:uid="{00000000-0005-0000-0000-0000844A0000}"/>
    <cellStyle name="Comma 3 9 3 4 3 3 2" xfId="16764" xr:uid="{00000000-0005-0000-0000-0000854A0000}"/>
    <cellStyle name="Comma 3 9 3 4 3 3 2 2" xfId="35978" xr:uid="{0C9E876B-F707-4440-8348-4B5C6A78222D}"/>
    <cellStyle name="Comma 3 9 3 4 3 3 3" xfId="26371" xr:uid="{CF04967D-A5A9-4E3A-A9FB-1C329070CD67}"/>
    <cellStyle name="Comma 3 9 3 4 3 4" xfId="11960" xr:uid="{00000000-0005-0000-0000-0000864A0000}"/>
    <cellStyle name="Comma 3 9 3 4 3 4 2" xfId="31174" xr:uid="{301E39C3-8219-4A7B-938B-9871A62EA0F5}"/>
    <cellStyle name="Comma 3 9 3 4 3 5" xfId="21567" xr:uid="{D6D50C7A-0544-431E-87B8-8A1B2BD8FD45}"/>
    <cellStyle name="Comma 3 9 3 4 4" xfId="3155" xr:uid="{00000000-0005-0000-0000-0000874A0000}"/>
    <cellStyle name="Comma 3 9 3 4 4 2" xfId="7958" xr:uid="{00000000-0005-0000-0000-0000884A0000}"/>
    <cellStyle name="Comma 3 9 3 4 4 2 2" xfId="17565" xr:uid="{00000000-0005-0000-0000-0000894A0000}"/>
    <cellStyle name="Comma 3 9 3 4 4 2 2 2" xfId="36779" xr:uid="{A26639C8-BD9F-4762-8598-5DD82B0B76D1}"/>
    <cellStyle name="Comma 3 9 3 4 4 2 3" xfId="27172" xr:uid="{E7A73926-E374-4680-A7EA-8140F3F5D283}"/>
    <cellStyle name="Comma 3 9 3 4 4 3" xfId="12762" xr:uid="{00000000-0005-0000-0000-00008A4A0000}"/>
    <cellStyle name="Comma 3 9 3 4 4 3 2" xfId="31976" xr:uid="{629C54EC-3723-4458-93D9-C8A2784AE795}"/>
    <cellStyle name="Comma 3 9 3 4 4 4" xfId="22369" xr:uid="{1DBD0741-24D2-40F2-A414-2DE9D8CB00F0}"/>
    <cellStyle name="Comma 3 9 3 4 5" xfId="5557" xr:uid="{00000000-0005-0000-0000-00008B4A0000}"/>
    <cellStyle name="Comma 3 9 3 4 5 2" xfId="15164" xr:uid="{00000000-0005-0000-0000-00008C4A0000}"/>
    <cellStyle name="Comma 3 9 3 4 5 2 2" xfId="34378" xr:uid="{F58F1109-A291-4B23-A431-C9A49577A739}"/>
    <cellStyle name="Comma 3 9 3 4 5 3" xfId="24771" xr:uid="{B40FF388-5B1A-49B7-BA4D-D5A2ED4A2B33}"/>
    <cellStyle name="Comma 3 9 3 4 6" xfId="10360" xr:uid="{00000000-0005-0000-0000-00008D4A0000}"/>
    <cellStyle name="Comma 3 9 3 4 6 2" xfId="29574" xr:uid="{7D6C14E3-54B2-4A14-90D2-81EEEAB89766}"/>
    <cellStyle name="Comma 3 9 3 4 7" xfId="19967" xr:uid="{A5855427-0A5C-4613-8D12-55F28278460B}"/>
    <cellStyle name="Comma 3 9 3 5" xfId="950" xr:uid="{00000000-0005-0000-0000-00008E4A0000}"/>
    <cellStyle name="Comma 3 9 3 5 2" xfId="3355" xr:uid="{00000000-0005-0000-0000-00008F4A0000}"/>
    <cellStyle name="Comma 3 9 3 5 2 2" xfId="8158" xr:uid="{00000000-0005-0000-0000-0000904A0000}"/>
    <cellStyle name="Comma 3 9 3 5 2 2 2" xfId="17765" xr:uid="{00000000-0005-0000-0000-0000914A0000}"/>
    <cellStyle name="Comma 3 9 3 5 2 2 2 2" xfId="36979" xr:uid="{76DD27FE-F476-41B9-B856-682D090F7B4D}"/>
    <cellStyle name="Comma 3 9 3 5 2 2 3" xfId="27372" xr:uid="{F1A63737-DA1C-4865-9908-3CA0D0DDF1B9}"/>
    <cellStyle name="Comma 3 9 3 5 2 3" xfId="12962" xr:uid="{00000000-0005-0000-0000-0000924A0000}"/>
    <cellStyle name="Comma 3 9 3 5 2 3 2" xfId="32176" xr:uid="{7A243C6F-3F5E-48D0-8D57-1373C1864493}"/>
    <cellStyle name="Comma 3 9 3 5 2 4" xfId="22569" xr:uid="{399B3D0A-8E8A-4818-89B8-D13AE1575F2E}"/>
    <cellStyle name="Comma 3 9 3 5 3" xfId="5757" xr:uid="{00000000-0005-0000-0000-0000934A0000}"/>
    <cellStyle name="Comma 3 9 3 5 3 2" xfId="15364" xr:uid="{00000000-0005-0000-0000-0000944A0000}"/>
    <cellStyle name="Comma 3 9 3 5 3 2 2" xfId="34578" xr:uid="{9CE9A9BD-0182-4917-8C8E-4529234AD8B5}"/>
    <cellStyle name="Comma 3 9 3 5 3 3" xfId="24971" xr:uid="{60352FD2-5570-4E33-BCF1-F209C22445F5}"/>
    <cellStyle name="Comma 3 9 3 5 4" xfId="10560" xr:uid="{00000000-0005-0000-0000-0000954A0000}"/>
    <cellStyle name="Comma 3 9 3 5 4 2" xfId="29774" xr:uid="{00CFEFAE-690B-4C8E-9CDD-B86B421C49C8}"/>
    <cellStyle name="Comma 3 9 3 5 5" xfId="20167" xr:uid="{7664CE27-EBD8-481A-8765-57749DD92767}"/>
    <cellStyle name="Comma 3 9 3 6" xfId="1750" xr:uid="{00000000-0005-0000-0000-0000964A0000}"/>
    <cellStyle name="Comma 3 9 3 6 2" xfId="4155" xr:uid="{00000000-0005-0000-0000-0000974A0000}"/>
    <cellStyle name="Comma 3 9 3 6 2 2" xfId="8958" xr:uid="{00000000-0005-0000-0000-0000984A0000}"/>
    <cellStyle name="Comma 3 9 3 6 2 2 2" xfId="18565" xr:uid="{00000000-0005-0000-0000-0000994A0000}"/>
    <cellStyle name="Comma 3 9 3 6 2 2 2 2" xfId="37779" xr:uid="{AF3C55DD-DF27-4918-8ED1-1354B4F47C83}"/>
    <cellStyle name="Comma 3 9 3 6 2 2 3" xfId="28172" xr:uid="{D27E834D-6193-4671-B113-FDA3E9DBDB3B}"/>
    <cellStyle name="Comma 3 9 3 6 2 3" xfId="13762" xr:uid="{00000000-0005-0000-0000-00009A4A0000}"/>
    <cellStyle name="Comma 3 9 3 6 2 3 2" xfId="32976" xr:uid="{EFA0EFC4-15A5-4599-B2B2-E2D4FE21B221}"/>
    <cellStyle name="Comma 3 9 3 6 2 4" xfId="23369" xr:uid="{31D99082-0BE5-45A6-AA99-6786B20F9F15}"/>
    <cellStyle name="Comma 3 9 3 6 3" xfId="6557" xr:uid="{00000000-0005-0000-0000-00009B4A0000}"/>
    <cellStyle name="Comma 3 9 3 6 3 2" xfId="16164" xr:uid="{00000000-0005-0000-0000-00009C4A0000}"/>
    <cellStyle name="Comma 3 9 3 6 3 2 2" xfId="35378" xr:uid="{31841D41-0A40-4B57-8750-C1B447ABEAF1}"/>
    <cellStyle name="Comma 3 9 3 6 3 3" xfId="25771" xr:uid="{B48BA799-CF32-40BF-8B76-88D4EE06751D}"/>
    <cellStyle name="Comma 3 9 3 6 4" xfId="11360" xr:uid="{00000000-0005-0000-0000-00009D4A0000}"/>
    <cellStyle name="Comma 3 9 3 6 4 2" xfId="30574" xr:uid="{FEC36E36-E429-4000-972F-E502AFF6E21A}"/>
    <cellStyle name="Comma 3 9 3 6 5" xfId="20967" xr:uid="{936B2151-7A56-4E2E-A69C-1A41DF0CD470}"/>
    <cellStyle name="Comma 3 9 3 7" xfId="2555" xr:uid="{00000000-0005-0000-0000-00009E4A0000}"/>
    <cellStyle name="Comma 3 9 3 7 2" xfId="7358" xr:uid="{00000000-0005-0000-0000-00009F4A0000}"/>
    <cellStyle name="Comma 3 9 3 7 2 2" xfId="16965" xr:uid="{00000000-0005-0000-0000-0000A04A0000}"/>
    <cellStyle name="Comma 3 9 3 7 2 2 2" xfId="36179" xr:uid="{71CAE8D2-141B-46EC-AB0E-F37910176A1D}"/>
    <cellStyle name="Comma 3 9 3 7 2 3" xfId="26572" xr:uid="{9F4F5C76-8410-4BBB-B961-19C1CA024018}"/>
    <cellStyle name="Comma 3 9 3 7 3" xfId="12162" xr:uid="{00000000-0005-0000-0000-0000A14A0000}"/>
    <cellStyle name="Comma 3 9 3 7 3 2" xfId="31376" xr:uid="{ADB74E25-A139-4C0A-96C4-F68A6BE92E07}"/>
    <cellStyle name="Comma 3 9 3 7 4" xfId="21769" xr:uid="{520D7264-1AB2-4648-84FF-A9B00F7838E3}"/>
    <cellStyle name="Comma 3 9 3 8" xfId="4957" xr:uid="{00000000-0005-0000-0000-0000A24A0000}"/>
    <cellStyle name="Comma 3 9 3 8 2" xfId="14564" xr:uid="{00000000-0005-0000-0000-0000A34A0000}"/>
    <cellStyle name="Comma 3 9 3 8 2 2" xfId="33778" xr:uid="{712C80AD-47F9-4DCC-A0C3-5D2B4777A7AB}"/>
    <cellStyle name="Comma 3 9 3 8 3" xfId="24171" xr:uid="{E702C630-1703-4C68-B6FA-1FE8E4D0FB31}"/>
    <cellStyle name="Comma 3 9 3 9" xfId="9760" xr:uid="{00000000-0005-0000-0000-0000A44A0000}"/>
    <cellStyle name="Comma 3 9 3 9 2" xfId="28974" xr:uid="{1A870812-D7DA-4561-A421-1762E95159ED}"/>
    <cellStyle name="Comma 3 9 4" xfId="249" xr:uid="{00000000-0005-0000-0000-0000A54A0000}"/>
    <cellStyle name="Comma 3 9 4 2" xfId="1050" xr:uid="{00000000-0005-0000-0000-0000A64A0000}"/>
    <cellStyle name="Comma 3 9 4 2 2" xfId="3455" xr:uid="{00000000-0005-0000-0000-0000A74A0000}"/>
    <cellStyle name="Comma 3 9 4 2 2 2" xfId="8258" xr:uid="{00000000-0005-0000-0000-0000A84A0000}"/>
    <cellStyle name="Comma 3 9 4 2 2 2 2" xfId="17865" xr:uid="{00000000-0005-0000-0000-0000A94A0000}"/>
    <cellStyle name="Comma 3 9 4 2 2 2 2 2" xfId="37079" xr:uid="{7FD66E6A-2FEF-4336-BE50-D9E3F00B3EC7}"/>
    <cellStyle name="Comma 3 9 4 2 2 2 3" xfId="27472" xr:uid="{859158CB-0D95-444A-A3E8-325FD2292926}"/>
    <cellStyle name="Comma 3 9 4 2 2 3" xfId="13062" xr:uid="{00000000-0005-0000-0000-0000AA4A0000}"/>
    <cellStyle name="Comma 3 9 4 2 2 3 2" xfId="32276" xr:uid="{61703F38-CB37-4E88-AC41-6839A50946E4}"/>
    <cellStyle name="Comma 3 9 4 2 2 4" xfId="22669" xr:uid="{D575F7C1-0465-4F60-BCF8-90C11958E588}"/>
    <cellStyle name="Comma 3 9 4 2 3" xfId="5857" xr:uid="{00000000-0005-0000-0000-0000AB4A0000}"/>
    <cellStyle name="Comma 3 9 4 2 3 2" xfId="15464" xr:uid="{00000000-0005-0000-0000-0000AC4A0000}"/>
    <cellStyle name="Comma 3 9 4 2 3 2 2" xfId="34678" xr:uid="{A94DAB03-4236-415B-A1EF-1D1DF0299B84}"/>
    <cellStyle name="Comma 3 9 4 2 3 3" xfId="25071" xr:uid="{A3FA1D06-0FAC-4674-BBC4-978116E17F60}"/>
    <cellStyle name="Comma 3 9 4 2 4" xfId="10660" xr:uid="{00000000-0005-0000-0000-0000AD4A0000}"/>
    <cellStyle name="Comma 3 9 4 2 4 2" xfId="29874" xr:uid="{A9F080B9-00B7-400D-B386-FACAEEA88C2B}"/>
    <cellStyle name="Comma 3 9 4 2 5" xfId="20267" xr:uid="{129E8E16-5D88-4AA0-B791-92E36347E765}"/>
    <cellStyle name="Comma 3 9 4 3" xfId="1850" xr:uid="{00000000-0005-0000-0000-0000AE4A0000}"/>
    <cellStyle name="Comma 3 9 4 3 2" xfId="4255" xr:uid="{00000000-0005-0000-0000-0000AF4A0000}"/>
    <cellStyle name="Comma 3 9 4 3 2 2" xfId="9058" xr:uid="{00000000-0005-0000-0000-0000B04A0000}"/>
    <cellStyle name="Comma 3 9 4 3 2 2 2" xfId="18665" xr:uid="{00000000-0005-0000-0000-0000B14A0000}"/>
    <cellStyle name="Comma 3 9 4 3 2 2 2 2" xfId="37879" xr:uid="{6DE7D7EE-B46D-4CB5-90CA-AD5ABB153F61}"/>
    <cellStyle name="Comma 3 9 4 3 2 2 3" xfId="28272" xr:uid="{5F370316-1FF3-4090-B42B-1256B8FE06D4}"/>
    <cellStyle name="Comma 3 9 4 3 2 3" xfId="13862" xr:uid="{00000000-0005-0000-0000-0000B24A0000}"/>
    <cellStyle name="Comma 3 9 4 3 2 3 2" xfId="33076" xr:uid="{3DA4965A-D9C9-4061-BA28-6B0BD7C71B66}"/>
    <cellStyle name="Comma 3 9 4 3 2 4" xfId="23469" xr:uid="{5A7FD9AD-DCC2-41CA-BF52-3DBA9EEC613D}"/>
    <cellStyle name="Comma 3 9 4 3 3" xfId="6657" xr:uid="{00000000-0005-0000-0000-0000B34A0000}"/>
    <cellStyle name="Comma 3 9 4 3 3 2" xfId="16264" xr:uid="{00000000-0005-0000-0000-0000B44A0000}"/>
    <cellStyle name="Comma 3 9 4 3 3 2 2" xfId="35478" xr:uid="{C6105A91-48CB-4CB7-A964-3802ADF3DC8B}"/>
    <cellStyle name="Comma 3 9 4 3 3 3" xfId="25871" xr:uid="{F2B3B3A6-DE3D-4DFF-B4AF-D75774E6E43B}"/>
    <cellStyle name="Comma 3 9 4 3 4" xfId="11460" xr:uid="{00000000-0005-0000-0000-0000B54A0000}"/>
    <cellStyle name="Comma 3 9 4 3 4 2" xfId="30674" xr:uid="{30287306-D1AD-4A3D-BF94-D58E9E84E7D8}"/>
    <cellStyle name="Comma 3 9 4 3 5" xfId="21067" xr:uid="{C0A8F138-5C21-48AA-8007-98C54D715715}"/>
    <cellStyle name="Comma 3 9 4 4" xfId="2655" xr:uid="{00000000-0005-0000-0000-0000B64A0000}"/>
    <cellStyle name="Comma 3 9 4 4 2" xfId="7458" xr:uid="{00000000-0005-0000-0000-0000B74A0000}"/>
    <cellStyle name="Comma 3 9 4 4 2 2" xfId="17065" xr:uid="{00000000-0005-0000-0000-0000B84A0000}"/>
    <cellStyle name="Comma 3 9 4 4 2 2 2" xfId="36279" xr:uid="{FC12F108-70D1-4324-ACC4-1AFFCD7F6D02}"/>
    <cellStyle name="Comma 3 9 4 4 2 3" xfId="26672" xr:uid="{D2E19264-D61F-4514-BF46-C8535E248F1A}"/>
    <cellStyle name="Comma 3 9 4 4 3" xfId="12262" xr:uid="{00000000-0005-0000-0000-0000B94A0000}"/>
    <cellStyle name="Comma 3 9 4 4 3 2" xfId="31476" xr:uid="{908021C9-96EC-4613-B26B-41FA81B2A71C}"/>
    <cellStyle name="Comma 3 9 4 4 4" xfId="21869" xr:uid="{1A0C8D93-D98E-4136-8693-37F2157B3384}"/>
    <cellStyle name="Comma 3 9 4 5" xfId="5057" xr:uid="{00000000-0005-0000-0000-0000BA4A0000}"/>
    <cellStyle name="Comma 3 9 4 5 2" xfId="14664" xr:uid="{00000000-0005-0000-0000-0000BB4A0000}"/>
    <cellStyle name="Comma 3 9 4 5 2 2" xfId="33878" xr:uid="{B1E2F5DC-B6B4-4762-955B-7A7EF4EC21D9}"/>
    <cellStyle name="Comma 3 9 4 5 3" xfId="24271" xr:uid="{8FAB1C60-EE01-4317-91E9-FB19B4ABD7E5}"/>
    <cellStyle name="Comma 3 9 4 6" xfId="9860" xr:uid="{00000000-0005-0000-0000-0000BC4A0000}"/>
    <cellStyle name="Comma 3 9 4 6 2" xfId="29074" xr:uid="{9A68349A-C954-4409-BF2C-EBB7EDF99F13}"/>
    <cellStyle name="Comma 3 9 4 7" xfId="19467" xr:uid="{578390EC-FC2F-4C5D-A364-B68C207B1CF5}"/>
    <cellStyle name="Comma 3 9 5" xfId="449" xr:uid="{00000000-0005-0000-0000-0000BD4A0000}"/>
    <cellStyle name="Comma 3 9 5 2" xfId="1250" xr:uid="{00000000-0005-0000-0000-0000BE4A0000}"/>
    <cellStyle name="Comma 3 9 5 2 2" xfId="3655" xr:uid="{00000000-0005-0000-0000-0000BF4A0000}"/>
    <cellStyle name="Comma 3 9 5 2 2 2" xfId="8458" xr:uid="{00000000-0005-0000-0000-0000C04A0000}"/>
    <cellStyle name="Comma 3 9 5 2 2 2 2" xfId="18065" xr:uid="{00000000-0005-0000-0000-0000C14A0000}"/>
    <cellStyle name="Comma 3 9 5 2 2 2 2 2" xfId="37279" xr:uid="{47A1EFBF-D66D-4B21-AFE9-808D5FC3594A}"/>
    <cellStyle name="Comma 3 9 5 2 2 2 3" xfId="27672" xr:uid="{4BB961E3-8C17-452D-8778-40A306EDF51B}"/>
    <cellStyle name="Comma 3 9 5 2 2 3" xfId="13262" xr:uid="{00000000-0005-0000-0000-0000C24A0000}"/>
    <cellStyle name="Comma 3 9 5 2 2 3 2" xfId="32476" xr:uid="{2232CA0D-5FEB-46A3-80F5-AA2AEDDD3C0C}"/>
    <cellStyle name="Comma 3 9 5 2 2 4" xfId="22869" xr:uid="{7BBA05FB-4080-4D61-80A3-43214287F560}"/>
    <cellStyle name="Comma 3 9 5 2 3" xfId="6057" xr:uid="{00000000-0005-0000-0000-0000C34A0000}"/>
    <cellStyle name="Comma 3 9 5 2 3 2" xfId="15664" xr:uid="{00000000-0005-0000-0000-0000C44A0000}"/>
    <cellStyle name="Comma 3 9 5 2 3 2 2" xfId="34878" xr:uid="{86736E1C-ED69-459D-910D-BCE6CAD0DC33}"/>
    <cellStyle name="Comma 3 9 5 2 3 3" xfId="25271" xr:uid="{1F731E51-5BEC-43A6-99CB-483D242CB889}"/>
    <cellStyle name="Comma 3 9 5 2 4" xfId="10860" xr:uid="{00000000-0005-0000-0000-0000C54A0000}"/>
    <cellStyle name="Comma 3 9 5 2 4 2" xfId="30074" xr:uid="{A5ED7D81-CAEF-4807-A8E8-4D3875508984}"/>
    <cellStyle name="Comma 3 9 5 2 5" xfId="20467" xr:uid="{AA7FE56F-10E9-4852-BBBC-7E840B375978}"/>
    <cellStyle name="Comma 3 9 5 3" xfId="2050" xr:uid="{00000000-0005-0000-0000-0000C64A0000}"/>
    <cellStyle name="Comma 3 9 5 3 2" xfId="4455" xr:uid="{00000000-0005-0000-0000-0000C74A0000}"/>
    <cellStyle name="Comma 3 9 5 3 2 2" xfId="9258" xr:uid="{00000000-0005-0000-0000-0000C84A0000}"/>
    <cellStyle name="Comma 3 9 5 3 2 2 2" xfId="18865" xr:uid="{00000000-0005-0000-0000-0000C94A0000}"/>
    <cellStyle name="Comma 3 9 5 3 2 2 2 2" xfId="38079" xr:uid="{68776C42-096B-44C9-8166-6E3CB1042AA8}"/>
    <cellStyle name="Comma 3 9 5 3 2 2 3" xfId="28472" xr:uid="{35A89B38-8707-499E-A5C6-AAF001228265}"/>
    <cellStyle name="Comma 3 9 5 3 2 3" xfId="14062" xr:uid="{00000000-0005-0000-0000-0000CA4A0000}"/>
    <cellStyle name="Comma 3 9 5 3 2 3 2" xfId="33276" xr:uid="{917BB3B7-D9F5-43A2-AA9A-0418B560CA3D}"/>
    <cellStyle name="Comma 3 9 5 3 2 4" xfId="23669" xr:uid="{175A836C-4782-4C91-A3FD-7E7AF6A701B9}"/>
    <cellStyle name="Comma 3 9 5 3 3" xfId="6857" xr:uid="{00000000-0005-0000-0000-0000CB4A0000}"/>
    <cellStyle name="Comma 3 9 5 3 3 2" xfId="16464" xr:uid="{00000000-0005-0000-0000-0000CC4A0000}"/>
    <cellStyle name="Comma 3 9 5 3 3 2 2" xfId="35678" xr:uid="{84D1AFB7-DCC7-4B07-856A-6CB1BB928102}"/>
    <cellStyle name="Comma 3 9 5 3 3 3" xfId="26071" xr:uid="{33F35B28-F7F4-41BC-BC7C-A68B9482C1B6}"/>
    <cellStyle name="Comma 3 9 5 3 4" xfId="11660" xr:uid="{00000000-0005-0000-0000-0000CD4A0000}"/>
    <cellStyle name="Comma 3 9 5 3 4 2" xfId="30874" xr:uid="{189EA1D8-9319-43B4-881F-A266030DDF9D}"/>
    <cellStyle name="Comma 3 9 5 3 5" xfId="21267" xr:uid="{429DE9B1-F422-4A97-B784-94D5289002C7}"/>
    <cellStyle name="Comma 3 9 5 4" xfId="2855" xr:uid="{00000000-0005-0000-0000-0000CE4A0000}"/>
    <cellStyle name="Comma 3 9 5 4 2" xfId="7658" xr:uid="{00000000-0005-0000-0000-0000CF4A0000}"/>
    <cellStyle name="Comma 3 9 5 4 2 2" xfId="17265" xr:uid="{00000000-0005-0000-0000-0000D04A0000}"/>
    <cellStyle name="Comma 3 9 5 4 2 2 2" xfId="36479" xr:uid="{87CE7F1F-5939-4609-8DDE-77A18CD6D98D}"/>
    <cellStyle name="Comma 3 9 5 4 2 3" xfId="26872" xr:uid="{1912CE49-CD5A-4F78-928B-2709887D7F4E}"/>
    <cellStyle name="Comma 3 9 5 4 3" xfId="12462" xr:uid="{00000000-0005-0000-0000-0000D14A0000}"/>
    <cellStyle name="Comma 3 9 5 4 3 2" xfId="31676" xr:uid="{695B9DD7-DC1A-4EEF-B933-E7A7D416FE76}"/>
    <cellStyle name="Comma 3 9 5 4 4" xfId="22069" xr:uid="{3CCC758A-461E-49A6-972F-F06C9AB10E4B}"/>
    <cellStyle name="Comma 3 9 5 5" xfId="5257" xr:uid="{00000000-0005-0000-0000-0000D24A0000}"/>
    <cellStyle name="Comma 3 9 5 5 2" xfId="14864" xr:uid="{00000000-0005-0000-0000-0000D34A0000}"/>
    <cellStyle name="Comma 3 9 5 5 2 2" xfId="34078" xr:uid="{3C97E114-0FDD-45A5-ACEF-495CFCD064B0}"/>
    <cellStyle name="Comma 3 9 5 5 3" xfId="24471" xr:uid="{C3F93044-B45F-4646-8B2F-A1612D2FFC43}"/>
    <cellStyle name="Comma 3 9 5 6" xfId="10060" xr:uid="{00000000-0005-0000-0000-0000D44A0000}"/>
    <cellStyle name="Comma 3 9 5 6 2" xfId="29274" xr:uid="{791E5CFB-4E70-418F-94B9-F10121626655}"/>
    <cellStyle name="Comma 3 9 5 7" xfId="19667" xr:uid="{B9D6E437-4264-4B1B-A3C5-6FF611B6ED87}"/>
    <cellStyle name="Comma 3 9 6" xfId="649" xr:uid="{00000000-0005-0000-0000-0000D54A0000}"/>
    <cellStyle name="Comma 3 9 6 2" xfId="1450" xr:uid="{00000000-0005-0000-0000-0000D64A0000}"/>
    <cellStyle name="Comma 3 9 6 2 2" xfId="3855" xr:uid="{00000000-0005-0000-0000-0000D74A0000}"/>
    <cellStyle name="Comma 3 9 6 2 2 2" xfId="8658" xr:uid="{00000000-0005-0000-0000-0000D84A0000}"/>
    <cellStyle name="Comma 3 9 6 2 2 2 2" xfId="18265" xr:uid="{00000000-0005-0000-0000-0000D94A0000}"/>
    <cellStyle name="Comma 3 9 6 2 2 2 2 2" xfId="37479" xr:uid="{5079D168-242F-4EAC-8842-95C00A08DC9D}"/>
    <cellStyle name="Comma 3 9 6 2 2 2 3" xfId="27872" xr:uid="{4EBA1F4A-67AC-429B-A39C-EB898BC6CC36}"/>
    <cellStyle name="Comma 3 9 6 2 2 3" xfId="13462" xr:uid="{00000000-0005-0000-0000-0000DA4A0000}"/>
    <cellStyle name="Comma 3 9 6 2 2 3 2" xfId="32676" xr:uid="{67E69E9E-B24D-4F0D-981A-B8457C2F3685}"/>
    <cellStyle name="Comma 3 9 6 2 2 4" xfId="23069" xr:uid="{9ADFE67E-6690-4B9B-8FF5-32EEEB4AA8AE}"/>
    <cellStyle name="Comma 3 9 6 2 3" xfId="6257" xr:uid="{00000000-0005-0000-0000-0000DB4A0000}"/>
    <cellStyle name="Comma 3 9 6 2 3 2" xfId="15864" xr:uid="{00000000-0005-0000-0000-0000DC4A0000}"/>
    <cellStyle name="Comma 3 9 6 2 3 2 2" xfId="35078" xr:uid="{FBECFAEF-C86C-4419-98BA-40D1AA818FE6}"/>
    <cellStyle name="Comma 3 9 6 2 3 3" xfId="25471" xr:uid="{27259105-0FDA-4356-A0B7-73C8AC5DB151}"/>
    <cellStyle name="Comma 3 9 6 2 4" xfId="11060" xr:uid="{00000000-0005-0000-0000-0000DD4A0000}"/>
    <cellStyle name="Comma 3 9 6 2 4 2" xfId="30274" xr:uid="{4FB64899-38BF-460D-8E99-C7A637F56E42}"/>
    <cellStyle name="Comma 3 9 6 2 5" xfId="20667" xr:uid="{537F3C81-B18B-4D7C-A2D9-5769F08D3CB8}"/>
    <cellStyle name="Comma 3 9 6 3" xfId="2250" xr:uid="{00000000-0005-0000-0000-0000DE4A0000}"/>
    <cellStyle name="Comma 3 9 6 3 2" xfId="4655" xr:uid="{00000000-0005-0000-0000-0000DF4A0000}"/>
    <cellStyle name="Comma 3 9 6 3 2 2" xfId="9458" xr:uid="{00000000-0005-0000-0000-0000E04A0000}"/>
    <cellStyle name="Comma 3 9 6 3 2 2 2" xfId="19065" xr:uid="{00000000-0005-0000-0000-0000E14A0000}"/>
    <cellStyle name="Comma 3 9 6 3 2 2 2 2" xfId="38279" xr:uid="{7B20228D-AECE-495E-8F80-55BCF24932C2}"/>
    <cellStyle name="Comma 3 9 6 3 2 2 3" xfId="28672" xr:uid="{44D9174D-5EEF-42CA-A8B6-8DAC14A274E4}"/>
    <cellStyle name="Comma 3 9 6 3 2 3" xfId="14262" xr:uid="{00000000-0005-0000-0000-0000E24A0000}"/>
    <cellStyle name="Comma 3 9 6 3 2 3 2" xfId="33476" xr:uid="{D0432E95-E3E1-4C34-B5D8-A56509939BCD}"/>
    <cellStyle name="Comma 3 9 6 3 2 4" xfId="23869" xr:uid="{5CEE0A49-B040-40CF-9BF3-7B06758E23A8}"/>
    <cellStyle name="Comma 3 9 6 3 3" xfId="7057" xr:uid="{00000000-0005-0000-0000-0000E34A0000}"/>
    <cellStyle name="Comma 3 9 6 3 3 2" xfId="16664" xr:uid="{00000000-0005-0000-0000-0000E44A0000}"/>
    <cellStyle name="Comma 3 9 6 3 3 2 2" xfId="35878" xr:uid="{EE72B2BE-8E0C-44AE-A69A-ACD8EF05287D}"/>
    <cellStyle name="Comma 3 9 6 3 3 3" xfId="26271" xr:uid="{8FE9B2BD-D3DC-4C42-AE7F-DAC36B393ECB}"/>
    <cellStyle name="Comma 3 9 6 3 4" xfId="11860" xr:uid="{00000000-0005-0000-0000-0000E54A0000}"/>
    <cellStyle name="Comma 3 9 6 3 4 2" xfId="31074" xr:uid="{5993BB08-5B76-421E-9B8B-0913627D1A7A}"/>
    <cellStyle name="Comma 3 9 6 3 5" xfId="21467" xr:uid="{931D80C8-A735-4134-AA24-4B37E1C5A2A6}"/>
    <cellStyle name="Comma 3 9 6 4" xfId="3055" xr:uid="{00000000-0005-0000-0000-0000E64A0000}"/>
    <cellStyle name="Comma 3 9 6 4 2" xfId="7858" xr:uid="{00000000-0005-0000-0000-0000E74A0000}"/>
    <cellStyle name="Comma 3 9 6 4 2 2" xfId="17465" xr:uid="{00000000-0005-0000-0000-0000E84A0000}"/>
    <cellStyle name="Comma 3 9 6 4 2 2 2" xfId="36679" xr:uid="{DE6A29F7-CDE8-4AF4-955E-A287F61E5D17}"/>
    <cellStyle name="Comma 3 9 6 4 2 3" xfId="27072" xr:uid="{3F6A0190-8CE8-4A93-B0E1-46294BC77B8C}"/>
    <cellStyle name="Comma 3 9 6 4 3" xfId="12662" xr:uid="{00000000-0005-0000-0000-0000E94A0000}"/>
    <cellStyle name="Comma 3 9 6 4 3 2" xfId="31876" xr:uid="{C4BAF72F-0AA8-43C0-A8FD-B235F8173B10}"/>
    <cellStyle name="Comma 3 9 6 4 4" xfId="22269" xr:uid="{DA5333FB-FD34-4837-AC39-70400300A66E}"/>
    <cellStyle name="Comma 3 9 6 5" xfId="5457" xr:uid="{00000000-0005-0000-0000-0000EA4A0000}"/>
    <cellStyle name="Comma 3 9 6 5 2" xfId="15064" xr:uid="{00000000-0005-0000-0000-0000EB4A0000}"/>
    <cellStyle name="Comma 3 9 6 5 2 2" xfId="34278" xr:uid="{A4774C08-FF95-47E8-9FF5-F783D61296CD}"/>
    <cellStyle name="Comma 3 9 6 5 3" xfId="24671" xr:uid="{931CB4ED-D831-4C47-BFE1-5311E6A99A63}"/>
    <cellStyle name="Comma 3 9 6 6" xfId="10260" xr:uid="{00000000-0005-0000-0000-0000EC4A0000}"/>
    <cellStyle name="Comma 3 9 6 6 2" xfId="29474" xr:uid="{1B76A061-4585-4147-8B64-F7FFFD0A7D78}"/>
    <cellStyle name="Comma 3 9 6 7" xfId="19867" xr:uid="{3F8BE49D-1D90-46F1-BE30-342621DD28E2}"/>
    <cellStyle name="Comma 3 9 7" xfId="850" xr:uid="{00000000-0005-0000-0000-0000ED4A0000}"/>
    <cellStyle name="Comma 3 9 7 2" xfId="3255" xr:uid="{00000000-0005-0000-0000-0000EE4A0000}"/>
    <cellStyle name="Comma 3 9 7 2 2" xfId="8058" xr:uid="{00000000-0005-0000-0000-0000EF4A0000}"/>
    <cellStyle name="Comma 3 9 7 2 2 2" xfId="17665" xr:uid="{00000000-0005-0000-0000-0000F04A0000}"/>
    <cellStyle name="Comma 3 9 7 2 2 2 2" xfId="36879" xr:uid="{8277A2D2-BB78-41DE-837C-3FD8D98B706C}"/>
    <cellStyle name="Comma 3 9 7 2 2 3" xfId="27272" xr:uid="{6CB85298-1B10-461A-B670-4DDDF3EB7DAB}"/>
    <cellStyle name="Comma 3 9 7 2 3" xfId="12862" xr:uid="{00000000-0005-0000-0000-0000F14A0000}"/>
    <cellStyle name="Comma 3 9 7 2 3 2" xfId="32076" xr:uid="{782B632B-8706-4833-97E3-A98ACAB93B45}"/>
    <cellStyle name="Comma 3 9 7 2 4" xfId="22469" xr:uid="{447C9E46-EDE1-41BE-83A3-B5032036F454}"/>
    <cellStyle name="Comma 3 9 7 3" xfId="5657" xr:uid="{00000000-0005-0000-0000-0000F24A0000}"/>
    <cellStyle name="Comma 3 9 7 3 2" xfId="15264" xr:uid="{00000000-0005-0000-0000-0000F34A0000}"/>
    <cellStyle name="Comma 3 9 7 3 2 2" xfId="34478" xr:uid="{AEBC6AC9-C36B-4FD7-BACC-A73DE5A12A6A}"/>
    <cellStyle name="Comma 3 9 7 3 3" xfId="24871" xr:uid="{554B21DE-EC5A-439E-A241-E20FD15F06AC}"/>
    <cellStyle name="Comma 3 9 7 4" xfId="10460" xr:uid="{00000000-0005-0000-0000-0000F44A0000}"/>
    <cellStyle name="Comma 3 9 7 4 2" xfId="29674" xr:uid="{58041C0E-A4F7-410D-95E0-BB4FE5F17D87}"/>
    <cellStyle name="Comma 3 9 7 5" xfId="20067" xr:uid="{BB1EA4DD-B419-4270-8224-A3C011A7220A}"/>
    <cellStyle name="Comma 3 9 8" xfId="1650" xr:uid="{00000000-0005-0000-0000-0000F54A0000}"/>
    <cellStyle name="Comma 3 9 8 2" xfId="4055" xr:uid="{00000000-0005-0000-0000-0000F64A0000}"/>
    <cellStyle name="Comma 3 9 8 2 2" xfId="8858" xr:uid="{00000000-0005-0000-0000-0000F74A0000}"/>
    <cellStyle name="Comma 3 9 8 2 2 2" xfId="18465" xr:uid="{00000000-0005-0000-0000-0000F84A0000}"/>
    <cellStyle name="Comma 3 9 8 2 2 2 2" xfId="37679" xr:uid="{F50AF208-E8FD-4AA4-ABE7-0DD5EA7A2751}"/>
    <cellStyle name="Comma 3 9 8 2 2 3" xfId="28072" xr:uid="{F8B463B9-EE77-4A4B-BA44-4FA3AD89CB7F}"/>
    <cellStyle name="Comma 3 9 8 2 3" xfId="13662" xr:uid="{00000000-0005-0000-0000-0000F94A0000}"/>
    <cellStyle name="Comma 3 9 8 2 3 2" xfId="32876" xr:uid="{81CF84AE-88B5-4384-B4AB-092725AC522B}"/>
    <cellStyle name="Comma 3 9 8 2 4" xfId="23269" xr:uid="{41F4F865-B83D-491A-97D4-6F622E0B8D0D}"/>
    <cellStyle name="Comma 3 9 8 3" xfId="6457" xr:uid="{00000000-0005-0000-0000-0000FA4A0000}"/>
    <cellStyle name="Comma 3 9 8 3 2" xfId="16064" xr:uid="{00000000-0005-0000-0000-0000FB4A0000}"/>
    <cellStyle name="Comma 3 9 8 3 2 2" xfId="35278" xr:uid="{6586040E-D9C7-4D67-8A3A-3E6589838EF6}"/>
    <cellStyle name="Comma 3 9 8 3 3" xfId="25671" xr:uid="{AC2EB655-A137-41D1-B4C3-DBBCDC4E3358}"/>
    <cellStyle name="Comma 3 9 8 4" xfId="11260" xr:uid="{00000000-0005-0000-0000-0000FC4A0000}"/>
    <cellStyle name="Comma 3 9 8 4 2" xfId="30474" xr:uid="{EC6F1C78-CC00-4A55-B57B-A1C7442DF2C8}"/>
    <cellStyle name="Comma 3 9 8 5" xfId="20867" xr:uid="{0BA744B1-D2B6-479E-82AB-344DE2AB2140}"/>
    <cellStyle name="Comma 3 9 9" xfId="2455" xr:uid="{00000000-0005-0000-0000-0000FD4A0000}"/>
    <cellStyle name="Comma 3 9 9 2" xfId="7258" xr:uid="{00000000-0005-0000-0000-0000FE4A0000}"/>
    <cellStyle name="Comma 3 9 9 2 2" xfId="16865" xr:uid="{00000000-0005-0000-0000-0000FF4A0000}"/>
    <cellStyle name="Comma 3 9 9 2 2 2" xfId="36079" xr:uid="{E8981B97-5FB7-4458-BB1F-12B66AEA556B}"/>
    <cellStyle name="Comma 3 9 9 2 3" xfId="26472" xr:uid="{D9C1D86A-8BB0-47F1-95C5-22A63B5485FB}"/>
    <cellStyle name="Comma 3 9 9 3" xfId="12062" xr:uid="{00000000-0005-0000-0000-0000004B0000}"/>
    <cellStyle name="Comma 3 9 9 3 2" xfId="31276" xr:uid="{9A459E18-9009-463B-A4F4-24A7B395CAA0}"/>
    <cellStyle name="Comma 3 9 9 4" xfId="21669" xr:uid="{A2F8AF82-F612-4BFB-BDAE-3F9F4EBBE343}"/>
    <cellStyle name="Comma 4" xfId="2410" xr:uid="{00000000-0005-0000-0000-0000014B0000}"/>
    <cellStyle name="Comma 4 2" xfId="4814" xr:uid="{00000000-0005-0000-0000-0000024B0000}"/>
    <cellStyle name="Comma 4 2 2" xfId="9617" xr:uid="{00000000-0005-0000-0000-0000034B0000}"/>
    <cellStyle name="Comma 4 2 2 2" xfId="19224" xr:uid="{00000000-0005-0000-0000-0000044B0000}"/>
    <cellStyle name="Comma 4 2 2 2 2" xfId="38438" xr:uid="{06AC47EF-B654-405D-8344-B4BEBE7C16FE}"/>
    <cellStyle name="Comma 4 2 2 3" xfId="28831" xr:uid="{E6D58350-F1AE-478A-BB51-C2B829B91988}"/>
    <cellStyle name="Comma 4 2 3" xfId="14421" xr:uid="{00000000-0005-0000-0000-0000054B0000}"/>
    <cellStyle name="Comma 4 2 3 2" xfId="33635" xr:uid="{623C0F19-5AD0-41F8-8765-812FF2DF463C}"/>
    <cellStyle name="Comma 4 2 4" xfId="24028" xr:uid="{938194D4-0B2A-47BA-9DD5-8F2B30A196E2}"/>
    <cellStyle name="Comma 4 3" xfId="7216" xr:uid="{00000000-0005-0000-0000-0000064B0000}"/>
    <cellStyle name="Comma 4 3 2" xfId="16823" xr:uid="{00000000-0005-0000-0000-0000074B0000}"/>
    <cellStyle name="Comma 4 3 2 2" xfId="36037" xr:uid="{B4B01C7A-2748-4429-84AE-C0C94A6FA1D1}"/>
    <cellStyle name="Comma 4 3 3" xfId="26430" xr:uid="{2DCB018D-5F22-4639-8947-3C993A424DF2}"/>
    <cellStyle name="Comma 4 4" xfId="12019" xr:uid="{00000000-0005-0000-0000-0000084B0000}"/>
    <cellStyle name="Comma 4 4 2" xfId="31233" xr:uid="{7C350324-556E-43AA-AAAD-77787425A9F2}"/>
    <cellStyle name="Comma 4 5" xfId="21626" xr:uid="{4745CB89-6080-4D8E-915D-2CD420D6B154}"/>
    <cellStyle name="Comma 5" xfId="4815" xr:uid="{00000000-0005-0000-0000-0000094B0000}"/>
    <cellStyle name="Comma 5 2" xfId="9618" xr:uid="{00000000-0005-0000-0000-00000A4B0000}"/>
    <cellStyle name="Comma 5 2 2" xfId="19225" xr:uid="{00000000-0005-0000-0000-00000B4B0000}"/>
    <cellStyle name="Comma 5 2 2 2" xfId="38439" xr:uid="{9E1F2085-7C99-4636-BBF0-C14E0E7C084C}"/>
    <cellStyle name="Comma 5 2 3" xfId="28832" xr:uid="{484361D4-416B-4E7D-8895-CB236C3D7545}"/>
    <cellStyle name="Comma 5 3" xfId="14422" xr:uid="{00000000-0005-0000-0000-00000C4B0000}"/>
    <cellStyle name="Comma 5 3 2" xfId="33636" xr:uid="{EF8C9198-7150-4B96-B985-D3238DF9D06B}"/>
    <cellStyle name="Comma 5 4" xfId="24029" xr:uid="{7EB0E314-C92A-452E-A556-DA97D3FE6BFB}"/>
    <cellStyle name="Comma 6" xfId="12020" xr:uid="{00000000-0005-0000-0000-00000D4B0000}"/>
    <cellStyle name="Comma 6 2" xfId="31234" xr:uid="{DC91D108-9318-4AA4-9A01-5E90FFDCF369}"/>
    <cellStyle name="Comma 7" xfId="21627" xr:uid="{0D8A147F-93B6-4FB7-93AC-CFEDE9EDBA7A}"/>
    <cellStyle name="Hyperlink 2" xfId="808" xr:uid="{00000000-0005-0000-0000-00000F4B0000}"/>
    <cellStyle name="Normal" xfId="0" builtinId="0"/>
    <cellStyle name="Normal 2" xfId="3" xr:uid="{00000000-0005-0000-0000-0000114B0000}"/>
    <cellStyle name="Normal 2 10 2 2 2 2 2" xfId="38440" xr:uid="{A351BB1A-4EB1-45CD-A1D7-B9E1B3403984}"/>
    <cellStyle name="Normal 2 2" xfId="9" xr:uid="{00000000-0005-0000-0000-0000124B0000}"/>
    <cellStyle name="Normal 2 3" xfId="2413" xr:uid="{00000000-0005-0000-0000-0000134B0000}"/>
    <cellStyle name="Normal 2 4" xfId="2409" xr:uid="{00000000-0005-0000-0000-0000144B0000}"/>
    <cellStyle name="Normal 3" xfId="4" xr:uid="{00000000-0005-0000-0000-0000154B0000}"/>
    <cellStyle name="Normal 4" xfId="5" xr:uid="{00000000-0005-0000-0000-0000164B0000}"/>
    <cellStyle name="Normal 4 4" xfId="6" xr:uid="{00000000-0005-0000-0000-0000174B0000}"/>
    <cellStyle name="Normal 5" xfId="57" xr:uid="{00000000-0005-0000-0000-0000184B0000}"/>
    <cellStyle name="Normal 6" xfId="2412" xr:uid="{00000000-0005-0000-0000-0000194B0000}"/>
    <cellStyle name="Normal 7" xfId="14" xr:uid="{00000000-0005-0000-0000-00001A4B0000}"/>
  </cellStyles>
  <dxfs count="6">
    <dxf>
      <fill>
        <patternFill patternType="solid">
          <fgColor rgb="FFD9D9D9"/>
          <bgColor rgb="FF000000"/>
        </patternFill>
      </fill>
    </dxf>
    <dxf>
      <fill>
        <patternFill patternType="solid">
          <fgColor rgb="FFE2EFDA"/>
          <bgColor rgb="FF000000"/>
        </patternFill>
      </fill>
    </dxf>
    <dxf>
      <fill>
        <patternFill patternType="solid">
          <fgColor rgb="FFF79BD4"/>
          <bgColor rgb="FF000000"/>
        </patternFill>
      </fill>
    </dxf>
    <dxf>
      <fill>
        <patternFill patternType="solid">
          <fgColor rgb="FFFFF2CC"/>
          <bgColor rgb="FF000000"/>
        </patternFill>
      </fill>
    </dxf>
    <dxf>
      <fill>
        <patternFill patternType="solid">
          <fgColor rgb="FFFF7C80"/>
          <bgColor rgb="FF000000"/>
        </patternFill>
      </fill>
    </dxf>
    <dxf>
      <fill>
        <patternFill patternType="solid">
          <fgColor rgb="FF9BC2E6"/>
          <bgColor rgb="FF000000"/>
        </patternFill>
      </fill>
    </dxf>
  </dxfs>
  <tableStyles count="0" defaultTableStyle="TableStyleMedium2" defaultPivotStyle="PivotStyleLight16"/>
  <colors>
    <mruColors>
      <color rgb="FFF79BD4"/>
      <color rgb="FFFF7C80"/>
      <color rgb="FFE68A97"/>
      <color rgb="FFF21645"/>
      <color rgb="FF62C5E0"/>
      <color rgb="FF840B55"/>
      <color rgb="FF1F2A44"/>
      <color rgb="FF8699C8"/>
      <color rgb="FF9D2235"/>
      <color rgb="FF5E52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9955374744003197E-2"/>
          <c:y val="7.6403855330766074E-2"/>
          <c:w val="0.90494831276346099"/>
          <c:h val="0.76582274391418015"/>
        </c:manualLayout>
      </c:layout>
      <c:lineChart>
        <c:grouping val="standard"/>
        <c:varyColors val="0"/>
        <c:ser>
          <c:idx val="0"/>
          <c:order val="0"/>
          <c:tx>
            <c:strRef>
              <c:f>'GRAFIKI II'!$B$3</c:f>
              <c:strCache>
                <c:ptCount val="1"/>
                <c:pt idx="0">
                  <c:v> MK noteikumu faktiskā izpilde;  finansējums kumulatīvi, milj. EUR</c:v>
                </c:pt>
              </c:strCache>
            </c:strRef>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0-C644-49D6-A1D6-81B69DC5171E}"/>
            </c:ext>
          </c:extLst>
        </c:ser>
        <c:dLbls>
          <c:showLegendKey val="0"/>
          <c:showVal val="0"/>
          <c:showCatName val="0"/>
          <c:showSerName val="0"/>
          <c:showPercent val="0"/>
          <c:showBubbleSize val="0"/>
        </c:dLbls>
        <c:smooth val="0"/>
        <c:axId val="1591708688"/>
        <c:axId val="1591710352"/>
      </c:lineChart>
      <c:catAx>
        <c:axId val="1591708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10352"/>
        <c:crosses val="autoZero"/>
        <c:auto val="1"/>
        <c:lblAlgn val="ctr"/>
        <c:lblOffset val="100"/>
        <c:noMultiLvlLbl val="0"/>
      </c:catAx>
      <c:valAx>
        <c:axId val="159171035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5917086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1"/>
          <c:order val="1"/>
          <c:tx>
            <c:strRef>
              <c:f>'GRAFIKI II'!$H$3</c:f>
              <c:strCache>
                <c:ptCount val="1"/>
                <c:pt idx="0">
                  <c:v>MK noteikumu apstiprināšanas plāns uz 25.04.2023; finansējums kumulatīvi, milj. EUR</c:v>
                </c:pt>
              </c:strCache>
            </c:strRef>
          </c:tx>
          <c:spPr>
            <a:ln w="31750">
              <a:solidFill>
                <a:srgbClr val="C00000"/>
              </a:solidFill>
            </a:ln>
            <a:effectLst/>
          </c:spPr>
          <c:marker>
            <c:symbol val="none"/>
          </c:marker>
          <c:dLbls>
            <c:spPr>
              <a:noFill/>
              <a:ln>
                <a:noFill/>
              </a:ln>
              <a:effectLst/>
            </c:spPr>
            <c:txPr>
              <a:bodyPr rot="0" vert="horz"/>
              <a:lstStyle/>
              <a:p>
                <a:pPr algn="l">
                  <a:defRPr sz="1200" b="1"/>
                </a:pPr>
                <a:endParaRPr lang="lv-LV"/>
              </a:p>
            </c:txPr>
            <c:dLblPos val="t"/>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1"/>
          <c:extLst>
            <c:ext xmlns:c16="http://schemas.microsoft.com/office/drawing/2014/chart" uri="{C3380CC4-5D6E-409C-BE32-E72D297353CC}">
              <c16:uniqueId val="{00000000-6FF8-4134-94E9-FAD1DCBAC37A}"/>
            </c:ext>
          </c:extLst>
        </c:ser>
        <c:ser>
          <c:idx val="0"/>
          <c:order val="0"/>
          <c:tx>
            <c:strRef>
              <c:f>'GRAFIKI II'!$B$3</c:f>
              <c:strCache>
                <c:ptCount val="1"/>
                <c:pt idx="0">
                  <c:v> MK noteikumu faktiskā izpilde;  finansējums kumulatīvi, milj. EUR</c:v>
                </c:pt>
              </c:strCache>
            </c:strRef>
          </c:tx>
          <c:spPr>
            <a:ln w="31750">
              <a:solidFill>
                <a:schemeClr val="accent1">
                  <a:lumMod val="50000"/>
                </a:schemeClr>
              </a:solidFill>
            </a:ln>
            <a:effectLst/>
          </c:spPr>
          <c:marker>
            <c:symbol val="none"/>
          </c:marker>
          <c:dLbls>
            <c:dLbl>
              <c:idx val="0"/>
              <c:delete val="1"/>
              <c:extLst>
                <c:ext xmlns:c15="http://schemas.microsoft.com/office/drawing/2012/chart" uri="{CE6537A1-D6FC-4f65-9D91-7224C49458BB}"/>
                <c:ext xmlns:c16="http://schemas.microsoft.com/office/drawing/2014/chart" uri="{C3380CC4-5D6E-409C-BE32-E72D297353CC}">
                  <c16:uniqueId val="{00000001-6FF8-4134-94E9-FAD1DCBAC37A}"/>
                </c:ext>
              </c:extLst>
            </c:dLbl>
            <c:spPr>
              <a:noFill/>
              <a:ln>
                <a:noFill/>
              </a:ln>
              <a:effectLst/>
            </c:spPr>
            <c:txPr>
              <a:bodyPr rot="0" vert="horz"/>
              <a:lstStyle/>
              <a:p>
                <a:pPr>
                  <a:defRPr sz="1200" b="1"/>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smooth val="0"/>
          <c:extLst>
            <c:ext xmlns:c16="http://schemas.microsoft.com/office/drawing/2014/chart" uri="{C3380CC4-5D6E-409C-BE32-E72D297353CC}">
              <c16:uniqueId val="{00000002-6FF8-4134-94E9-FAD1DCBAC37A}"/>
            </c:ext>
          </c:extLst>
        </c:ser>
        <c:dLbls>
          <c:showLegendKey val="0"/>
          <c:showVal val="0"/>
          <c:showCatName val="0"/>
          <c:showSerName val="0"/>
          <c:showPercent val="0"/>
          <c:showBubbleSize val="0"/>
        </c:dLbls>
        <c:smooth val="0"/>
        <c:axId val="1360950400"/>
        <c:axId val="1360942912"/>
      </c:lineChart>
      <c:catAx>
        <c:axId val="13609504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vert="horz"/>
          <a:lstStyle/>
          <a:p>
            <a:pPr>
              <a:defRPr sz="1050"/>
            </a:pPr>
            <a:endParaRPr lang="lv-LV"/>
          </a:p>
        </c:txPr>
        <c:crossAx val="1360942912"/>
        <c:crosses val="autoZero"/>
        <c:auto val="1"/>
        <c:lblAlgn val="ctr"/>
        <c:lblOffset val="100"/>
        <c:noMultiLvlLbl val="0"/>
      </c:catAx>
      <c:valAx>
        <c:axId val="1360942912"/>
        <c:scaling>
          <c:orientation val="minMax"/>
        </c:scaling>
        <c:delete val="0"/>
        <c:axPos val="l"/>
        <c:majorGridlines>
          <c:spPr>
            <a:ln w="9525" cap="flat" cmpd="sng" algn="ctr">
              <a:solidFill>
                <a:schemeClr val="tx1">
                  <a:lumMod val="15000"/>
                  <a:lumOff val="85000"/>
                </a:schemeClr>
              </a:solidFill>
              <a:round/>
            </a:ln>
            <a:effectLst/>
          </c:spPr>
        </c:majorGridlines>
        <c:numFmt formatCode="#\ ##0.0" sourceLinked="1"/>
        <c:majorTickMark val="none"/>
        <c:minorTickMark val="none"/>
        <c:tickLblPos val="nextTo"/>
        <c:spPr>
          <a:noFill/>
          <a:ln>
            <a:noFill/>
          </a:ln>
          <a:effectLst/>
        </c:spPr>
        <c:txPr>
          <a:bodyPr rot="-60000000" vert="horz"/>
          <a:lstStyle/>
          <a:p>
            <a:pPr>
              <a:defRPr sz="1050"/>
            </a:pPr>
            <a:endParaRPr lang="lv-LV"/>
          </a:p>
        </c:txPr>
        <c:crossAx val="1360950400"/>
        <c:crosses val="autoZero"/>
        <c:crossBetween val="between"/>
      </c:valAx>
      <c:spPr>
        <a:noFill/>
        <a:ln>
          <a:noFill/>
        </a:ln>
        <a:effectLst/>
      </c:spPr>
    </c:plotArea>
    <c:legend>
      <c:legendPos val="b"/>
      <c:overlay val="0"/>
      <c:spPr>
        <a:noFill/>
        <a:ln>
          <a:noFill/>
        </a:ln>
        <a:effectLst/>
      </c:spPr>
      <c:txPr>
        <a:bodyPr rot="0" vert="horz"/>
        <a:lstStyle/>
        <a:p>
          <a:pPr>
            <a:defRPr sz="1050"/>
          </a:pPr>
          <a:endParaRPr lang="lv-LV"/>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0CC3-4485-8D8C-93D7F7B21A29}"/>
            </c:ext>
          </c:extLst>
        </c:ser>
        <c:ser>
          <c:idx val="1"/>
          <c:order val="1"/>
          <c:tx>
            <c:strRef>
              <c:f>'GRAFIKI II'!$H$3</c:f>
              <c:strCache>
                <c:ptCount val="1"/>
                <c:pt idx="0">
                  <c:v>MK noteikumu apstiprināšanas plāns uz 25.04.2023; finansējums kumulatīvi, milj. EUR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extLst>
            <c:ext xmlns:c16="http://schemas.microsoft.com/office/drawing/2014/chart" uri="{C3380CC4-5D6E-409C-BE32-E72D297353CC}">
              <c16:uniqueId val="{00000001-0CC3-4485-8D8C-93D7F7B21A29}"/>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2-0CC3-4485-8D8C-93D7F7B21A29}"/>
            </c:ext>
          </c:extLst>
        </c:ser>
        <c:dLbls>
          <c:showLegendKey val="0"/>
          <c:showVal val="0"/>
          <c:showCatName val="0"/>
          <c:showSerName val="0"/>
          <c:showPercent val="0"/>
          <c:showBubbleSize val="0"/>
        </c:dLbls>
        <c:gapWidth val="150"/>
        <c:overlap val="100"/>
        <c:axId val="1478555488"/>
        <c:axId val="1478554656"/>
      </c:barChart>
      <c:catAx>
        <c:axId val="14785554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4656"/>
        <c:crosses val="autoZero"/>
        <c:auto val="1"/>
        <c:lblAlgn val="ctr"/>
        <c:lblOffset val="100"/>
        <c:noMultiLvlLbl val="0"/>
      </c:catAx>
      <c:valAx>
        <c:axId val="1478554656"/>
        <c:scaling>
          <c:orientation val="minMax"/>
        </c:scaling>
        <c:delete val="0"/>
        <c:axPos val="b"/>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785554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stacked"/>
        <c:varyColors val="0"/>
        <c:ser>
          <c:idx val="0"/>
          <c:order val="0"/>
          <c:tx>
            <c:strRef>
              <c:f>'GRAFIKI II'!$B$3</c:f>
              <c:strCache>
                <c:ptCount val="1"/>
                <c:pt idx="0">
                  <c:v> MK noteikumu faktiskā izpilde;  finansējums kumulatīvi,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II'!$B$4:$B$8</c:f>
              <c:numCache>
                <c:formatCode>0.0</c:formatCode>
                <c:ptCount val="5"/>
                <c:pt idx="0">
                  <c:v>0</c:v>
                </c:pt>
                <c:pt idx="1">
                  <c:v>0</c:v>
                </c:pt>
                <c:pt idx="2" formatCode="#,##0">
                  <c:v>0</c:v>
                </c:pt>
                <c:pt idx="3" formatCode="#,##0">
                  <c:v>0</c:v>
                </c:pt>
                <c:pt idx="4" formatCode="#,##0">
                  <c:v>0</c:v>
                </c:pt>
              </c:numCache>
            </c:numRef>
          </c:val>
          <c:extLst>
            <c:ext xmlns:c16="http://schemas.microsoft.com/office/drawing/2014/chart" uri="{C3380CC4-5D6E-409C-BE32-E72D297353CC}">
              <c16:uniqueId val="{00000000-8653-4A69-AAB2-19643B64D303}"/>
            </c:ext>
          </c:extLst>
        </c:ser>
        <c:ser>
          <c:idx val="2"/>
          <c:order val="2"/>
          <c:tx>
            <c:strRef>
              <c:f>'GRAFIKI II'!$L$3</c:f>
              <c:strCache>
                <c:ptCount val="1"/>
                <c:pt idx="0">
                  <c:v>Nobīdes MKN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II'!$L$4:$L$8</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1-8653-4A69-AAB2-19643B64D303}"/>
            </c:ext>
          </c:extLst>
        </c:ser>
        <c:dLbls>
          <c:showLegendKey val="0"/>
          <c:showVal val="0"/>
          <c:showCatName val="0"/>
          <c:showSerName val="0"/>
          <c:showPercent val="0"/>
          <c:showBubbleSize val="0"/>
        </c:dLbls>
        <c:gapWidth val="219"/>
        <c:overlap val="100"/>
        <c:axId val="1359735152"/>
        <c:axId val="1359731824"/>
      </c:barChart>
      <c:lineChart>
        <c:grouping val="standard"/>
        <c:varyColors val="0"/>
        <c:ser>
          <c:idx val="1"/>
          <c:order val="1"/>
          <c:tx>
            <c:strRef>
              <c:f>'GRAFIKI II'!$H$3</c:f>
              <c:strCache>
                <c:ptCount val="1"/>
                <c:pt idx="0">
                  <c:v>MK noteikumu apstiprināšanas plāns uz 25.04.2023; finansējums kumulatīvi, milj. EUR</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II'!$A$4:$A$8</c:f>
              <c:strCache>
                <c:ptCount val="5"/>
                <c:pt idx="0">
                  <c:v>2022 IV</c:v>
                </c:pt>
                <c:pt idx="1">
                  <c:v>2023 I</c:v>
                </c:pt>
                <c:pt idx="2">
                  <c:v>2023 II</c:v>
                </c:pt>
                <c:pt idx="3">
                  <c:v>2023 III</c:v>
                </c:pt>
                <c:pt idx="4">
                  <c:v>2023 IV</c:v>
                </c:pt>
              </c:strCache>
            </c:strRef>
          </c:cat>
          <c:val>
            <c:numRef>
              <c:f>'GRAFIKI II'!$H$4:$H$8</c:f>
              <c:numCache>
                <c:formatCode>#\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8653-4A69-AAB2-19643B64D303}"/>
            </c:ext>
          </c:extLst>
        </c:ser>
        <c:dLbls>
          <c:showLegendKey val="0"/>
          <c:showVal val="0"/>
          <c:showCatName val="0"/>
          <c:showSerName val="0"/>
          <c:showPercent val="0"/>
          <c:showBubbleSize val="0"/>
        </c:dLbls>
        <c:marker val="1"/>
        <c:smooth val="0"/>
        <c:axId val="1359735152"/>
        <c:axId val="1359731824"/>
      </c:lineChart>
      <c:catAx>
        <c:axId val="1359735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1824"/>
        <c:crosses val="autoZero"/>
        <c:auto val="1"/>
        <c:lblAlgn val="ctr"/>
        <c:lblOffset val="100"/>
        <c:noMultiLvlLbl val="0"/>
      </c:catAx>
      <c:valAx>
        <c:axId val="135973182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359735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en-US" sz="1000" b="1">
                <a:latin typeface="Verdana" panose="020B0604030504040204" pitchFamily="34" charset="0"/>
                <a:ea typeface="Verdana" panose="020B0604030504040204" pitchFamily="34" charset="0"/>
              </a:rPr>
              <a:t>MK noteikumu finans</a:t>
            </a:r>
            <a:r>
              <a:rPr lang="lv-LV" sz="1000" b="1">
                <a:latin typeface="Verdana" panose="020B0604030504040204" pitchFamily="34" charset="0"/>
                <a:ea typeface="Verdana" panose="020B0604030504040204" pitchFamily="34" charset="0"/>
              </a:rPr>
              <a:t>iālai</a:t>
            </a:r>
            <a:r>
              <a:rPr lang="lv-LV" sz="1000" b="1" baseline="0">
                <a:latin typeface="Verdana" panose="020B0604030504040204" pitchFamily="34" charset="0"/>
                <a:ea typeface="Verdana" panose="020B0604030504040204" pitchFamily="34" charset="0"/>
              </a:rPr>
              <a:t> apjoms</a:t>
            </a:r>
            <a:r>
              <a:rPr lang="en-US" sz="1000" b="1">
                <a:latin typeface="Verdana" panose="020B0604030504040204" pitchFamily="34" charset="0"/>
                <a:ea typeface="Verdana" panose="020B0604030504040204" pitchFamily="34" charset="0"/>
              </a:rPr>
              <a:t>, milj. EUR</a:t>
            </a:r>
            <a:r>
              <a:rPr lang="lv-LV" sz="1000" b="1">
                <a:latin typeface="Verdana" panose="020B0604030504040204" pitchFamily="34" charset="0"/>
                <a:ea typeface="Verdana" panose="020B0604030504040204" pitchFamily="34" charset="0"/>
              </a:rPr>
              <a:t> 2022.g</a:t>
            </a:r>
            <a:endParaRPr lang="en-US" sz="1000" b="1">
              <a:latin typeface="Verdana" panose="020B0604030504040204" pitchFamily="34" charset="0"/>
              <a:ea typeface="Verdana" panose="020B0604030504040204" pitchFamily="34" charset="0"/>
            </a:endParaRPr>
          </a:p>
        </c:rich>
      </c:tx>
      <c:layout>
        <c:manualLayout>
          <c:xMode val="edge"/>
          <c:yMode val="edge"/>
          <c:x val="3.1548556430446191E-2"/>
          <c:y val="7.4159907300115874E-2"/>
        </c:manualLayout>
      </c:layout>
      <c:overlay val="0"/>
      <c:spPr>
        <a:noFill/>
        <a:ln>
          <a:noFill/>
        </a:ln>
        <a:effectLst/>
      </c:spPr>
      <c:txPr>
        <a:bodyPr rot="0" spcFirstLastPara="1" vertOverflow="ellipsis" vert="horz" wrap="square" anchor="ctr" anchorCtr="1"/>
        <a:lstStyle/>
        <a:p>
          <a:pPr algn="l">
            <a:defRPr sz="1000" b="1"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bar"/>
        <c:grouping val="clustered"/>
        <c:varyColors val="0"/>
        <c:ser>
          <c:idx val="0"/>
          <c:order val="0"/>
          <c:tx>
            <c:strRef>
              <c:f>'GRAFIKI II'!$AI$121</c:f>
              <c:strCache>
                <c:ptCount val="1"/>
                <c:pt idx="0">
                  <c:v>2022 IV</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II'!$AJ$120:$AP$120</c:f>
              <c:strCache>
                <c:ptCount val="7"/>
                <c:pt idx="0">
                  <c:v>EM</c:v>
                </c:pt>
                <c:pt idx="1">
                  <c:v>VM</c:v>
                </c:pt>
                <c:pt idx="2">
                  <c:v>IeM</c:v>
                </c:pt>
                <c:pt idx="3">
                  <c:v>KEM</c:v>
                </c:pt>
                <c:pt idx="4">
                  <c:v>IZM</c:v>
                </c:pt>
                <c:pt idx="5">
                  <c:v>VARAM</c:v>
                </c:pt>
                <c:pt idx="6">
                  <c:v>TM</c:v>
                </c:pt>
              </c:strCache>
            </c:strRef>
          </c:cat>
          <c:val>
            <c:numRef>
              <c:f>'GRAFIKI II'!$AJ$121:$AP$121</c:f>
              <c:numCache>
                <c:formatCode>_-* #\ ##0.0_-;\-* #\ ##0.0_-;_-* "-"??_-;_-@_-</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0FC1-45B1-8A04-B8C2D1721CC6}"/>
            </c:ext>
          </c:extLst>
        </c:ser>
        <c:dLbls>
          <c:showLegendKey val="0"/>
          <c:showVal val="0"/>
          <c:showCatName val="0"/>
          <c:showSerName val="0"/>
          <c:showPercent val="0"/>
          <c:showBubbleSize val="0"/>
        </c:dLbls>
        <c:gapWidth val="182"/>
        <c:axId val="1209061439"/>
        <c:axId val="1201498719"/>
      </c:barChart>
      <c:catAx>
        <c:axId val="120906143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1498719"/>
        <c:crosses val="autoZero"/>
        <c:auto val="1"/>
        <c:lblAlgn val="ctr"/>
        <c:lblOffset val="100"/>
        <c:noMultiLvlLbl val="0"/>
      </c:catAx>
      <c:valAx>
        <c:axId val="1201498719"/>
        <c:scaling>
          <c:orientation val="minMax"/>
        </c:scaling>
        <c:delete val="0"/>
        <c:axPos val="b"/>
        <c:majorGridlines>
          <c:spPr>
            <a:ln w="9525" cap="flat" cmpd="sng" algn="ctr">
              <a:solidFill>
                <a:schemeClr val="tx1">
                  <a:lumMod val="15000"/>
                  <a:lumOff val="85000"/>
                </a:schemeClr>
              </a:solidFill>
              <a:round/>
            </a:ln>
            <a:effectLst/>
          </c:spPr>
        </c:majorGridlines>
        <c:numFmt formatCode="_-* #\ ##0.0_-;\-* #\ ##0.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20906143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'GRAFIKI II'!$AI$125</c:f>
              <c:strCache>
                <c:ptCount val="1"/>
              </c:strCache>
            </c:strRef>
          </c:tx>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9343-4523-B938-AC1B86E447CB}"/>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9343-4523-B938-AC1B86E447CB}"/>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9343-4523-B938-AC1B86E447CB}"/>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9343-4523-B938-AC1B86E447CB}"/>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9343-4523-B938-AC1B86E447CB}"/>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9343-4523-B938-AC1B86E447CB}"/>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9343-4523-B938-AC1B86E447CB}"/>
              </c:ext>
            </c:extLst>
          </c:dPt>
          <c:dLbls>
            <c:dLbl>
              <c:idx val="0"/>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9343-4523-B938-AC1B86E447CB}"/>
                </c:ext>
              </c:extLst>
            </c:dLbl>
            <c:dLbl>
              <c:idx val="1"/>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9343-4523-B938-AC1B86E447CB}"/>
                </c:ext>
              </c:extLst>
            </c:dLbl>
            <c:dLbl>
              <c:idx val="2"/>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9343-4523-B938-AC1B86E447CB}"/>
                </c:ext>
              </c:extLst>
            </c:dLbl>
            <c:dLbl>
              <c:idx val="3"/>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9343-4523-B938-AC1B86E447CB}"/>
                </c:ext>
              </c:extLst>
            </c:dLbl>
            <c:dLbl>
              <c:idx val="4"/>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9343-4523-B938-AC1B86E447CB}"/>
                </c:ext>
              </c:extLst>
            </c:dLbl>
            <c:dLbl>
              <c:idx val="5"/>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9343-4523-B938-AC1B86E447CB}"/>
                </c:ext>
              </c:extLst>
            </c:dLbl>
            <c:dLbl>
              <c:idx val="6"/>
              <c:spPr>
                <a:noFill/>
                <a:ln>
                  <a:noFill/>
                </a:ln>
                <a:effectLst/>
              </c:spPr>
              <c:txPr>
                <a:bodyPr rot="0" spcFirstLastPara="1" vertOverflow="overflow" horzOverflow="overflow"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9343-4523-B938-AC1B86E447CB}"/>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II'!$AJ$124:$AP$124</c:f>
              <c:strCache>
                <c:ptCount val="7"/>
                <c:pt idx="0">
                  <c:v>EM</c:v>
                </c:pt>
                <c:pt idx="1">
                  <c:v>VM</c:v>
                </c:pt>
                <c:pt idx="2">
                  <c:v>IeM</c:v>
                </c:pt>
                <c:pt idx="3">
                  <c:v>KEM</c:v>
                </c:pt>
                <c:pt idx="4">
                  <c:v>IZM</c:v>
                </c:pt>
                <c:pt idx="5">
                  <c:v>VARAM</c:v>
                </c:pt>
                <c:pt idx="6">
                  <c:v>TM</c:v>
                </c:pt>
              </c:strCache>
            </c:strRef>
          </c:cat>
          <c:val>
            <c:numRef>
              <c:f>'GRAFIKI II'!$AJ$125:$AP$125</c:f>
              <c:numCache>
                <c:formatCode>General</c:formatCode>
                <c:ptCount val="7"/>
                <c:pt idx="0">
                  <c:v>8</c:v>
                </c:pt>
                <c:pt idx="1">
                  <c:v>3</c:v>
                </c:pt>
                <c:pt idx="2">
                  <c:v>1</c:v>
                </c:pt>
                <c:pt idx="3">
                  <c:v>1</c:v>
                </c:pt>
                <c:pt idx="4">
                  <c:v>2</c:v>
                </c:pt>
                <c:pt idx="5">
                  <c:v>1</c:v>
                </c:pt>
                <c:pt idx="6">
                  <c:v>1</c:v>
                </c:pt>
              </c:numCache>
            </c:numRef>
          </c:val>
          <c:extLst>
            <c:ext xmlns:c16="http://schemas.microsoft.com/office/drawing/2014/chart" uri="{C3380CC4-5D6E-409C-BE32-E72D297353CC}">
              <c16:uniqueId val="{0000000E-9343-4523-B938-AC1B86E447CB}"/>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tikšanās ar S&amp;P 15.maijā</a:t>
            </a:r>
          </a:p>
        </c:rich>
      </c:tx>
      <c:overlay val="0"/>
      <c:spPr>
        <a:solidFill>
          <a:schemeClr val="accent2">
            <a:lumMod val="40000"/>
            <a:lumOff val="60000"/>
          </a:schemeClr>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II'!$B$197</c:f>
              <c:strCache>
                <c:ptCount val="1"/>
                <c:pt idx="0">
                  <c:v>Cabinet of Ministers rules for SO/ measure implementation, cumulatively mil. EUR</c:v>
                </c:pt>
              </c:strCache>
            </c:strRef>
          </c:tx>
          <c:spPr>
            <a:solidFill>
              <a:schemeClr val="accent1"/>
            </a:solidFill>
            <a:ln>
              <a:noFill/>
            </a:ln>
            <a:effectLst/>
          </c:spPr>
          <c:invertIfNegative val="0"/>
          <c:dLbls>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714-4C67-8892-703946B4E7F9}"/>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714-4C67-8892-703946B4E7F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714-4C67-8892-703946B4E7F9}"/>
                </c:ext>
              </c:extLst>
            </c:dLbl>
            <c:dLbl>
              <c:idx val="4"/>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714-4C67-8892-703946B4E7F9}"/>
                </c:ext>
              </c:extLst>
            </c:dLbl>
            <c:dLbl>
              <c:idx val="5"/>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714-4C67-8892-703946B4E7F9}"/>
                </c:ext>
              </c:extLst>
            </c:dLbl>
            <c:dLbl>
              <c:idx val="6"/>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714-4C67-8892-703946B4E7F9}"/>
                </c:ext>
              </c:extLst>
            </c:dLbl>
            <c:dLbl>
              <c:idx val="7"/>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714-4C67-8892-703946B4E7F9}"/>
                </c:ext>
              </c:extLst>
            </c:dLbl>
            <c:dLbl>
              <c:idx val="8"/>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714-4C67-8892-703946B4E7F9}"/>
                </c:ext>
              </c:extLst>
            </c:dLbl>
            <c:dLbl>
              <c:idx val="9"/>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5714-4C67-8892-703946B4E7F9}"/>
                </c:ext>
              </c:extLst>
            </c:dLbl>
            <c:dLbl>
              <c:idx val="1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5714-4C67-8892-703946B4E7F9}"/>
                </c:ext>
              </c:extLst>
            </c:dLbl>
            <c:dLbl>
              <c:idx val="1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5714-4C67-8892-703946B4E7F9}"/>
                </c:ext>
              </c:extLst>
            </c:dLbl>
            <c:dLbl>
              <c:idx val="1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5714-4C67-8892-703946B4E7F9}"/>
                </c:ext>
              </c:extLst>
            </c:dLbl>
            <c:dLbl>
              <c:idx val="1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5714-4C67-8892-703946B4E7F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II'!$B$198:$B$218</c:f>
              <c:numCache>
                <c:formatCode>#,##0</c:formatCode>
                <c:ptCount val="21"/>
                <c:pt idx="0" formatCode="#,##0.0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D-5714-4C67-8892-703946B4E7F9}"/>
            </c:ext>
          </c:extLst>
        </c:ser>
        <c:dLbls>
          <c:showLegendKey val="0"/>
          <c:showVal val="0"/>
          <c:showCatName val="0"/>
          <c:showSerName val="0"/>
          <c:showPercent val="0"/>
          <c:showBubbleSize val="0"/>
        </c:dLbls>
        <c:gapWidth val="150"/>
        <c:axId val="646101472"/>
        <c:axId val="646108360"/>
      </c:barChart>
      <c:lineChart>
        <c:grouping val="standard"/>
        <c:varyColors val="0"/>
        <c:ser>
          <c:idx val="1"/>
          <c:order val="1"/>
          <c:tx>
            <c:strRef>
              <c:f>'GRAFIKI II'!$E$197</c:f>
              <c:strCache>
                <c:ptCount val="1"/>
                <c:pt idx="0">
                  <c:v>Number of calls for project selection, cumulatively</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II'!$A$198:$A$218</c:f>
              <c:strCache>
                <c:ptCount val="21"/>
                <c:pt idx="0">
                  <c:v>2023 I</c:v>
                </c:pt>
                <c:pt idx="1">
                  <c:v>2023 II</c:v>
                </c:pt>
                <c:pt idx="2">
                  <c:v>2023 III</c:v>
                </c:pt>
                <c:pt idx="3">
                  <c:v>2023 IV</c:v>
                </c:pt>
                <c:pt idx="4">
                  <c:v>2024 I</c:v>
                </c:pt>
                <c:pt idx="5">
                  <c:v>2024 II</c:v>
                </c:pt>
                <c:pt idx="6">
                  <c:v>2024 III</c:v>
                </c:pt>
                <c:pt idx="7">
                  <c:v>2024 IV</c:v>
                </c:pt>
                <c:pt idx="8">
                  <c:v>2025 I</c:v>
                </c:pt>
                <c:pt idx="9">
                  <c:v>2025 II</c:v>
                </c:pt>
                <c:pt idx="10">
                  <c:v>2025 III</c:v>
                </c:pt>
                <c:pt idx="11">
                  <c:v>2025 IV</c:v>
                </c:pt>
                <c:pt idx="12">
                  <c:v>2026 I</c:v>
                </c:pt>
                <c:pt idx="13">
                  <c:v>Flexibility amount in 2026</c:v>
                </c:pt>
                <c:pt idx="14">
                  <c:v>2026 II</c:v>
                </c:pt>
                <c:pt idx="15">
                  <c:v>2026 III</c:v>
                </c:pt>
                <c:pt idx="16">
                  <c:v>2026 IV</c:v>
                </c:pt>
                <c:pt idx="17">
                  <c:v>2027 I</c:v>
                </c:pt>
                <c:pt idx="18">
                  <c:v>2027 II</c:v>
                </c:pt>
                <c:pt idx="19">
                  <c:v>2027 III</c:v>
                </c:pt>
                <c:pt idx="20">
                  <c:v>2027 IV</c:v>
                </c:pt>
              </c:strCache>
            </c:strRef>
          </c:cat>
          <c:val>
            <c:numRef>
              <c:f>'GRAFIKI II'!$E$198:$E$218</c:f>
              <c:numCache>
                <c:formatCode>#,##0</c:formatCode>
                <c:ptCount val="21"/>
                <c:pt idx="0">
                  <c:v>1</c:v>
                </c:pt>
                <c:pt idx="1">
                  <c:v>9</c:v>
                </c:pt>
                <c:pt idx="2">
                  <c:v>35</c:v>
                </c:pt>
                <c:pt idx="3">
                  <c:v>90</c:v>
                </c:pt>
                <c:pt idx="4">
                  <c:v>133</c:v>
                </c:pt>
                <c:pt idx="5">
                  <c:v>155</c:v>
                </c:pt>
                <c:pt idx="6">
                  <c:v>170</c:v>
                </c:pt>
                <c:pt idx="7">
                  <c:v>174</c:v>
                </c:pt>
                <c:pt idx="8">
                  <c:v>177</c:v>
                </c:pt>
                <c:pt idx="9">
                  <c:v>178</c:v>
                </c:pt>
                <c:pt idx="10">
                  <c:v>178</c:v>
                </c:pt>
                <c:pt idx="11">
                  <c:v>178</c:v>
                </c:pt>
                <c:pt idx="12">
                  <c:v>180</c:v>
                </c:pt>
                <c:pt idx="13">
                  <c:v>185</c:v>
                </c:pt>
                <c:pt idx="14">
                  <c:v>185</c:v>
                </c:pt>
                <c:pt idx="15">
                  <c:v>185</c:v>
                </c:pt>
                <c:pt idx="16">
                  <c:v>185</c:v>
                </c:pt>
                <c:pt idx="17">
                  <c:v>185</c:v>
                </c:pt>
                <c:pt idx="18">
                  <c:v>185</c:v>
                </c:pt>
                <c:pt idx="19">
                  <c:v>185</c:v>
                </c:pt>
                <c:pt idx="20">
                  <c:v>186</c:v>
                </c:pt>
              </c:numCache>
            </c:numRef>
          </c:val>
          <c:smooth val="0"/>
          <c:extLst>
            <c:ext xmlns:c16="http://schemas.microsoft.com/office/drawing/2014/chart" uri="{C3380CC4-5D6E-409C-BE32-E72D297353CC}">
              <c16:uniqueId val="{0000000E-5714-4C67-8892-703946B4E7F9}"/>
            </c:ext>
          </c:extLst>
        </c:ser>
        <c:dLbls>
          <c:showLegendKey val="0"/>
          <c:showVal val="0"/>
          <c:showCatName val="0"/>
          <c:showSerName val="0"/>
          <c:showPercent val="0"/>
          <c:showBubbleSize val="0"/>
        </c:dLbls>
        <c:marker val="1"/>
        <c:smooth val="0"/>
        <c:axId val="1183160736"/>
        <c:axId val="1183160256"/>
      </c:lineChart>
      <c:catAx>
        <c:axId val="64610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8360"/>
        <c:crosses val="autoZero"/>
        <c:auto val="1"/>
        <c:lblAlgn val="ctr"/>
        <c:lblOffset val="100"/>
        <c:noMultiLvlLbl val="0"/>
      </c:catAx>
      <c:valAx>
        <c:axId val="64610836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646101472"/>
        <c:crosses val="autoZero"/>
        <c:crossBetween val="between"/>
      </c:valAx>
      <c:valAx>
        <c:axId val="1183160256"/>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183160736"/>
        <c:crosses val="max"/>
        <c:crossBetween val="between"/>
      </c:valAx>
      <c:catAx>
        <c:axId val="1183160736"/>
        <c:scaling>
          <c:orientation val="minMax"/>
        </c:scaling>
        <c:delete val="1"/>
        <c:axPos val="b"/>
        <c:numFmt formatCode="General" sourceLinked="1"/>
        <c:majorTickMark val="out"/>
        <c:minorTickMark val="none"/>
        <c:tickLblPos val="nextTo"/>
        <c:crossAx val="118316025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E90-4B4F-8BD1-CC2A56B87D5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AE90-4B4F-8BD1-CC2A56B87D5F}"/>
              </c:ext>
            </c:extLst>
          </c:dPt>
          <c:cat>
            <c:strRef>
              <c:f>'GRAFIKI II'!$B$225:$B$226</c:f>
              <c:strCache>
                <c:ptCount val="2"/>
                <c:pt idx="0">
                  <c:v>Cabinet of Ministers rules to be adopted in 2023</c:v>
                </c:pt>
                <c:pt idx="1">
                  <c:v>Cabinet of Ministers rules to be adopted later</c:v>
                </c:pt>
              </c:strCache>
            </c:strRef>
          </c:cat>
          <c:val>
            <c:numRef>
              <c:f>'GRAFIKI II'!$C$225:$C$226</c:f>
              <c:numCache>
                <c:formatCode>#,##0</c:formatCode>
                <c:ptCount val="2"/>
                <c:pt idx="0">
                  <c:v>0</c:v>
                </c:pt>
                <c:pt idx="1">
                  <c:v>0</c:v>
                </c:pt>
              </c:numCache>
            </c:numRef>
          </c:val>
          <c:extLst>
            <c:ext xmlns:c16="http://schemas.microsoft.com/office/drawing/2014/chart" uri="{C3380CC4-5D6E-409C-BE32-E72D297353CC}">
              <c16:uniqueId val="{00000004-AE90-4B4F-8BD1-CC2A56B87D5F}"/>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7C24-4111-B827-9BBC4033C3B7}"/>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7C24-4111-B827-9BBC4033C3B7}"/>
              </c:ext>
            </c:extLst>
          </c:dPt>
          <c:cat>
            <c:strRef>
              <c:f>'GRAFIKI II'!$B$228:$B$229</c:f>
              <c:strCache>
                <c:ptCount val="2"/>
                <c:pt idx="0">
                  <c:v>Calls of project selection in 2023</c:v>
                </c:pt>
                <c:pt idx="1">
                  <c:v>Calls of project selection in next years</c:v>
                </c:pt>
              </c:strCache>
            </c:strRef>
          </c:cat>
          <c:val>
            <c:numRef>
              <c:f>'GRAFIKI II'!$C$228:$C$229</c:f>
              <c:numCache>
                <c:formatCode>#,##0</c:formatCode>
                <c:ptCount val="2"/>
                <c:pt idx="0">
                  <c:v>0</c:v>
                </c:pt>
                <c:pt idx="1">
                  <c:v>0</c:v>
                </c:pt>
              </c:numCache>
            </c:numRef>
          </c:val>
          <c:extLst>
            <c:ext xmlns:c16="http://schemas.microsoft.com/office/drawing/2014/chart" uri="{C3380CC4-5D6E-409C-BE32-E72D297353CC}">
              <c16:uniqueId val="{00000004-7C24-4111-B827-9BBC4033C3B7}"/>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2023.g.</a:t>
            </a:r>
            <a:r>
              <a:rPr lang="lv-LV" baseline="0"/>
              <a:t> I cet. izpilde ikmēneša ziņojuma PPT, 21.03.2023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bar"/>
        <c:grouping val="clustered"/>
        <c:varyColors val="0"/>
        <c:ser>
          <c:idx val="0"/>
          <c:order val="0"/>
          <c:tx>
            <c:strRef>
              <c:f>'GRAFIKI II'!$B$177</c:f>
              <c:strCache>
                <c:ptCount val="1"/>
                <c:pt idx="0">
                  <c:v>Projektu atlases izpilde uz 2023.g. I cet. pa ministrijām, milj. EUR</c:v>
                </c:pt>
              </c:strCache>
            </c:strRef>
          </c:tx>
          <c:spPr>
            <a:solidFill>
              <a:srgbClr val="FFC000"/>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0-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1-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II'!$C$177:$G$177</c:f>
              <c:numCache>
                <c:formatCode>#,##0.00</c:formatCode>
                <c:ptCount val="5"/>
                <c:pt idx="0" formatCode="General">
                  <c:v>0</c:v>
                </c:pt>
                <c:pt idx="1">
                  <c:v>31.454477000000001</c:v>
                </c:pt>
                <c:pt idx="2" formatCode="General">
                  <c:v>0</c:v>
                </c:pt>
                <c:pt idx="3" formatCode="General">
                  <c:v>0</c:v>
                </c:pt>
                <c:pt idx="4" formatCode="General">
                  <c:v>0</c:v>
                </c:pt>
              </c:numCache>
            </c:numRef>
          </c:val>
          <c:extLst>
            <c:ext xmlns:c16="http://schemas.microsoft.com/office/drawing/2014/chart" uri="{C3380CC4-5D6E-409C-BE32-E72D297353CC}">
              <c16:uniqueId val="{00000002-271E-4907-96DA-C7773B6B1DAB}"/>
            </c:ext>
          </c:extLst>
        </c:ser>
        <c:ser>
          <c:idx val="1"/>
          <c:order val="1"/>
          <c:tx>
            <c:strRef>
              <c:f>'GRAFIKI II'!$B$178</c:f>
              <c:strCache>
                <c:ptCount val="1"/>
                <c:pt idx="0">
                  <c:v>Projektu atlases plāns 2023.g. I cet. pa ministrijām, milj. EUR</c:v>
                </c:pt>
              </c:strCache>
            </c:strRef>
          </c:tx>
          <c:spPr>
            <a:solidFill>
              <a:schemeClr val="accent1">
                <a:lumMod val="60000"/>
                <a:lumOff val="40000"/>
              </a:schemeClr>
            </a:solidFill>
            <a:ln>
              <a:noFill/>
            </a:ln>
            <a:effectLst/>
          </c:spPr>
          <c:invertIfNegative val="0"/>
          <c:dLbls>
            <c:dLbl>
              <c:idx val="2"/>
              <c:delete val="1"/>
              <c:extLst>
                <c:ext xmlns:c15="http://schemas.microsoft.com/office/drawing/2012/chart" uri="{CE6537A1-D6FC-4f65-9D91-7224C49458BB}"/>
                <c:ext xmlns:c16="http://schemas.microsoft.com/office/drawing/2014/chart" uri="{C3380CC4-5D6E-409C-BE32-E72D297353CC}">
                  <c16:uniqueId val="{00000003-271E-4907-96DA-C7773B6B1DAB}"/>
                </c:ext>
              </c:extLst>
            </c:dLbl>
            <c:dLbl>
              <c:idx val="4"/>
              <c:delete val="1"/>
              <c:extLst>
                <c:ext xmlns:c15="http://schemas.microsoft.com/office/drawing/2012/chart" uri="{CE6537A1-D6FC-4f65-9D91-7224C49458BB}"/>
                <c:ext xmlns:c16="http://schemas.microsoft.com/office/drawing/2014/chart" uri="{C3380CC4-5D6E-409C-BE32-E72D297353CC}">
                  <c16:uniqueId val="{00000004-271E-4907-96DA-C7773B6B1DA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II'!$C$178:$G$178</c:f>
              <c:numCache>
                <c:formatCode>#,##0.00</c:formatCode>
                <c:ptCount val="5"/>
                <c:pt idx="0">
                  <c:v>0</c:v>
                </c:pt>
                <c:pt idx="1">
                  <c:v>0</c:v>
                </c:pt>
                <c:pt idx="2" formatCode="#,##0">
                  <c:v>0</c:v>
                </c:pt>
                <c:pt idx="3">
                  <c:v>0</c:v>
                </c:pt>
                <c:pt idx="4" formatCode="General">
                  <c:v>0</c:v>
                </c:pt>
              </c:numCache>
            </c:numRef>
          </c:val>
          <c:extLst>
            <c:ext xmlns:c16="http://schemas.microsoft.com/office/drawing/2014/chart" uri="{C3380CC4-5D6E-409C-BE32-E72D297353CC}">
              <c16:uniqueId val="{00000005-271E-4907-96DA-C7773B6B1DAB}"/>
            </c:ext>
          </c:extLst>
        </c:ser>
        <c:ser>
          <c:idx val="2"/>
          <c:order val="2"/>
          <c:tx>
            <c:strRef>
              <c:f>'GRAFIKI II'!$B$179</c:f>
              <c:strCache>
                <c:ptCount val="1"/>
                <c:pt idx="0">
                  <c:v>MK noteikumu apstiprināšanas izpilde uz 2023.g. I cet. pa ministrijām, milj. EUR</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II'!$C$179:$G$179</c:f>
              <c:numCache>
                <c:formatCode>#,##0.00</c:formatCode>
                <c:ptCount val="5"/>
                <c:pt idx="0" formatCode="General">
                  <c:v>0</c:v>
                </c:pt>
                <c:pt idx="1">
                  <c:v>31.454477000000001</c:v>
                </c:pt>
                <c:pt idx="2" formatCode="General">
                  <c:v>0</c:v>
                </c:pt>
                <c:pt idx="3" formatCode="General">
                  <c:v>0</c:v>
                </c:pt>
                <c:pt idx="4" formatCode="General">
                  <c:v>0</c:v>
                </c:pt>
              </c:numCache>
            </c:numRef>
          </c:val>
          <c:extLst>
            <c:ext xmlns:c16="http://schemas.microsoft.com/office/drawing/2014/chart" uri="{C3380CC4-5D6E-409C-BE32-E72D297353CC}">
              <c16:uniqueId val="{00000006-271E-4907-96DA-C7773B6B1DAB}"/>
            </c:ext>
          </c:extLst>
        </c:ser>
        <c:ser>
          <c:idx val="3"/>
          <c:order val="3"/>
          <c:tx>
            <c:strRef>
              <c:f>'GRAFIKI II'!$B$180</c:f>
              <c:strCache>
                <c:ptCount val="1"/>
                <c:pt idx="0">
                  <c:v>MK noteikumu apstiprināšanas plāns 2023.g. I cet.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II'!$C$176:$G$176</c:f>
              <c:strCache>
                <c:ptCount val="5"/>
                <c:pt idx="0">
                  <c:v>EM</c:v>
                </c:pt>
                <c:pt idx="1">
                  <c:v>VARAM</c:v>
                </c:pt>
                <c:pt idx="2">
                  <c:v>IZM</c:v>
                </c:pt>
                <c:pt idx="3">
                  <c:v>IeM</c:v>
                </c:pt>
                <c:pt idx="4">
                  <c:v>SM</c:v>
                </c:pt>
              </c:strCache>
            </c:strRef>
          </c:cat>
          <c:val>
            <c:numRef>
              <c:f>'GRAFIKI II'!$C$180:$G$180</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7-271E-4907-96DA-C7773B6B1DAB}"/>
            </c:ext>
          </c:extLst>
        </c:ser>
        <c:dLbls>
          <c:showLegendKey val="0"/>
          <c:showVal val="0"/>
          <c:showCatName val="0"/>
          <c:showSerName val="0"/>
          <c:showPercent val="0"/>
          <c:showBubbleSize val="0"/>
        </c:dLbls>
        <c:gapWidth val="219"/>
        <c:axId val="149591840"/>
        <c:axId val="2030590576"/>
      </c:barChart>
      <c:catAx>
        <c:axId val="1495918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2030590576"/>
        <c:crosses val="autoZero"/>
        <c:auto val="1"/>
        <c:lblAlgn val="ctr"/>
        <c:lblOffset val="100"/>
        <c:noMultiLvlLbl val="0"/>
      </c:catAx>
      <c:valAx>
        <c:axId val="203059057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49591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Atlašu plāns būvnieku PPT</a:t>
            </a:r>
            <a:r>
              <a:rPr lang="lv-LV" baseline="0"/>
              <a:t> 09.06.2023</a:t>
            </a:r>
            <a:endParaRPr lang="lv-LV"/>
          </a:p>
        </c:rich>
      </c:tx>
      <c:overlay val="0"/>
      <c:spPr>
        <a:solidFill>
          <a:srgbClr val="FFC000"/>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0"/>
          <c:order val="0"/>
          <c:tx>
            <c:strRef>
              <c:f>'GRAFIKI II'!$C$184</c:f>
              <c:strCache>
                <c:ptCount val="1"/>
                <c:pt idx="0">
                  <c:v>Atlašu plānotais kopējais finansējums milj. EUR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II'!$B$185:$B$193</c:f>
              <c:strCache>
                <c:ptCount val="9"/>
                <c:pt idx="0">
                  <c:v>2023.g II cet</c:v>
                </c:pt>
                <c:pt idx="1">
                  <c:v>2023.g III cet</c:v>
                </c:pt>
                <c:pt idx="2">
                  <c:v>2023.g IV cet</c:v>
                </c:pt>
                <c:pt idx="3">
                  <c:v>2024.g I cet</c:v>
                </c:pt>
                <c:pt idx="4">
                  <c:v>2024.g II cet</c:v>
                </c:pt>
                <c:pt idx="5">
                  <c:v>2024.g III cet</c:v>
                </c:pt>
                <c:pt idx="6">
                  <c:v>2024.g IV cet</c:v>
                </c:pt>
                <c:pt idx="7">
                  <c:v>2025.g I cet</c:v>
                </c:pt>
                <c:pt idx="8">
                  <c:v>2026.g I cet</c:v>
                </c:pt>
              </c:strCache>
            </c:strRef>
          </c:cat>
          <c:val>
            <c:numRef>
              <c:f>'GRAFIKI II'!$C$185:$C$193</c:f>
              <c:numCache>
                <c:formatCode>#,##0</c:formatCode>
                <c:ptCount val="9"/>
                <c:pt idx="0">
                  <c:v>14.639082999999999</c:v>
                </c:pt>
                <c:pt idx="1">
                  <c:v>866.80236100000002</c:v>
                </c:pt>
                <c:pt idx="2">
                  <c:v>748.30099800000005</c:v>
                </c:pt>
                <c:pt idx="3">
                  <c:v>606.09580000000005</c:v>
                </c:pt>
                <c:pt idx="4">
                  <c:v>553.84312999999997</c:v>
                </c:pt>
                <c:pt idx="5">
                  <c:v>86.990784000000005</c:v>
                </c:pt>
                <c:pt idx="6">
                  <c:v>60.387799000000001</c:v>
                </c:pt>
                <c:pt idx="7">
                  <c:v>82.017838999999995</c:v>
                </c:pt>
                <c:pt idx="8">
                  <c:v>32.04251</c:v>
                </c:pt>
              </c:numCache>
            </c:numRef>
          </c:val>
          <c:extLst>
            <c:ext xmlns:c16="http://schemas.microsoft.com/office/drawing/2014/chart" uri="{C3380CC4-5D6E-409C-BE32-E72D297353CC}">
              <c16:uniqueId val="{00000000-AC48-48E6-857F-5E7A6D387DC8}"/>
            </c:ext>
          </c:extLst>
        </c:ser>
        <c:dLbls>
          <c:showLegendKey val="0"/>
          <c:showVal val="0"/>
          <c:showCatName val="0"/>
          <c:showSerName val="0"/>
          <c:showPercent val="0"/>
          <c:showBubbleSize val="0"/>
        </c:dLbls>
        <c:gapWidth val="219"/>
        <c:overlap val="-27"/>
        <c:axId val="1835825184"/>
        <c:axId val="195296384"/>
      </c:barChart>
      <c:lineChart>
        <c:grouping val="standard"/>
        <c:varyColors val="0"/>
        <c:ser>
          <c:idx val="1"/>
          <c:order val="1"/>
          <c:tx>
            <c:strRef>
              <c:f>'GRAFIKI II'!$D$184</c:f>
              <c:strCache>
                <c:ptCount val="1"/>
                <c:pt idx="0">
                  <c:v>Atlašu plānotais skaits</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II'!$B$184:$B$193</c:f>
              <c:strCache>
                <c:ptCount val="10"/>
                <c:pt idx="1">
                  <c:v>2023.g II cet</c:v>
                </c:pt>
                <c:pt idx="2">
                  <c:v>2023.g III cet</c:v>
                </c:pt>
                <c:pt idx="3">
                  <c:v>2023.g IV cet</c:v>
                </c:pt>
                <c:pt idx="4">
                  <c:v>2024.g I cet</c:v>
                </c:pt>
                <c:pt idx="5">
                  <c:v>2024.g II cet</c:v>
                </c:pt>
                <c:pt idx="6">
                  <c:v>2024.g III cet</c:v>
                </c:pt>
                <c:pt idx="7">
                  <c:v>2024.g IV cet</c:v>
                </c:pt>
                <c:pt idx="8">
                  <c:v>2025.g I cet</c:v>
                </c:pt>
                <c:pt idx="9">
                  <c:v>2026.g I cet</c:v>
                </c:pt>
              </c:strCache>
            </c:strRef>
          </c:cat>
          <c:val>
            <c:numRef>
              <c:f>'GRAFIKI II'!$D$185:$D$193</c:f>
              <c:numCache>
                <c:formatCode>General</c:formatCode>
                <c:ptCount val="9"/>
                <c:pt idx="0">
                  <c:v>1</c:v>
                </c:pt>
                <c:pt idx="1">
                  <c:v>9</c:v>
                </c:pt>
                <c:pt idx="2">
                  <c:v>19</c:v>
                </c:pt>
                <c:pt idx="3">
                  <c:v>16</c:v>
                </c:pt>
                <c:pt idx="4">
                  <c:v>14</c:v>
                </c:pt>
                <c:pt idx="5">
                  <c:v>7</c:v>
                </c:pt>
                <c:pt idx="6">
                  <c:v>3</c:v>
                </c:pt>
                <c:pt idx="7">
                  <c:v>3</c:v>
                </c:pt>
                <c:pt idx="8">
                  <c:v>1</c:v>
                </c:pt>
              </c:numCache>
            </c:numRef>
          </c:val>
          <c:smooth val="0"/>
          <c:extLst>
            <c:ext xmlns:c16="http://schemas.microsoft.com/office/drawing/2014/chart" uri="{C3380CC4-5D6E-409C-BE32-E72D297353CC}">
              <c16:uniqueId val="{00000001-AC48-48E6-857F-5E7A6D387DC8}"/>
            </c:ext>
          </c:extLst>
        </c:ser>
        <c:dLbls>
          <c:showLegendKey val="0"/>
          <c:showVal val="0"/>
          <c:showCatName val="0"/>
          <c:showSerName val="0"/>
          <c:showPercent val="0"/>
          <c:showBubbleSize val="0"/>
        </c:dLbls>
        <c:marker val="1"/>
        <c:smooth val="0"/>
        <c:axId val="1835832144"/>
        <c:axId val="195293024"/>
      </c:lineChart>
      <c:catAx>
        <c:axId val="18358251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95296384"/>
        <c:crosses val="autoZero"/>
        <c:auto val="1"/>
        <c:lblAlgn val="ctr"/>
        <c:lblOffset val="100"/>
        <c:noMultiLvlLbl val="0"/>
      </c:catAx>
      <c:valAx>
        <c:axId val="1952963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25184"/>
        <c:crosses val="autoZero"/>
        <c:crossBetween val="between"/>
      </c:valAx>
      <c:valAx>
        <c:axId val="19529302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835832144"/>
        <c:crosses val="max"/>
        <c:crossBetween val="between"/>
      </c:valAx>
      <c:catAx>
        <c:axId val="1835832144"/>
        <c:scaling>
          <c:orientation val="minMax"/>
        </c:scaling>
        <c:delete val="1"/>
        <c:axPos val="b"/>
        <c:numFmt formatCode="General" sourceLinked="1"/>
        <c:majorTickMark val="out"/>
        <c:minorTickMark val="none"/>
        <c:tickLblPos val="nextTo"/>
        <c:crossAx val="19529302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2023.g. I cet. izpilde pusgada ziņojuma PPT, 23.03.2023</a:t>
            </a:r>
          </a:p>
          <a:p>
            <a:pPr algn="ctr">
              <a:defRPr/>
            </a:pPr>
            <a:r>
              <a:rPr lang="lv-LV"/>
              <a:t>pret 2022.g. plānu</a:t>
            </a:r>
          </a:p>
        </c:rich>
      </c:tx>
      <c:layout>
        <c:manualLayout>
          <c:xMode val="edge"/>
          <c:yMode val="edge"/>
          <c:x val="0.19563495921266966"/>
          <c:y val="3.2407483594666713E-2"/>
        </c:manualLayout>
      </c:layout>
      <c:overlay val="0"/>
      <c:spPr>
        <a:solidFill>
          <a:schemeClr val="accent4">
            <a:lumMod val="60000"/>
            <a:lumOff val="40000"/>
          </a:schemeClr>
        </a:solidFill>
        <a:ln>
          <a:noFill/>
        </a:ln>
        <a:effectLst/>
      </c:spPr>
      <c:txPr>
        <a:bodyPr rot="0" spcFirstLastPara="1" vertOverflow="ellipsis" vert="horz" wrap="square" anchor="ctr" anchorCtr="1"/>
        <a:lstStyle/>
        <a:p>
          <a:pPr algn="ct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3"/>
          <c:order val="0"/>
          <c:tx>
            <c:strRef>
              <c:f>'GRAFIKI II'!$K$200</c:f>
              <c:strCache>
                <c:ptCount val="1"/>
                <c:pt idx="0">
                  <c:v>MK noteikumu apstiprināšanas plāns 2023.g. I cet. kumulatīvi pa ministrijām, milj. EUR</c:v>
                </c:pt>
              </c:strCache>
            </c:strRef>
          </c:tx>
          <c:spPr>
            <a:solidFill>
              <a:schemeClr val="accent1">
                <a:lumMod val="75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II'!$L$200:$U$200</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2E3-4A80-8BD6-D76C9F6627D1}"/>
            </c:ext>
          </c:extLst>
        </c:ser>
        <c:ser>
          <c:idx val="2"/>
          <c:order val="1"/>
          <c:tx>
            <c:strRef>
              <c:f>'GRAFIKI II'!$K$199</c:f>
              <c:strCache>
                <c:ptCount val="1"/>
                <c:pt idx="0">
                  <c:v>MK noteikumu apstiprināšanas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II'!$L$199:$U$199</c:f>
              <c:numCache>
                <c:formatCode>0.00</c:formatCode>
                <c:ptCount val="10"/>
                <c:pt idx="0" formatCode="0">
                  <c:v>0</c:v>
                </c:pt>
                <c:pt idx="1">
                  <c:v>31.454477000000001</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1-32E3-4A80-8BD6-D76C9F6627D1}"/>
            </c:ext>
          </c:extLst>
        </c:ser>
        <c:ser>
          <c:idx val="1"/>
          <c:order val="2"/>
          <c:tx>
            <c:strRef>
              <c:f>'GRAFIKI II'!$K$198</c:f>
              <c:strCache>
                <c:ptCount val="1"/>
                <c:pt idx="0">
                  <c:v>Projektu atlases plāns 2023.g. I cet. kumulatīvi pa ministrijām, milj. EUR</c:v>
                </c:pt>
              </c:strCache>
            </c:strRef>
          </c:tx>
          <c:spPr>
            <a:solidFill>
              <a:schemeClr val="accent1">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II'!$L$198:$U$198</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32E3-4A80-8BD6-D76C9F6627D1}"/>
            </c:ext>
          </c:extLst>
        </c:ser>
        <c:ser>
          <c:idx val="0"/>
          <c:order val="3"/>
          <c:tx>
            <c:strRef>
              <c:f>'GRAFIKI II'!$K$197</c:f>
              <c:strCache>
                <c:ptCount val="1"/>
                <c:pt idx="0">
                  <c:v>Projektu atlases izpilde uz 2023.g. I cet. pa ministrijām, milj.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II'!$L$196:$U$196</c:f>
              <c:strCache>
                <c:ptCount val="10"/>
                <c:pt idx="0">
                  <c:v>EM</c:v>
                </c:pt>
                <c:pt idx="1">
                  <c:v>VARAM</c:v>
                </c:pt>
                <c:pt idx="2">
                  <c:v>IZM</c:v>
                </c:pt>
                <c:pt idx="3">
                  <c:v>IeM</c:v>
                </c:pt>
                <c:pt idx="4">
                  <c:v>SM</c:v>
                </c:pt>
                <c:pt idx="5">
                  <c:v>KEM</c:v>
                </c:pt>
                <c:pt idx="6">
                  <c:v>VM</c:v>
                </c:pt>
                <c:pt idx="7">
                  <c:v>LM</c:v>
                </c:pt>
                <c:pt idx="8">
                  <c:v>TM</c:v>
                </c:pt>
                <c:pt idx="9">
                  <c:v>VK</c:v>
                </c:pt>
              </c:strCache>
            </c:strRef>
          </c:cat>
          <c:val>
            <c:numRef>
              <c:f>'GRAFIKI II'!$L$197:$U$197</c:f>
              <c:numCache>
                <c:formatCode>0.00</c:formatCode>
                <c:ptCount val="10"/>
                <c:pt idx="0" formatCode="0">
                  <c:v>0</c:v>
                </c:pt>
                <c:pt idx="1">
                  <c:v>31.454477000000001</c:v>
                </c:pt>
                <c:pt idx="2" formatCode="0">
                  <c:v>0</c:v>
                </c:pt>
                <c:pt idx="3" formatCode="0">
                  <c:v>0</c:v>
                </c:pt>
                <c:pt idx="4" formatCode="0">
                  <c:v>0</c:v>
                </c:pt>
                <c:pt idx="5" formatCode="0">
                  <c:v>0</c:v>
                </c:pt>
                <c:pt idx="6" formatCode="0">
                  <c:v>0</c:v>
                </c:pt>
                <c:pt idx="7" formatCode="0">
                  <c:v>0</c:v>
                </c:pt>
                <c:pt idx="8" formatCode="0">
                  <c:v>0</c:v>
                </c:pt>
                <c:pt idx="9" formatCode="0">
                  <c:v>0</c:v>
                </c:pt>
              </c:numCache>
            </c:numRef>
          </c:val>
          <c:extLst>
            <c:ext xmlns:c16="http://schemas.microsoft.com/office/drawing/2014/chart" uri="{C3380CC4-5D6E-409C-BE32-E72D297353CC}">
              <c16:uniqueId val="{00000003-32E3-4A80-8BD6-D76C9F6627D1}"/>
            </c:ext>
          </c:extLst>
        </c:ser>
        <c:dLbls>
          <c:showLegendKey val="0"/>
          <c:showVal val="0"/>
          <c:showCatName val="0"/>
          <c:showSerName val="0"/>
          <c:showPercent val="0"/>
          <c:showBubbleSize val="0"/>
        </c:dLbls>
        <c:gapWidth val="219"/>
        <c:axId val="434407823"/>
        <c:axId val="1968919487"/>
      </c:barChart>
      <c:catAx>
        <c:axId val="4344078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968919487"/>
        <c:crosses val="autoZero"/>
        <c:auto val="1"/>
        <c:lblAlgn val="ctr"/>
        <c:lblOffset val="100"/>
        <c:noMultiLvlLbl val="0"/>
      </c:catAx>
      <c:valAx>
        <c:axId val="196891948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4344078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r>
              <a:rPr lang="lv-LV"/>
              <a:t>MK noteikumu apstiprināšanas plāns 2023.g.  pa ministrijām, milj. EUR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title>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II'!$B$61:$V$61</c:f>
              <c:strCache>
                <c:ptCount val="21"/>
                <c:pt idx="0">
                  <c:v>SM</c:v>
                </c:pt>
                <c:pt idx="1">
                  <c:v>NOBĪDE</c:v>
                </c:pt>
                <c:pt idx="2">
                  <c:v>EM</c:v>
                </c:pt>
                <c:pt idx="3">
                  <c:v>NOBĪDE</c:v>
                </c:pt>
                <c:pt idx="4">
                  <c:v>VARAM</c:v>
                </c:pt>
                <c:pt idx="5">
                  <c:v>NOBĪDE</c:v>
                </c:pt>
                <c:pt idx="6">
                  <c:v>IZM</c:v>
                </c:pt>
                <c:pt idx="7">
                  <c:v>NOBĪDE</c:v>
                </c:pt>
                <c:pt idx="8">
                  <c:v>VM</c:v>
                </c:pt>
                <c:pt idx="9">
                  <c:v>NOBĪDE</c:v>
                </c:pt>
                <c:pt idx="10">
                  <c:v>LM</c:v>
                </c:pt>
                <c:pt idx="11">
                  <c:v>NOBĪDE</c:v>
                </c:pt>
                <c:pt idx="12">
                  <c:v>KM</c:v>
                </c:pt>
                <c:pt idx="13">
                  <c:v>NOBĪDE</c:v>
                </c:pt>
                <c:pt idx="14">
                  <c:v>FM</c:v>
                </c:pt>
                <c:pt idx="15">
                  <c:v>NOBĪDE</c:v>
                </c:pt>
                <c:pt idx="16">
                  <c:v>VK</c:v>
                </c:pt>
                <c:pt idx="17">
                  <c:v>NOBĪDE</c:v>
                </c:pt>
                <c:pt idx="18">
                  <c:v>IeM</c:v>
                </c:pt>
                <c:pt idx="19">
                  <c:v>NOBĪDE</c:v>
                </c:pt>
                <c:pt idx="20">
                  <c:v>TM</c:v>
                </c:pt>
              </c:strCache>
            </c:strRef>
          </c:cat>
          <c:val>
            <c:numRef>
              <c:f>'GRAFIKI II'!$B$66:$V$66</c:f>
              <c:numCache>
                <c:formatCode>#,##0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FFC3-48F0-9F98-C660E01A9693}"/>
            </c:ext>
          </c:extLst>
        </c:ser>
        <c:dLbls>
          <c:showLegendKey val="0"/>
          <c:showVal val="0"/>
          <c:showCatName val="0"/>
          <c:showSerName val="0"/>
          <c:showPercent val="0"/>
          <c:showBubbleSize val="0"/>
        </c:dLbls>
        <c:gapWidth val="219"/>
        <c:overlap val="-27"/>
        <c:axId val="1366675391"/>
        <c:axId val="78812047"/>
      </c:barChart>
      <c:catAx>
        <c:axId val="1366675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78812047"/>
        <c:crosses val="autoZero"/>
        <c:auto val="1"/>
        <c:lblAlgn val="ctr"/>
        <c:lblOffset val="100"/>
        <c:noMultiLvlLbl val="0"/>
      </c:catAx>
      <c:valAx>
        <c:axId val="7881204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Vani" panose="020B0502040204020203" pitchFamily="18" charset="0"/>
              </a:defRPr>
            </a:pPr>
            <a:endParaRPr lang="lv-LV"/>
          </a:p>
        </c:txPr>
        <c:crossAx val="136667539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Verdana" panose="020B0604030504040204" pitchFamily="34" charset="0"/>
          <a:ea typeface="Verdana" panose="020B0604030504040204" pitchFamily="34" charset="0"/>
          <a:cs typeface="Vani" panose="020B0502040204020203" pitchFamily="18" charset="0"/>
        </a:defRPr>
      </a:pPr>
      <a:endParaRPr lang="lv-LV"/>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r>
              <a:rPr lang="lv-LV"/>
              <a:t>MK noteikumu skaits </a:t>
            </a:r>
          </a:p>
        </c:rich>
      </c:tx>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lv-LV"/>
        </a:p>
      </c:txPr>
    </c:title>
    <c:autoTitleDeleted val="0"/>
    <c:plotArea>
      <c:layout/>
      <c:pieChart>
        <c:varyColors val="1"/>
        <c:ser>
          <c:idx val="0"/>
          <c:order val="0"/>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0941-4D48-A553-39541BFE28E1}"/>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0941-4D48-A553-39541BFE28E1}"/>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0941-4D48-A553-39541BFE28E1}"/>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0941-4D48-A553-39541BFE28E1}"/>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0941-4D48-A553-39541BFE28E1}"/>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0941-4D48-A553-39541BFE28E1}"/>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0941-4D48-A553-39541BFE28E1}"/>
              </c:ext>
            </c:extLst>
          </c:dPt>
          <c:dPt>
            <c:idx val="7"/>
            <c:bubble3D val="0"/>
            <c:spPr>
              <a:solidFill>
                <a:schemeClr val="accent2">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F-0941-4D48-A553-39541BFE28E1}"/>
              </c:ext>
            </c:extLst>
          </c:dPt>
          <c:dPt>
            <c:idx val="8"/>
            <c:bubble3D val="0"/>
            <c:spPr>
              <a:solidFill>
                <a:schemeClr val="accent3">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1-0941-4D48-A553-39541BFE28E1}"/>
              </c:ext>
            </c:extLst>
          </c:dPt>
          <c:dPt>
            <c:idx val="9"/>
            <c:bubble3D val="0"/>
            <c:spPr>
              <a:solidFill>
                <a:schemeClr val="accent4">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3-0941-4D48-A553-39541BFE28E1}"/>
              </c:ext>
            </c:extLst>
          </c:dPt>
          <c:dPt>
            <c:idx val="10"/>
            <c:bubble3D val="0"/>
            <c:spPr>
              <a:solidFill>
                <a:schemeClr val="accent5">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5-0941-4D48-A553-39541BFE28E1}"/>
              </c:ext>
            </c:extLst>
          </c:dPt>
          <c:dPt>
            <c:idx val="11"/>
            <c:bubble3D val="0"/>
            <c:spPr>
              <a:solidFill>
                <a:schemeClr val="accent6">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7-0941-4D48-A553-39541BFE28E1}"/>
              </c:ext>
            </c:extLst>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1-0941-4D48-A553-39541BFE28E1}"/>
                </c:ext>
              </c:extLst>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3-0941-4D48-A553-39541BFE28E1}"/>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5-0941-4D48-A553-39541BFE28E1}"/>
                </c:ext>
              </c:extLst>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7-0941-4D48-A553-39541BFE28E1}"/>
                </c:ext>
              </c:extLst>
            </c:dLbl>
            <c:dLbl>
              <c:idx val="4"/>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9-0941-4D48-A553-39541BFE28E1}"/>
                </c:ext>
              </c:extLst>
            </c:dLbl>
            <c:dLbl>
              <c:idx val="5"/>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B-0941-4D48-A553-39541BFE28E1}"/>
                </c:ext>
              </c:extLst>
            </c:dLbl>
            <c:dLbl>
              <c:idx val="6"/>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0D-0941-4D48-A553-39541BFE28E1}"/>
                </c:ext>
              </c:extLst>
            </c:dLbl>
            <c:dLbl>
              <c:idx val="7"/>
              <c:layout>
                <c:manualLayout>
                  <c:x val="-1.9594111830539013E-2"/>
                  <c:y val="-3.18181863733982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F-0941-4D48-A553-39541BFE28E1}"/>
                </c:ext>
              </c:extLst>
            </c:dLbl>
            <c:dLbl>
              <c:idx val="8"/>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1-0941-4D48-A553-39541BFE28E1}"/>
                </c:ext>
              </c:extLst>
            </c:dLbl>
            <c:dLbl>
              <c:idx val="9"/>
              <c:layout>
                <c:manualLayout>
                  <c:x val="-3.2959271116248412E-2"/>
                  <c:y val="-4.15463993289526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3-0941-4D48-A553-39541BFE28E1}"/>
                </c:ext>
              </c:extLst>
            </c:dLbl>
            <c:dLbl>
              <c:idx val="1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lumMod val="60000"/>
                        </a:schemeClr>
                      </a:solidFill>
                      <a:latin typeface="+mn-lt"/>
                      <a:ea typeface="+mn-ea"/>
                      <a:cs typeface="+mn-cs"/>
                    </a:defRPr>
                  </a:pPr>
                  <a:endParaRPr lang="lv-LV"/>
                </a:p>
              </c:txPr>
              <c:dLblPos val="outEnd"/>
              <c:showLegendKey val="0"/>
              <c:showVal val="1"/>
              <c:showCatName val="1"/>
              <c:showSerName val="0"/>
              <c:showPercent val="0"/>
              <c:showBubbleSize val="0"/>
              <c:extLst>
                <c:ext xmlns:c16="http://schemas.microsoft.com/office/drawing/2014/chart" uri="{C3380CC4-5D6E-409C-BE32-E72D297353CC}">
                  <c16:uniqueId val="{00000015-0941-4D48-A553-39541BFE28E1}"/>
                </c:ext>
              </c:extLst>
            </c:dLbl>
            <c:dLbl>
              <c:idx val="11"/>
              <c:layout>
                <c:manualLayout>
                  <c:x val="2.2310754732427295E-2"/>
                  <c:y val="-2.9598313595297843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lumMod val="60000"/>
                        </a:schemeClr>
                      </a:solidFill>
                      <a:latin typeface="+mn-lt"/>
                      <a:ea typeface="+mn-ea"/>
                      <a:cs typeface="+mn-cs"/>
                    </a:defRPr>
                  </a:pPr>
                  <a:endParaRPr lang="lv-LV"/>
                </a:p>
              </c:txPr>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17-0941-4D48-A553-39541BFE28E1}"/>
                </c:ext>
              </c:extLst>
            </c:dLbl>
            <c:spPr>
              <a:noFill/>
              <a:ln>
                <a:noFill/>
              </a:ln>
              <a:effectLst/>
            </c:spPr>
            <c:dLblPos val="outEnd"/>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'GRAFIKI II'!$AE$194:$AP$194</c:f>
              <c:strCache>
                <c:ptCount val="12"/>
                <c:pt idx="0">
                  <c:v>SM</c:v>
                </c:pt>
                <c:pt idx="1">
                  <c:v>EM</c:v>
                </c:pt>
                <c:pt idx="2">
                  <c:v>VARAM</c:v>
                </c:pt>
                <c:pt idx="3">
                  <c:v>IZM</c:v>
                </c:pt>
                <c:pt idx="4">
                  <c:v>VM</c:v>
                </c:pt>
                <c:pt idx="5">
                  <c:v>LM</c:v>
                </c:pt>
                <c:pt idx="6">
                  <c:v>KM</c:v>
                </c:pt>
                <c:pt idx="7">
                  <c:v>FM</c:v>
                </c:pt>
                <c:pt idx="8">
                  <c:v>VK</c:v>
                </c:pt>
                <c:pt idx="9">
                  <c:v>IeM</c:v>
                </c:pt>
                <c:pt idx="10">
                  <c:v>TM</c:v>
                </c:pt>
                <c:pt idx="11">
                  <c:v>KEM</c:v>
                </c:pt>
              </c:strCache>
            </c:strRef>
          </c:cat>
          <c:val>
            <c:numRef>
              <c:f>'GRAFIKI II'!$AE$195:$AP$195</c:f>
              <c:numCache>
                <c:formatCode>General</c:formatCode>
                <c:ptCount val="12"/>
                <c:pt idx="0">
                  <c:v>9</c:v>
                </c:pt>
                <c:pt idx="1">
                  <c:v>19</c:v>
                </c:pt>
                <c:pt idx="2">
                  <c:v>20</c:v>
                </c:pt>
                <c:pt idx="3">
                  <c:v>33</c:v>
                </c:pt>
                <c:pt idx="4">
                  <c:v>11</c:v>
                </c:pt>
                <c:pt idx="5">
                  <c:v>19</c:v>
                </c:pt>
                <c:pt idx="6">
                  <c:v>5</c:v>
                </c:pt>
                <c:pt idx="7">
                  <c:v>2</c:v>
                </c:pt>
                <c:pt idx="8">
                  <c:v>6</c:v>
                </c:pt>
                <c:pt idx="9">
                  <c:v>3</c:v>
                </c:pt>
                <c:pt idx="10">
                  <c:v>3</c:v>
                </c:pt>
                <c:pt idx="11">
                  <c:v>1</c:v>
                </c:pt>
              </c:numCache>
            </c:numRef>
          </c:val>
          <c:extLst>
            <c:ext xmlns:c16="http://schemas.microsoft.com/office/drawing/2014/chart" uri="{C3380CC4-5D6E-409C-BE32-E72D297353CC}">
              <c16:uniqueId val="{00000018-0941-4D48-A553-39541BFE28E1}"/>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r>
              <a:rPr lang="lv-LV"/>
              <a:t>MK noteikumu apstiprināšanas plāns 2023.g. pa ministrijām, milj. EUR ikmēneša ziņojumam 27.06.2023 </a:t>
            </a:r>
          </a:p>
        </c:rich>
      </c:tx>
      <c:overlay val="0"/>
      <c:spPr>
        <a:solidFill>
          <a:srgbClr val="FFDC6D"/>
        </a:solidFill>
        <a:ln>
          <a:noFill/>
        </a:ln>
        <a:effectLst/>
      </c:spPr>
      <c:txPr>
        <a:bodyPr rot="0" spcFirstLastPara="1" vertOverflow="ellipsis" vert="horz" wrap="square" anchor="ctr" anchorCtr="1"/>
        <a:lstStyle/>
        <a:p>
          <a:pPr algn="ctr" rtl="0">
            <a:defRPr sz="1440" b="0" i="0" u="none" strike="noStrike" kern="1200" spc="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0"/>
          <c:order val="0"/>
          <c:tx>
            <c:strRef>
              <c:f>'GRAFIKI II'!$L$233</c:f>
              <c:strCache>
                <c:ptCount val="1"/>
                <c:pt idx="0">
                  <c:v>Plāns 2023.g. pa ministrijām, milj. EUR</c:v>
                </c:pt>
              </c:strCache>
            </c:strRef>
          </c:tx>
          <c:spPr>
            <a:solidFill>
              <a:schemeClr val="accent1"/>
            </a:solidFill>
            <a:ln>
              <a:noFill/>
            </a:ln>
            <a:effectLst/>
          </c:spPr>
          <c:invertIfNegative val="0"/>
          <c:dLbls>
            <c:dLbl>
              <c:idx val="0"/>
              <c:layout>
                <c:manualLayout>
                  <c:x val="7.4716485501251277E-3"/>
                  <c:y val="-4.309210944388637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2D8-4729-9F63-3F56C13FB885}"/>
                </c:ext>
              </c:extLst>
            </c:dLbl>
            <c:dLbl>
              <c:idx val="1"/>
              <c:layout>
                <c:manualLayout>
                  <c:x val="1.8679121375312819E-3"/>
                  <c:y val="4.827179538705746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D8-4729-9F63-3F56C13FB885}"/>
                </c:ext>
              </c:extLst>
            </c:dLbl>
            <c:dLbl>
              <c:idx val="2"/>
              <c:layout>
                <c:manualLayout>
                  <c:x val="3.7358242750625639E-3"/>
                  <c:y val="-4.309210944388693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D8-4729-9F63-3F56C13FB885}"/>
                </c:ext>
              </c:extLst>
            </c:dLbl>
            <c:dLbl>
              <c:idx val="3"/>
              <c:layout>
                <c:manualLayout>
                  <c:x val="0"/>
                  <c:y val="1.39635700218001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D8-4729-9F63-3F56C13FB885}"/>
                </c:ext>
              </c:extLst>
            </c:dLbl>
            <c:dLbl>
              <c:idx val="4"/>
              <c:layout>
                <c:manualLayout>
                  <c:x val="0"/>
                  <c:y val="2.00544970105297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2D8-4729-9F63-3F56C13FB885}"/>
                </c:ext>
              </c:extLst>
            </c:dLbl>
            <c:dLbl>
              <c:idx val="5"/>
              <c:layout>
                <c:manualLayout>
                  <c:x val="-5.603736412593846E-3"/>
                  <c:y val="1.781716044340989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2D8-4729-9F63-3F56C13FB885}"/>
                </c:ext>
              </c:extLst>
            </c:dLbl>
            <c:dLbl>
              <c:idx val="6"/>
              <c:layout>
                <c:manualLayout>
                  <c:x val="0"/>
                  <c:y val="-7.334051615090823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2D8-4729-9F63-3F56C13FB885}"/>
                </c:ext>
              </c:extLst>
            </c:dLbl>
            <c:dLbl>
              <c:idx val="7"/>
              <c:layout>
                <c:manualLayout>
                  <c:x val="3.7358242750625639E-3"/>
                  <c:y val="-1.551963400722805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2D8-4729-9F63-3F56C13FB885}"/>
                </c:ext>
              </c:extLst>
            </c:dLbl>
            <c:dLbl>
              <c:idx val="8"/>
              <c:layout>
                <c:manualLayout>
                  <c:x val="0"/>
                  <c:y val="-1.888930747359139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32D8-4729-9F63-3F56C13FB885}"/>
                </c:ext>
              </c:extLst>
            </c:dLbl>
            <c:dLbl>
              <c:idx val="9"/>
              <c:layout>
                <c:manualLayout>
                  <c:x val="-1.3697864103001066E-16"/>
                  <c:y val="-1.05413802951797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32D8-4729-9F63-3F56C13FB885}"/>
                </c:ext>
              </c:extLst>
            </c:dLbl>
            <c:dLbl>
              <c:idx val="11"/>
              <c:layout>
                <c:manualLayout>
                  <c:x val="-3.7358242750625639E-3"/>
                  <c:y val="2.861057082776896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II'!$M$233:$X$233</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32D8-4729-9F63-3F56C13FB885}"/>
            </c:ext>
          </c:extLst>
        </c:ser>
        <c:ser>
          <c:idx val="1"/>
          <c:order val="1"/>
          <c:tx>
            <c:strRef>
              <c:f>'GRAFIKI II'!$L$234</c:f>
              <c:strCache>
                <c:ptCount val="1"/>
                <c:pt idx="0">
                  <c:v>Izpilde uz 27.06.2023 pa ministrijām, milj. EUR</c:v>
                </c:pt>
              </c:strCache>
            </c:strRef>
          </c:tx>
          <c:spPr>
            <a:solidFill>
              <a:schemeClr val="accent2"/>
            </a:solidFill>
            <a:ln>
              <a:noFill/>
            </a:ln>
            <a:effectLst/>
          </c:spPr>
          <c:invertIfNegative val="0"/>
          <c:dLbls>
            <c:dLbl>
              <c:idx val="2"/>
              <c:layout>
                <c:manualLayout>
                  <c:x val="7.4716485501251277E-3"/>
                  <c:y val="-5.380230913276955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32D8-4729-9F63-3F56C13FB885}"/>
                </c:ext>
              </c:extLst>
            </c:dLbl>
            <c:spPr>
              <a:noFill/>
              <a:ln>
                <a:noFill/>
              </a:ln>
              <a:effectLst/>
            </c:spPr>
            <c:txPr>
              <a:bodyPr rot="0" spcFirstLastPara="1" vertOverflow="ellipsis" vert="horz" wrap="square" anchor="ctr" anchorCtr="1"/>
              <a:lstStyle/>
              <a:p>
                <a:pPr>
                  <a:defRPr sz="1200" b="0" i="0" u="none" strike="noStrike" kern="1200" baseline="0">
                    <a:solidFill>
                      <a:schemeClr val="tx1">
                        <a:lumMod val="75000"/>
                        <a:lumOff val="25000"/>
                      </a:schemeClr>
                    </a:solidFill>
                    <a:latin typeface="Verdana" panose="020B0604030504040204" pitchFamily="34" charset="0"/>
                    <a:ea typeface="Verdana" panose="020B0604030504040204" pitchFamily="34" charset="0"/>
                    <a:cs typeface="+mn-cs"/>
                  </a:defRPr>
                </a:pPr>
                <a:endParaRPr lang="lv-LV"/>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'GRAFIKI II'!$M$232:$X$232</c:f>
              <c:strCache>
                <c:ptCount val="12"/>
                <c:pt idx="0">
                  <c:v>SM</c:v>
                </c:pt>
                <c:pt idx="1">
                  <c:v>IZM</c:v>
                </c:pt>
                <c:pt idx="2">
                  <c:v>EM</c:v>
                </c:pt>
                <c:pt idx="3">
                  <c:v>VARAM</c:v>
                </c:pt>
                <c:pt idx="4">
                  <c:v>VM</c:v>
                </c:pt>
                <c:pt idx="5">
                  <c:v>LM</c:v>
                </c:pt>
                <c:pt idx="6">
                  <c:v>KM</c:v>
                </c:pt>
                <c:pt idx="7">
                  <c:v>FM</c:v>
                </c:pt>
                <c:pt idx="8">
                  <c:v>VK</c:v>
                </c:pt>
                <c:pt idx="9">
                  <c:v>IeM</c:v>
                </c:pt>
                <c:pt idx="10">
                  <c:v>KEM</c:v>
                </c:pt>
                <c:pt idx="11">
                  <c:v>TM</c:v>
                </c:pt>
              </c:strCache>
            </c:strRef>
          </c:cat>
          <c:val>
            <c:numRef>
              <c:f>'GRAFIKI II'!$M$234:$X$234</c:f>
              <c:numCache>
                <c:formatCode>General</c:formatCode>
                <c:ptCount val="12"/>
                <c:pt idx="3" formatCode="0.00">
                  <c:v>0</c:v>
                </c:pt>
                <c:pt idx="5">
                  <c:v>4.3499999999999996</c:v>
                </c:pt>
              </c:numCache>
            </c:numRef>
          </c:val>
          <c:extLst>
            <c:ext xmlns:c16="http://schemas.microsoft.com/office/drawing/2014/chart" uri="{C3380CC4-5D6E-409C-BE32-E72D297353CC}">
              <c16:uniqueId val="{0000000D-32D8-4729-9F63-3F56C13FB885}"/>
            </c:ext>
          </c:extLst>
        </c:ser>
        <c:dLbls>
          <c:dLblPos val="inEnd"/>
          <c:showLegendKey val="0"/>
          <c:showVal val="1"/>
          <c:showCatName val="0"/>
          <c:showSerName val="0"/>
          <c:showPercent val="0"/>
          <c:showBubbleSize val="0"/>
        </c:dLbls>
        <c:gapWidth val="150"/>
        <c:axId val="1570165983"/>
        <c:axId val="1570155423"/>
      </c:barChart>
      <c:catAx>
        <c:axId val="15701659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crossAx val="1570155423"/>
        <c:crosses val="autoZero"/>
        <c:auto val="1"/>
        <c:lblAlgn val="ctr"/>
        <c:lblOffset val="100"/>
        <c:noMultiLvlLbl val="0"/>
      </c:catAx>
      <c:valAx>
        <c:axId val="1570155423"/>
        <c:scaling>
          <c:orientation val="minMax"/>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15701659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
          <c:order val="1"/>
          <c:tx>
            <c:strRef>
              <c:f>'GRAFIKI II'!$AQ$63</c:f>
              <c:strCache>
                <c:ptCount val="1"/>
                <c:pt idx="0">
                  <c:v>2023 II</c:v>
                </c:pt>
              </c:strCache>
            </c:strRef>
          </c:tx>
          <c:spPr>
            <a:solidFill>
              <a:schemeClr val="accent2"/>
            </a:solidFill>
            <a:ln>
              <a:noFill/>
            </a:ln>
            <a:effectLst/>
          </c:spPr>
          <c:invertIfNegative val="0"/>
          <c:dPt>
            <c:idx val="1"/>
            <c:invertIfNegative val="0"/>
            <c:bubble3D val="0"/>
            <c:spPr>
              <a:solidFill>
                <a:srgbClr val="0070C0"/>
              </a:solidFill>
              <a:ln>
                <a:noFill/>
              </a:ln>
              <a:effectLst/>
            </c:spPr>
            <c:extLst>
              <c:ext xmlns:c16="http://schemas.microsoft.com/office/drawing/2014/chart" uri="{C3380CC4-5D6E-409C-BE32-E72D297353CC}">
                <c16:uniqueId val="{0000005E-E980-44F8-A3F1-86D9953534AE}"/>
              </c:ext>
            </c:extLst>
          </c:dPt>
          <c:dPt>
            <c:idx val="3"/>
            <c:invertIfNegative val="0"/>
            <c:bubble3D val="0"/>
            <c:spPr>
              <a:solidFill>
                <a:srgbClr val="0070C0"/>
              </a:solidFill>
              <a:ln>
                <a:noFill/>
              </a:ln>
              <a:effectLst/>
            </c:spPr>
            <c:extLst>
              <c:ext xmlns:c16="http://schemas.microsoft.com/office/drawing/2014/chart" uri="{C3380CC4-5D6E-409C-BE32-E72D297353CC}">
                <c16:uniqueId val="{00000056-E980-44F8-A3F1-86D9953534AE}"/>
              </c:ext>
            </c:extLst>
          </c:dPt>
          <c:dPt>
            <c:idx val="5"/>
            <c:invertIfNegative val="0"/>
            <c:bubble3D val="0"/>
            <c:spPr>
              <a:solidFill>
                <a:srgbClr val="0070C0"/>
              </a:solidFill>
              <a:ln>
                <a:noFill/>
              </a:ln>
              <a:effectLst/>
            </c:spPr>
            <c:extLst>
              <c:ext xmlns:c16="http://schemas.microsoft.com/office/drawing/2014/chart" uri="{C3380CC4-5D6E-409C-BE32-E72D297353CC}">
                <c16:uniqueId val="{00000059-E980-44F8-A3F1-86D9953534AE}"/>
              </c:ext>
            </c:extLst>
          </c:dPt>
          <c:dPt>
            <c:idx val="7"/>
            <c:invertIfNegative val="0"/>
            <c:bubble3D val="0"/>
            <c:spPr>
              <a:solidFill>
                <a:srgbClr val="0070C0"/>
              </a:solidFill>
              <a:ln>
                <a:noFill/>
              </a:ln>
              <a:effectLst/>
            </c:spPr>
            <c:extLst>
              <c:ext xmlns:c16="http://schemas.microsoft.com/office/drawing/2014/chart" uri="{C3380CC4-5D6E-409C-BE32-E72D297353CC}">
                <c16:uniqueId val="{0000005D-E980-44F8-A3F1-86D9953534AE}"/>
              </c:ext>
            </c:extLst>
          </c:dPt>
          <c:dPt>
            <c:idx val="9"/>
            <c:invertIfNegative val="0"/>
            <c:bubble3D val="0"/>
            <c:spPr>
              <a:solidFill>
                <a:srgbClr val="0070C0"/>
              </a:solidFill>
              <a:ln>
                <a:noFill/>
              </a:ln>
              <a:effectLst/>
            </c:spPr>
            <c:extLst>
              <c:ext xmlns:c16="http://schemas.microsoft.com/office/drawing/2014/chart" uri="{C3380CC4-5D6E-409C-BE32-E72D297353CC}">
                <c16:uniqueId val="{00000057-E980-44F8-A3F1-86D9953534AE}"/>
              </c:ext>
            </c:extLst>
          </c:dPt>
          <c:dPt>
            <c:idx val="11"/>
            <c:invertIfNegative val="0"/>
            <c:bubble3D val="0"/>
            <c:spPr>
              <a:solidFill>
                <a:schemeClr val="accent1">
                  <a:lumMod val="75000"/>
                </a:schemeClr>
              </a:solidFill>
              <a:ln>
                <a:noFill/>
              </a:ln>
              <a:effectLst/>
            </c:spPr>
            <c:extLst>
              <c:ext xmlns:c16="http://schemas.microsoft.com/office/drawing/2014/chart" uri="{C3380CC4-5D6E-409C-BE32-E72D297353CC}">
                <c16:uniqueId val="{0000005B-E980-44F8-A3F1-86D9953534AE}"/>
              </c:ext>
            </c:extLst>
          </c:dPt>
          <c:dPt>
            <c:idx val="13"/>
            <c:invertIfNegative val="0"/>
            <c:bubble3D val="0"/>
            <c:spPr>
              <a:solidFill>
                <a:srgbClr val="0070C0"/>
              </a:solidFill>
              <a:ln>
                <a:noFill/>
              </a:ln>
              <a:effectLst/>
            </c:spPr>
            <c:extLst>
              <c:ext xmlns:c16="http://schemas.microsoft.com/office/drawing/2014/chart" uri="{C3380CC4-5D6E-409C-BE32-E72D297353CC}">
                <c16:uniqueId val="{00000060-E980-44F8-A3F1-86D9953534A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extLst>
                <c:ext xmlns:c15="http://schemas.microsoft.com/office/drawing/2012/chart" uri="{02D57815-91ED-43cb-92C2-25804820EDAC}">
                  <c15:fullRef>
                    <c15:sqref>'GRAFIKI II'!$AR$61:$BO$61</c15:sqref>
                  </c15:fullRef>
                </c:ext>
              </c:extLst>
              <c:f>('GRAFIKI II'!$AT$61:$BC$61,'GRAFIKI II'!$BJ$61:$BM$61)</c:f>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xmlns:c15="http://schemas.microsoft.com/office/drawing/2012/chart" uri="{02D57815-91ED-43cb-92C2-25804820EDAC}">
                  <c15:fullRef>
                    <c15:sqref>'GRAFIKI II'!$AR$63:$BO$63</c15:sqref>
                  </c15:fullRef>
                </c:ext>
              </c:extLst>
              <c:f>('GRAFIKI II'!$AT$63:$BC$63,'GRAFIKI II'!$BJ$63:$BM$63)</c:f>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categoryFilterExceptions>
                <c15:categoryFilterException>
                  <c15:sqref>'GRAFIKI II'!$BE$63</c15:sqref>
                  <c15:spPr xmlns:c15="http://schemas.microsoft.com/office/drawing/2012/chart">
                    <a:solidFill>
                      <a:schemeClr val="accent1">
                        <a:lumMod val="75000"/>
                      </a:schemeClr>
                    </a:solidFill>
                    <a:ln>
                      <a:noFill/>
                    </a:ln>
                    <a:effectLst/>
                  </c15:spPr>
                </c15:categoryFilterException>
                <c15:categoryFilterException>
                  <c15:sqref>'GRAFIKI II'!$BG$63</c15:sqref>
                  <c15:spPr xmlns:c15="http://schemas.microsoft.com/office/drawing/2012/chart">
                    <a:solidFill>
                      <a:srgbClr val="0070C0"/>
                    </a:solidFill>
                    <a:ln>
                      <a:noFill/>
                    </a:ln>
                    <a:effectLst/>
                  </c15:spPr>
                </c15:categoryFilterException>
                <c15:categoryFilterException>
                  <c15:sqref>'GRAFIKI II'!$BI$63</c15:sqref>
                  <c15:spPr xmlns:c15="http://schemas.microsoft.com/office/drawing/2012/chart">
                    <a:solidFill>
                      <a:srgbClr val="0070C0"/>
                    </a:solidFill>
                    <a:ln>
                      <a:noFill/>
                    </a:ln>
                    <a:effectLst/>
                  </c15:spPr>
                </c15:categoryFilterException>
                <c15:categoryFilterException>
                  <c15:sqref>'GRAFIKI II'!$BO$63</c15:sqref>
                  <c15:spPr xmlns:c15="http://schemas.microsoft.com/office/drawing/2012/chart">
                    <a:solidFill>
                      <a:srgbClr val="0070C0"/>
                    </a:solidFill>
                    <a:ln>
                      <a:noFill/>
                    </a:ln>
                    <a:effectLst/>
                  </c15:spPr>
                </c15:categoryFilterException>
              </c15:categoryFilterExceptions>
            </c:ext>
            <c:ext xmlns:c16="http://schemas.microsoft.com/office/drawing/2014/chart" uri="{C3380CC4-5D6E-409C-BE32-E72D297353CC}">
              <c16:uniqueId val="{00000001-E980-44F8-A3F1-86D9953534AE}"/>
            </c:ext>
          </c:extLst>
        </c:ser>
        <c:dLbls>
          <c:showLegendKey val="0"/>
          <c:showVal val="0"/>
          <c:showCatName val="0"/>
          <c:showSerName val="0"/>
          <c:showPercent val="0"/>
          <c:showBubbleSize val="0"/>
        </c:dLbls>
        <c:gapWidth val="150"/>
        <c:axId val="872251440"/>
        <c:axId val="872264880"/>
        <c:extLst>
          <c:ext xmlns:c15="http://schemas.microsoft.com/office/drawing/2012/chart" uri="{02D57815-91ED-43cb-92C2-25804820EDAC}">
            <c15:filteredBarSeries>
              <c15:ser>
                <c:idx val="0"/>
                <c:order val="0"/>
                <c:tx>
                  <c:strRef>
                    <c:extLst>
                      <c:ext uri="{02D57815-91ED-43cb-92C2-25804820EDAC}">
                        <c15:formulaRef>
                          <c15:sqref>'GRAFIKI II'!$AQ$62</c15:sqref>
                        </c15:formulaRef>
                      </c:ext>
                    </c:extLst>
                    <c:strCache>
                      <c:ptCount val="1"/>
                      <c:pt idx="0">
                        <c:v>2023 I</c:v>
                      </c:pt>
                    </c:strCache>
                  </c:strRef>
                </c:tx>
                <c:spPr>
                  <a:solidFill>
                    <a:schemeClr val="accent1"/>
                  </a:solidFill>
                  <a:ln>
                    <a:noFill/>
                  </a:ln>
                  <a:effectLst/>
                </c:spPr>
                <c:invertIfNegative val="0"/>
                <c:cat>
                  <c:strRef>
                    <c:extLst>
                      <c:ext uri="{02D57815-91ED-43cb-92C2-25804820EDAC}">
                        <c15:fullRef>
                          <c15:sqref>'GRAFIKI II'!$AR$61:$BO$61</c15:sqref>
                        </c15:fullRef>
                        <c15:formulaRef>
                          <c15:sqref>('GRAFIKI II'!$AT$61:$BC$61,'GRAFIKI II'!$BJ$61:$BM$61)</c15:sqref>
                        </c15:formulaRef>
                      </c:ext>
                    </c:extLst>
                    <c:strCache>
                      <c:ptCount val="14"/>
                      <c:pt idx="0">
                        <c:v>EM plāns</c:v>
                      </c:pt>
                      <c:pt idx="1">
                        <c:v>EM izpilde</c:v>
                      </c:pt>
                      <c:pt idx="2">
                        <c:v>VARAM plāns</c:v>
                      </c:pt>
                      <c:pt idx="3">
                        <c:v>VARAM izpilde</c:v>
                      </c:pt>
                      <c:pt idx="4">
                        <c:v>IZM plāns</c:v>
                      </c:pt>
                      <c:pt idx="5">
                        <c:v>IZM izpilde</c:v>
                      </c:pt>
                      <c:pt idx="6">
                        <c:v>VM plāns</c:v>
                      </c:pt>
                      <c:pt idx="7">
                        <c:v>VM izpilde</c:v>
                      </c:pt>
                      <c:pt idx="8">
                        <c:v>LM plāns</c:v>
                      </c:pt>
                      <c:pt idx="9">
                        <c:v>LM izpilde</c:v>
                      </c:pt>
                      <c:pt idx="10">
                        <c:v>IeM plāns</c:v>
                      </c:pt>
                      <c:pt idx="11">
                        <c:v>IeM izpilde</c:v>
                      </c:pt>
                      <c:pt idx="12">
                        <c:v>TM plāns</c:v>
                      </c:pt>
                      <c:pt idx="13">
                        <c:v>TM izpilde</c:v>
                      </c:pt>
                    </c:strCache>
                  </c:strRef>
                </c:cat>
                <c:val>
                  <c:numRef>
                    <c:extLst>
                      <c:ext uri="{02D57815-91ED-43cb-92C2-25804820EDAC}">
                        <c15:fullRef>
                          <c15:sqref>'GRAFIKI II'!$AR$62:$BO$62</c15:sqref>
                        </c15:fullRef>
                        <c15:formulaRef>
                          <c15:sqref>('GRAFIKI II'!$AT$62:$BC$62,'GRAFIKI II'!$BJ$62:$BM$62)</c15:sqref>
                        </c15:formulaRef>
                      </c:ext>
                    </c:extLst>
                    <c:numCache>
                      <c:formatCode>#,##0</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6="http://schemas.microsoft.com/office/drawing/2014/chart" uri="{C3380CC4-5D6E-409C-BE32-E72D297353CC}">
                    <c16:uniqueId val="{00000000-E980-44F8-A3F1-86D9953534AE}"/>
                  </c:ext>
                </c:extLst>
              </c15:ser>
            </c15:filteredBarSeries>
          </c:ext>
        </c:extLst>
      </c:barChart>
      <c:catAx>
        <c:axId val="87225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64880"/>
        <c:crosses val="autoZero"/>
        <c:auto val="1"/>
        <c:lblAlgn val="ctr"/>
        <c:lblOffset val="100"/>
        <c:noMultiLvlLbl val="0"/>
      </c:catAx>
      <c:valAx>
        <c:axId val="872264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8722514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2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41</xdr:col>
      <xdr:colOff>256161</xdr:colOff>
      <xdr:row>88</xdr:row>
      <xdr:rowOff>75465</xdr:rowOff>
    </xdr:from>
    <xdr:to>
      <xdr:col>55</xdr:col>
      <xdr:colOff>377824</xdr:colOff>
      <xdr:row>111</xdr:row>
      <xdr:rowOff>150586</xdr:rowOff>
    </xdr:to>
    <xdr:graphicFrame macro="">
      <xdr:nvGraphicFramePr>
        <xdr:cNvPr id="2" name="Chart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564243</xdr:colOff>
      <xdr:row>0</xdr:row>
      <xdr:rowOff>0</xdr:rowOff>
    </xdr:from>
    <xdr:to>
      <xdr:col>30</xdr:col>
      <xdr:colOff>428624</xdr:colOff>
      <xdr:row>25</xdr:row>
      <xdr:rowOff>108856</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172019</xdr:colOff>
      <xdr:row>28</xdr:row>
      <xdr:rowOff>31239</xdr:rowOff>
    </xdr:from>
    <xdr:to>
      <xdr:col>21</xdr:col>
      <xdr:colOff>168162</xdr:colOff>
      <xdr:row>36</xdr:row>
      <xdr:rowOff>1758</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38</xdr:col>
      <xdr:colOff>340813</xdr:colOff>
      <xdr:row>77</xdr:row>
      <xdr:rowOff>46620</xdr:rowOff>
    </xdr:from>
    <xdr:to>
      <xdr:col>53</xdr:col>
      <xdr:colOff>150119</xdr:colOff>
      <xdr:row>101</xdr:row>
      <xdr:rowOff>22740</xdr:rowOff>
    </xdr:to>
    <xdr:graphicFrame macro="">
      <xdr:nvGraphicFramePr>
        <xdr:cNvPr id="5" name="Chart 4">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32</xdr:col>
      <xdr:colOff>360626</xdr:colOff>
      <xdr:row>125</xdr:row>
      <xdr:rowOff>42278</xdr:rowOff>
    </xdr:from>
    <xdr:to>
      <xdr:col>43</xdr:col>
      <xdr:colOff>38479</xdr:colOff>
      <xdr:row>145</xdr:row>
      <xdr:rowOff>181147</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37</xdr:col>
      <xdr:colOff>234837</xdr:colOff>
      <xdr:row>128</xdr:row>
      <xdr:rowOff>137204</xdr:rowOff>
    </xdr:from>
    <xdr:to>
      <xdr:col>41</xdr:col>
      <xdr:colOff>387237</xdr:colOff>
      <xdr:row>138</xdr:row>
      <xdr:rowOff>86405</xdr:rowOff>
    </xdr:to>
    <xdr:graphicFrame macro="">
      <xdr:nvGraphicFramePr>
        <xdr:cNvPr id="7" name="Chart 6">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199573</xdr:colOff>
      <xdr:row>198</xdr:row>
      <xdr:rowOff>54428</xdr:rowOff>
    </xdr:from>
    <xdr:to>
      <xdr:col>13</xdr:col>
      <xdr:colOff>371929</xdr:colOff>
      <xdr:row>207</xdr:row>
      <xdr:rowOff>110646</xdr:rowOff>
    </xdr:to>
    <xdr:graphicFrame macro="">
      <xdr:nvGraphicFramePr>
        <xdr:cNvPr id="8" name="Chart 7">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707810</xdr:colOff>
      <xdr:row>214</xdr:row>
      <xdr:rowOff>135926</xdr:rowOff>
    </xdr:from>
    <xdr:to>
      <xdr:col>11</xdr:col>
      <xdr:colOff>279444</xdr:colOff>
      <xdr:row>229</xdr:row>
      <xdr:rowOff>30698</xdr:rowOff>
    </xdr:to>
    <xdr:graphicFrame macro="">
      <xdr:nvGraphicFramePr>
        <xdr:cNvPr id="9" name="Chart 8">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139512</xdr:colOff>
      <xdr:row>227</xdr:row>
      <xdr:rowOff>185317</xdr:rowOff>
    </xdr:from>
    <xdr:to>
      <xdr:col>9</xdr:col>
      <xdr:colOff>724879</xdr:colOff>
      <xdr:row>242</xdr:row>
      <xdr:rowOff>71017</xdr:rowOff>
    </xdr:to>
    <xdr:graphicFrame macro="">
      <xdr:nvGraphicFramePr>
        <xdr:cNvPr id="10" name="Chart 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81802</xdr:colOff>
      <xdr:row>172</xdr:row>
      <xdr:rowOff>143599</xdr:rowOff>
    </xdr:from>
    <xdr:to>
      <xdr:col>15</xdr:col>
      <xdr:colOff>251104</xdr:colOff>
      <xdr:row>192</xdr:row>
      <xdr:rowOff>140820</xdr:rowOff>
    </xdr:to>
    <xdr:graphicFrame macro="">
      <xdr:nvGraphicFramePr>
        <xdr:cNvPr id="11" name="Chart 10">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20</xdr:col>
      <xdr:colOff>362511</xdr:colOff>
      <xdr:row>175</xdr:row>
      <xdr:rowOff>161458</xdr:rowOff>
    </xdr:from>
    <xdr:to>
      <xdr:col>27</xdr:col>
      <xdr:colOff>419660</xdr:colOff>
      <xdr:row>190</xdr:row>
      <xdr:rowOff>190033</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11</xdr:col>
      <xdr:colOff>448235</xdr:colOff>
      <xdr:row>201</xdr:row>
      <xdr:rowOff>101972</xdr:rowOff>
    </xdr:from>
    <xdr:to>
      <xdr:col>26</xdr:col>
      <xdr:colOff>40821</xdr:colOff>
      <xdr:row>228</xdr:row>
      <xdr:rowOff>81643</xdr:rowOff>
    </xdr:to>
    <xdr:graphicFrame macro="">
      <xdr:nvGraphicFramePr>
        <xdr:cNvPr id="13" name="Chart 12">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344714</xdr:colOff>
      <xdr:row>193</xdr:row>
      <xdr:rowOff>93434</xdr:rowOff>
    </xdr:from>
    <xdr:to>
      <xdr:col>30</xdr:col>
      <xdr:colOff>222249</xdr:colOff>
      <xdr:row>199</xdr:row>
      <xdr:rowOff>517070</xdr:rowOff>
    </xdr:to>
    <xdr:graphicFrame macro="">
      <xdr:nvGraphicFramePr>
        <xdr:cNvPr id="14" name="Chart 1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33</xdr:col>
      <xdr:colOff>396875</xdr:colOff>
      <xdr:row>188</xdr:row>
      <xdr:rowOff>22679</xdr:rowOff>
    </xdr:from>
    <xdr:to>
      <xdr:col>40</xdr:col>
      <xdr:colOff>551089</xdr:colOff>
      <xdr:row>198</xdr:row>
      <xdr:rowOff>57830</xdr:rowOff>
    </xdr:to>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8</xdr:col>
      <xdr:colOff>299357</xdr:colOff>
      <xdr:row>235</xdr:row>
      <xdr:rowOff>57148</xdr:rowOff>
    </xdr:from>
    <xdr:to>
      <xdr:col>17</xdr:col>
      <xdr:colOff>167821</xdr:colOff>
      <xdr:row>258</xdr:row>
      <xdr:rowOff>54428</xdr:rowOff>
    </xdr:to>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50</xdr:col>
      <xdr:colOff>0</xdr:colOff>
      <xdr:row>64</xdr:row>
      <xdr:rowOff>95869</xdr:rowOff>
    </xdr:from>
    <xdr:to>
      <xdr:col>60</xdr:col>
      <xdr:colOff>199018</xdr:colOff>
      <xdr:row>89</xdr:row>
      <xdr:rowOff>69696</xdr:rowOff>
    </xdr:to>
    <xdr:graphicFrame macro="">
      <xdr:nvGraphicFramePr>
        <xdr:cNvPr id="19" name="Chart 18">
          <a:extLst>
            <a:ext uri="{FF2B5EF4-FFF2-40B4-BE49-F238E27FC236}">
              <a16:creationId xmlns:a16="http://schemas.microsoft.com/office/drawing/2014/main" id="{BECBCBB3-421F-E46B-1349-8A06D1F498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Evita.Bal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C297"/>
  <sheetViews>
    <sheetView tabSelected="1" view="pageBreakPreview" zoomScaleNormal="115" zoomScaleSheetLayoutView="100" workbookViewId="0">
      <pane xSplit="8" ySplit="9" topLeftCell="I10" activePane="bottomRight" state="frozen"/>
      <selection pane="topRight" activeCell="I1" sqref="I1"/>
      <selection pane="bottomLeft" activeCell="A5" sqref="A5"/>
      <selection pane="bottomRight" activeCell="A5" sqref="A5"/>
    </sheetView>
  </sheetViews>
  <sheetFormatPr defaultColWidth="9.36328125" defaultRowHeight="14.5" outlineLevelCol="1" x14ac:dyDescent="0.3"/>
  <cols>
    <col min="1" max="1" width="4" style="130" customWidth="1"/>
    <col min="2" max="2" width="3.36328125" style="130" customWidth="1"/>
    <col min="3" max="3" width="16.54296875" style="4" hidden="1" customWidth="1" outlineLevel="1"/>
    <col min="4" max="4" width="5.54296875" style="130" customWidth="1" collapsed="1"/>
    <col min="5" max="5" width="34.81640625" style="2" hidden="1" customWidth="1" outlineLevel="1"/>
    <col min="6" max="6" width="8.7265625" style="17" customWidth="1" collapsed="1"/>
    <col min="7" max="7" width="26" style="39" customWidth="1"/>
    <col min="8" max="8" width="5.1796875" style="130" customWidth="1"/>
    <col min="9" max="9" width="8.36328125" style="39" customWidth="1"/>
    <col min="10" max="10" width="12.36328125" style="130" hidden="1" customWidth="1" outlineLevel="1"/>
    <col min="11" max="11" width="12.54296875" style="130" hidden="1" customWidth="1" outlineLevel="1"/>
    <col min="12" max="12" width="11.36328125" style="130" hidden="1" customWidth="1" outlineLevel="1"/>
    <col min="13" max="13" width="11.1796875" style="6" hidden="1" customWidth="1" outlineLevel="1"/>
    <col min="14" max="14" width="15.36328125" style="130" customWidth="1" collapsed="1"/>
    <col min="15" max="15" width="12.1796875" style="130" customWidth="1"/>
    <col min="16" max="16" width="13.1796875" style="40" customWidth="1"/>
    <col min="17" max="17" width="12.1796875" style="40" customWidth="1"/>
    <col min="18" max="18" width="7" style="132" customWidth="1"/>
    <col min="19" max="21" width="11.81640625" style="39" customWidth="1"/>
    <col min="22" max="22" width="13.54296875" style="39" hidden="1" customWidth="1" outlineLevel="1"/>
    <col min="23" max="23" width="13.7265625" style="39" customWidth="1" collapsed="1"/>
    <col min="24" max="24" width="11.1796875" style="39" customWidth="1"/>
    <col min="25" max="16384" width="9.36328125" style="16"/>
  </cols>
  <sheetData>
    <row r="1" spans="1:24" ht="12" x14ac:dyDescent="0.3">
      <c r="A1" s="295" t="s">
        <v>579</v>
      </c>
      <c r="B1" s="296"/>
      <c r="C1" s="296"/>
      <c r="D1" s="296"/>
      <c r="E1" s="296"/>
      <c r="F1" s="296"/>
      <c r="G1" s="296"/>
      <c r="H1" s="296"/>
      <c r="I1" s="296"/>
      <c r="J1" s="296"/>
      <c r="K1" s="296"/>
      <c r="L1" s="296"/>
      <c r="M1" s="296"/>
      <c r="N1" s="296"/>
      <c r="O1" s="296"/>
      <c r="P1" s="296"/>
      <c r="Q1" s="296"/>
      <c r="R1" s="296"/>
      <c r="S1" s="296"/>
      <c r="T1" s="296"/>
      <c r="U1" s="296"/>
      <c r="V1" s="296"/>
      <c r="W1" s="296"/>
      <c r="X1" s="296"/>
    </row>
    <row r="2" spans="1:24" ht="12" x14ac:dyDescent="0.3">
      <c r="A2" s="296"/>
      <c r="B2" s="296"/>
      <c r="C2" s="296"/>
      <c r="D2" s="296"/>
      <c r="E2" s="296"/>
      <c r="F2" s="296"/>
      <c r="G2" s="296"/>
      <c r="H2" s="296"/>
      <c r="I2" s="296"/>
      <c r="J2" s="296"/>
      <c r="K2" s="296"/>
      <c r="L2" s="296"/>
      <c r="M2" s="296"/>
      <c r="N2" s="296"/>
      <c r="O2" s="296"/>
      <c r="P2" s="296"/>
      <c r="Q2" s="296"/>
      <c r="R2" s="296"/>
      <c r="S2" s="296"/>
      <c r="T2" s="296"/>
      <c r="U2" s="296"/>
      <c r="V2" s="296"/>
      <c r="W2" s="296"/>
      <c r="X2" s="296"/>
    </row>
    <row r="3" spans="1:24" ht="12" x14ac:dyDescent="0.3">
      <c r="A3" s="296"/>
      <c r="B3" s="296"/>
      <c r="C3" s="296"/>
      <c r="D3" s="296"/>
      <c r="E3" s="296"/>
      <c r="F3" s="296"/>
      <c r="G3" s="296"/>
      <c r="H3" s="296"/>
      <c r="I3" s="296"/>
      <c r="J3" s="296"/>
      <c r="K3" s="296"/>
      <c r="L3" s="296"/>
      <c r="M3" s="296"/>
      <c r="N3" s="296"/>
      <c r="O3" s="296"/>
      <c r="P3" s="296"/>
      <c r="Q3" s="296"/>
      <c r="R3" s="296"/>
      <c r="S3" s="296"/>
      <c r="T3" s="296"/>
      <c r="U3" s="296"/>
      <c r="V3" s="296"/>
      <c r="W3" s="296"/>
      <c r="X3" s="296"/>
    </row>
    <row r="4" spans="1:24" ht="12" x14ac:dyDescent="0.3">
      <c r="A4" s="296"/>
      <c r="B4" s="296"/>
      <c r="C4" s="296"/>
      <c r="D4" s="296"/>
      <c r="E4" s="296"/>
      <c r="F4" s="296"/>
      <c r="G4" s="296"/>
      <c r="H4" s="296"/>
      <c r="I4" s="296"/>
      <c r="J4" s="296"/>
      <c r="K4" s="296"/>
      <c r="L4" s="296"/>
      <c r="M4" s="296"/>
      <c r="N4" s="296"/>
      <c r="O4" s="296"/>
      <c r="P4" s="296"/>
      <c r="Q4" s="296"/>
      <c r="R4" s="296"/>
      <c r="S4" s="296"/>
      <c r="T4" s="296"/>
      <c r="U4" s="296"/>
      <c r="V4" s="296"/>
      <c r="W4" s="296"/>
      <c r="X4" s="296"/>
    </row>
    <row r="5" spans="1:24" ht="16.5" customHeight="1" x14ac:dyDescent="0.3"/>
    <row r="6" spans="1:24" s="33" customFormat="1" ht="15" customHeight="1" x14ac:dyDescent="0.3">
      <c r="A6" s="294" t="s">
        <v>552</v>
      </c>
      <c r="B6" s="294"/>
      <c r="C6" s="294"/>
      <c r="D6" s="294"/>
      <c r="E6" s="294"/>
      <c r="F6" s="294"/>
      <c r="G6" s="294"/>
      <c r="H6" s="294"/>
      <c r="I6" s="294"/>
      <c r="J6" s="294"/>
      <c r="K6" s="294"/>
      <c r="L6" s="294"/>
      <c r="M6" s="294"/>
      <c r="N6" s="294"/>
      <c r="O6" s="294"/>
      <c r="P6" s="294"/>
      <c r="Q6" s="294"/>
      <c r="R6" s="294"/>
      <c r="S6" s="294"/>
      <c r="T6" s="294"/>
      <c r="U6" s="294"/>
      <c r="V6" s="294"/>
      <c r="W6" s="294"/>
      <c r="X6" s="294"/>
    </row>
    <row r="7" spans="1:24" s="180" customFormat="1" ht="6" customHeight="1" x14ac:dyDescent="0.25">
      <c r="A7" s="175"/>
      <c r="B7" s="156"/>
      <c r="C7" s="158"/>
      <c r="D7" s="156"/>
      <c r="E7" s="159"/>
      <c r="F7" s="156"/>
      <c r="G7" s="158"/>
      <c r="H7" s="156"/>
      <c r="I7" s="160"/>
      <c r="J7" s="176"/>
      <c r="K7" s="177"/>
      <c r="L7" s="178"/>
      <c r="M7" s="177"/>
      <c r="N7" s="176"/>
      <c r="O7" s="178"/>
      <c r="P7" s="178"/>
      <c r="Q7" s="178"/>
      <c r="R7" s="179"/>
      <c r="S7" s="181"/>
      <c r="T7" s="181"/>
      <c r="U7" s="181"/>
      <c r="V7" s="181"/>
      <c r="W7" s="181"/>
      <c r="X7" s="181"/>
    </row>
    <row r="8" spans="1:24" s="180" customFormat="1" ht="11.5" x14ac:dyDescent="0.25">
      <c r="A8" s="289" t="s">
        <v>593</v>
      </c>
      <c r="B8" s="158"/>
      <c r="C8" s="158"/>
      <c r="D8" s="158"/>
      <c r="E8" s="159"/>
      <c r="F8" s="158"/>
      <c r="G8" s="160"/>
      <c r="H8" s="158"/>
      <c r="I8" s="160"/>
      <c r="J8" s="290" t="s">
        <v>373</v>
      </c>
      <c r="K8" s="290"/>
      <c r="L8" s="290"/>
      <c r="M8" s="291" t="s">
        <v>375</v>
      </c>
      <c r="N8" s="292"/>
      <c r="O8" s="292"/>
      <c r="P8" s="292"/>
      <c r="Q8" s="292"/>
      <c r="R8" s="157"/>
      <c r="S8" s="181"/>
      <c r="T8" s="181"/>
      <c r="U8" s="293"/>
      <c r="V8" s="181"/>
      <c r="W8" s="181"/>
      <c r="X8" s="293"/>
    </row>
    <row r="9" spans="1:24" s="182" customFormat="1" ht="57.65" customHeight="1" x14ac:dyDescent="0.35">
      <c r="A9" s="173" t="s">
        <v>255</v>
      </c>
      <c r="B9" s="173" t="s">
        <v>256</v>
      </c>
      <c r="C9" s="174" t="s">
        <v>22</v>
      </c>
      <c r="D9" s="174" t="s">
        <v>23</v>
      </c>
      <c r="E9" s="174" t="s">
        <v>31</v>
      </c>
      <c r="F9" s="173" t="s">
        <v>157</v>
      </c>
      <c r="G9" s="173" t="s">
        <v>155</v>
      </c>
      <c r="H9" s="173" t="s">
        <v>24</v>
      </c>
      <c r="I9" s="174" t="s">
        <v>0</v>
      </c>
      <c r="J9" s="174" t="s">
        <v>549</v>
      </c>
      <c r="K9" s="174" t="s">
        <v>376</v>
      </c>
      <c r="L9" s="174" t="s">
        <v>384</v>
      </c>
      <c r="M9" s="174" t="s">
        <v>367</v>
      </c>
      <c r="N9" s="174" t="s">
        <v>393</v>
      </c>
      <c r="O9" s="174" t="s">
        <v>374</v>
      </c>
      <c r="P9" s="174" t="s">
        <v>550</v>
      </c>
      <c r="Q9" s="174" t="s">
        <v>551</v>
      </c>
      <c r="R9" s="173" t="s">
        <v>30</v>
      </c>
      <c r="S9" s="174" t="s">
        <v>587</v>
      </c>
      <c r="T9" s="174" t="s">
        <v>588</v>
      </c>
      <c r="U9" s="173" t="s">
        <v>548</v>
      </c>
      <c r="V9" s="173" t="s">
        <v>580</v>
      </c>
      <c r="W9" s="173" t="s">
        <v>546</v>
      </c>
      <c r="X9" s="173" t="s">
        <v>547</v>
      </c>
    </row>
    <row r="10" spans="1:24" s="182" customFormat="1" ht="13.4" customHeight="1" x14ac:dyDescent="0.35">
      <c r="A10" s="173">
        <v>1</v>
      </c>
      <c r="B10" s="173">
        <v>2</v>
      </c>
      <c r="C10" s="174"/>
      <c r="D10" s="174">
        <v>3</v>
      </c>
      <c r="E10" s="174"/>
      <c r="F10" s="173">
        <v>4</v>
      </c>
      <c r="G10" s="173">
        <v>5</v>
      </c>
      <c r="H10" s="173">
        <v>6</v>
      </c>
      <c r="I10" s="174">
        <v>7</v>
      </c>
      <c r="J10" s="174"/>
      <c r="K10" s="174"/>
      <c r="L10" s="174"/>
      <c r="M10" s="174"/>
      <c r="N10" s="174">
        <v>8</v>
      </c>
      <c r="O10" s="174">
        <v>9</v>
      </c>
      <c r="P10" s="174">
        <v>10</v>
      </c>
      <c r="Q10" s="174">
        <v>11</v>
      </c>
      <c r="R10" s="173">
        <v>12</v>
      </c>
      <c r="S10" s="174">
        <v>13</v>
      </c>
      <c r="T10" s="174">
        <v>14</v>
      </c>
      <c r="U10" s="173">
        <v>15</v>
      </c>
      <c r="V10" s="244"/>
      <c r="W10" s="173">
        <v>18</v>
      </c>
      <c r="X10" s="173">
        <v>17</v>
      </c>
    </row>
    <row r="11" spans="1:24" s="182" customFormat="1" ht="33.65" customHeight="1" x14ac:dyDescent="0.35">
      <c r="A11" s="221"/>
      <c r="B11" s="221"/>
      <c r="C11" s="221"/>
      <c r="D11" s="221"/>
      <c r="E11" s="221"/>
      <c r="F11" s="221">
        <v>0</v>
      </c>
      <c r="G11" s="246" t="s">
        <v>582</v>
      </c>
      <c r="H11" s="221"/>
      <c r="I11" s="221" t="s">
        <v>568</v>
      </c>
      <c r="J11" s="221"/>
      <c r="K11" s="221"/>
      <c r="L11" s="221"/>
      <c r="M11" s="221"/>
      <c r="N11" s="249">
        <f>SUBTOTAL(9, N12:N22)</f>
        <v>125524749</v>
      </c>
      <c r="O11" s="249">
        <f>SUBTOTAL(9, O12:O22)</f>
        <v>22151424</v>
      </c>
      <c r="P11" s="249">
        <f>SUBTOTAL(9, P12:P22)</f>
        <v>453766694</v>
      </c>
      <c r="Q11" s="249">
        <f>SUBTOTAL(9, Q12:Q22)</f>
        <v>80076481</v>
      </c>
      <c r="R11" s="221"/>
      <c r="S11" s="221"/>
      <c r="T11" s="221"/>
      <c r="U11" s="221"/>
      <c r="V11" s="221"/>
      <c r="W11" s="221"/>
      <c r="X11" s="221"/>
    </row>
    <row r="12" spans="1:24" s="186" customFormat="1" ht="11.5" x14ac:dyDescent="0.35">
      <c r="A12" s="198">
        <v>2</v>
      </c>
      <c r="B12" s="236" t="s">
        <v>11</v>
      </c>
      <c r="C12" s="235" t="s">
        <v>26</v>
      </c>
      <c r="D12" s="198" t="s">
        <v>44</v>
      </c>
      <c r="E12" s="235" t="s">
        <v>295</v>
      </c>
      <c r="F12" s="238" t="s">
        <v>189</v>
      </c>
      <c r="G12" s="235" t="s">
        <v>270</v>
      </c>
      <c r="H12" s="199" t="s">
        <v>154</v>
      </c>
      <c r="I12" s="198" t="s">
        <v>3</v>
      </c>
      <c r="J12" s="250">
        <v>3697500</v>
      </c>
      <c r="K12" s="250">
        <v>4350000</v>
      </c>
      <c r="L12" s="258">
        <v>652500</v>
      </c>
      <c r="M12" s="258">
        <v>0.15772531601354717</v>
      </c>
      <c r="N12" s="250">
        <v>583189</v>
      </c>
      <c r="O12" s="250">
        <v>102915</v>
      </c>
      <c r="P12" s="250">
        <v>3114311</v>
      </c>
      <c r="Q12" s="250">
        <v>549585</v>
      </c>
      <c r="R12" s="203" t="s">
        <v>253</v>
      </c>
      <c r="S12" s="199" t="s">
        <v>408</v>
      </c>
      <c r="T12" s="199" t="s">
        <v>408</v>
      </c>
      <c r="U12" s="199" t="s">
        <v>408</v>
      </c>
      <c r="V12" s="221" t="s">
        <v>581</v>
      </c>
      <c r="W12" s="199" t="s">
        <v>407</v>
      </c>
      <c r="X12" s="199" t="s">
        <v>407</v>
      </c>
    </row>
    <row r="13" spans="1:24" s="24" customFormat="1" ht="21" x14ac:dyDescent="0.35">
      <c r="A13" s="198">
        <v>2</v>
      </c>
      <c r="B13" s="236" t="s">
        <v>11</v>
      </c>
      <c r="C13" s="235" t="s">
        <v>26</v>
      </c>
      <c r="D13" s="198" t="s">
        <v>44</v>
      </c>
      <c r="E13" s="235" t="s">
        <v>295</v>
      </c>
      <c r="F13" s="238" t="s">
        <v>347</v>
      </c>
      <c r="G13" s="235" t="s">
        <v>523</v>
      </c>
      <c r="H13" s="199" t="s">
        <v>154</v>
      </c>
      <c r="I13" s="198" t="s">
        <v>3</v>
      </c>
      <c r="J13" s="259">
        <v>3000000</v>
      </c>
      <c r="K13" s="259">
        <v>3529412</v>
      </c>
      <c r="L13" s="258">
        <v>529412</v>
      </c>
      <c r="M13" s="258">
        <v>0.15772531601354717</v>
      </c>
      <c r="N13" s="250">
        <v>473176</v>
      </c>
      <c r="O13" s="250">
        <v>83501</v>
      </c>
      <c r="P13" s="250">
        <v>2526824</v>
      </c>
      <c r="Q13" s="250">
        <v>445911</v>
      </c>
      <c r="R13" s="203" t="s">
        <v>253</v>
      </c>
      <c r="S13" s="207">
        <v>45624</v>
      </c>
      <c r="T13" s="199" t="s">
        <v>409</v>
      </c>
      <c r="U13" s="199" t="s">
        <v>409</v>
      </c>
      <c r="V13" s="221" t="s">
        <v>581</v>
      </c>
      <c r="W13" s="199" t="s">
        <v>407</v>
      </c>
      <c r="X13" s="199" t="s">
        <v>407</v>
      </c>
    </row>
    <row r="14" spans="1:24" s="24" customFormat="1" ht="21" x14ac:dyDescent="0.35">
      <c r="A14" s="198">
        <v>2</v>
      </c>
      <c r="B14" s="236" t="s">
        <v>349</v>
      </c>
      <c r="C14" s="235" t="s">
        <v>351</v>
      </c>
      <c r="D14" s="198" t="s">
        <v>350</v>
      </c>
      <c r="E14" s="235" t="s">
        <v>524</v>
      </c>
      <c r="F14" s="199" t="s">
        <v>585</v>
      </c>
      <c r="G14" s="241" t="s">
        <v>558</v>
      </c>
      <c r="H14" s="199" t="s">
        <v>154</v>
      </c>
      <c r="I14" s="198" t="s">
        <v>140</v>
      </c>
      <c r="J14" s="250">
        <v>18094768</v>
      </c>
      <c r="K14" s="250">
        <v>21287963</v>
      </c>
      <c r="L14" s="258">
        <v>3193195</v>
      </c>
      <c r="M14" s="258">
        <v>0.15804956495055289</v>
      </c>
      <c r="N14" s="250">
        <v>2859870</v>
      </c>
      <c r="O14" s="250">
        <v>504683</v>
      </c>
      <c r="P14" s="250">
        <v>15234898</v>
      </c>
      <c r="Q14" s="250">
        <v>2688512</v>
      </c>
      <c r="R14" s="203" t="s">
        <v>253</v>
      </c>
      <c r="S14" s="206">
        <v>45106</v>
      </c>
      <c r="T14" s="206">
        <v>45180</v>
      </c>
      <c r="U14" s="199" t="s">
        <v>409</v>
      </c>
      <c r="V14" s="221" t="s">
        <v>581</v>
      </c>
      <c r="W14" s="199" t="s">
        <v>408</v>
      </c>
      <c r="X14" s="199" t="s">
        <v>408</v>
      </c>
    </row>
    <row r="15" spans="1:24" s="134" customFormat="1" ht="42" x14ac:dyDescent="0.35">
      <c r="A15" s="198">
        <v>3</v>
      </c>
      <c r="B15" s="236" t="s">
        <v>12</v>
      </c>
      <c r="C15" s="235" t="s">
        <v>28</v>
      </c>
      <c r="D15" s="198" t="s">
        <v>45</v>
      </c>
      <c r="E15" s="242" t="s">
        <v>296</v>
      </c>
      <c r="F15" s="238" t="s">
        <v>589</v>
      </c>
      <c r="G15" s="235" t="s">
        <v>559</v>
      </c>
      <c r="H15" s="199" t="s">
        <v>154</v>
      </c>
      <c r="I15" s="198" t="s">
        <v>140</v>
      </c>
      <c r="J15" s="250">
        <v>321397693</v>
      </c>
      <c r="K15" s="250">
        <v>378114933</v>
      </c>
      <c r="L15" s="258">
        <v>56717240</v>
      </c>
      <c r="M15" s="258">
        <v>0.15804956495055289</v>
      </c>
      <c r="N15" s="250">
        <v>71721855</v>
      </c>
      <c r="O15" s="250">
        <v>12656798</v>
      </c>
      <c r="P15" s="250">
        <v>249675838</v>
      </c>
      <c r="Q15" s="250">
        <v>44060442</v>
      </c>
      <c r="R15" s="203" t="s">
        <v>253</v>
      </c>
      <c r="S15" s="199" t="s">
        <v>407</v>
      </c>
      <c r="T15" s="199" t="s">
        <v>407</v>
      </c>
      <c r="U15" s="199" t="s">
        <v>407</v>
      </c>
      <c r="V15" s="227" t="s">
        <v>581</v>
      </c>
      <c r="W15" s="198" t="s">
        <v>409</v>
      </c>
      <c r="X15" s="199" t="s">
        <v>408</v>
      </c>
    </row>
    <row r="16" spans="1:24" s="134" customFormat="1" ht="21" x14ac:dyDescent="0.35">
      <c r="A16" s="198">
        <v>3</v>
      </c>
      <c r="B16" s="236" t="s">
        <v>12</v>
      </c>
      <c r="C16" s="235" t="s">
        <v>28</v>
      </c>
      <c r="D16" s="198" t="s">
        <v>45</v>
      </c>
      <c r="E16" s="242" t="s">
        <v>296</v>
      </c>
      <c r="F16" s="239" t="s">
        <v>590</v>
      </c>
      <c r="G16" s="235" t="s">
        <v>136</v>
      </c>
      <c r="H16" s="199">
        <v>2</v>
      </c>
      <c r="I16" s="198" t="s">
        <v>140</v>
      </c>
      <c r="J16" s="250">
        <v>80000000</v>
      </c>
      <c r="K16" s="250">
        <v>94117648</v>
      </c>
      <c r="L16" s="258">
        <v>14117648</v>
      </c>
      <c r="M16" s="258">
        <v>0.15804956495055289</v>
      </c>
      <c r="N16" s="250">
        <v>0</v>
      </c>
      <c r="O16" s="250">
        <v>0</v>
      </c>
      <c r="P16" s="250">
        <v>80000000</v>
      </c>
      <c r="Q16" s="250">
        <v>14117648</v>
      </c>
      <c r="R16" s="203" t="s">
        <v>253</v>
      </c>
      <c r="S16" s="199" t="s">
        <v>407</v>
      </c>
      <c r="T16" s="199" t="s">
        <v>407</v>
      </c>
      <c r="U16" s="199" t="s">
        <v>407</v>
      </c>
      <c r="V16" s="227" t="s">
        <v>581</v>
      </c>
      <c r="W16" s="198" t="s">
        <v>409</v>
      </c>
      <c r="X16" s="199" t="s">
        <v>408</v>
      </c>
    </row>
    <row r="17" spans="1:24" s="24" customFormat="1" ht="21" x14ac:dyDescent="0.35">
      <c r="A17" s="198">
        <v>3</v>
      </c>
      <c r="B17" s="236" t="s">
        <v>12</v>
      </c>
      <c r="C17" s="235" t="s">
        <v>28</v>
      </c>
      <c r="D17" s="198" t="s">
        <v>45</v>
      </c>
      <c r="E17" s="242" t="s">
        <v>296</v>
      </c>
      <c r="F17" s="239" t="s">
        <v>345</v>
      </c>
      <c r="G17" s="235" t="s">
        <v>536</v>
      </c>
      <c r="H17" s="199" t="s">
        <v>154</v>
      </c>
      <c r="I17" s="198" t="s">
        <v>140</v>
      </c>
      <c r="J17" s="250">
        <v>25000000</v>
      </c>
      <c r="K17" s="250">
        <v>29411765</v>
      </c>
      <c r="L17" s="258">
        <v>4411765</v>
      </c>
      <c r="M17" s="258">
        <v>0.15804956495055289</v>
      </c>
      <c r="N17" s="250">
        <v>3951239</v>
      </c>
      <c r="O17" s="250">
        <v>697277</v>
      </c>
      <c r="P17" s="250">
        <v>21048761</v>
      </c>
      <c r="Q17" s="250">
        <v>3714488</v>
      </c>
      <c r="R17" s="203" t="s">
        <v>253</v>
      </c>
      <c r="S17" s="199" t="s">
        <v>409</v>
      </c>
      <c r="T17" s="199" t="s">
        <v>408</v>
      </c>
      <c r="U17" s="199" t="s">
        <v>408</v>
      </c>
      <c r="V17" s="221" t="s">
        <v>581</v>
      </c>
      <c r="W17" s="199" t="s">
        <v>408</v>
      </c>
      <c r="X17" s="199" t="s">
        <v>407</v>
      </c>
    </row>
    <row r="18" spans="1:24" s="24" customFormat="1" ht="42" x14ac:dyDescent="0.35">
      <c r="A18" s="198">
        <v>4</v>
      </c>
      <c r="B18" s="236" t="s">
        <v>14</v>
      </c>
      <c r="C18" s="235" t="s">
        <v>15</v>
      </c>
      <c r="D18" s="198" t="s">
        <v>46</v>
      </c>
      <c r="E18" s="235" t="s">
        <v>344</v>
      </c>
      <c r="F18" s="198" t="s">
        <v>573</v>
      </c>
      <c r="G18" s="235" t="s">
        <v>106</v>
      </c>
      <c r="H18" s="199" t="s">
        <v>154</v>
      </c>
      <c r="I18" s="198" t="s">
        <v>3</v>
      </c>
      <c r="J18" s="250">
        <v>70799482</v>
      </c>
      <c r="K18" s="250">
        <v>83293509</v>
      </c>
      <c r="L18" s="258">
        <v>12494027</v>
      </c>
      <c r="M18" s="258">
        <v>0.15772531601354717</v>
      </c>
      <c r="N18" s="250">
        <v>39679949</v>
      </c>
      <c r="O18" s="250">
        <v>7002344</v>
      </c>
      <c r="P18" s="250">
        <v>31119533</v>
      </c>
      <c r="Q18" s="250">
        <v>5491683</v>
      </c>
      <c r="R18" s="201" t="s">
        <v>74</v>
      </c>
      <c r="S18" s="206">
        <v>44833</v>
      </c>
      <c r="T18" s="206">
        <v>44952</v>
      </c>
      <c r="U18" s="213" t="s">
        <v>409</v>
      </c>
      <c r="V18" s="221" t="s">
        <v>581</v>
      </c>
      <c r="W18" s="198" t="s">
        <v>408</v>
      </c>
      <c r="X18" s="213" t="s">
        <v>407</v>
      </c>
    </row>
    <row r="19" spans="1:24" s="24" customFormat="1" ht="73.5" x14ac:dyDescent="0.35">
      <c r="A19" s="198">
        <v>4</v>
      </c>
      <c r="B19" s="236" t="s">
        <v>16</v>
      </c>
      <c r="C19" s="235" t="s">
        <v>17</v>
      </c>
      <c r="D19" s="236" t="s">
        <v>48</v>
      </c>
      <c r="E19" s="235" t="s">
        <v>337</v>
      </c>
      <c r="F19" s="198" t="s">
        <v>218</v>
      </c>
      <c r="G19" s="235" t="s">
        <v>99</v>
      </c>
      <c r="H19" s="199">
        <v>3</v>
      </c>
      <c r="I19" s="198" t="s">
        <v>151</v>
      </c>
      <c r="J19" s="250">
        <v>4675000</v>
      </c>
      <c r="K19" s="250">
        <v>5500000</v>
      </c>
      <c r="L19" s="258">
        <v>825000</v>
      </c>
      <c r="M19" s="258">
        <v>0.15777510878263665</v>
      </c>
      <c r="N19" s="250">
        <v>2648594</v>
      </c>
      <c r="O19" s="250">
        <v>467398</v>
      </c>
      <c r="P19" s="250">
        <v>2026406</v>
      </c>
      <c r="Q19" s="250">
        <v>357602</v>
      </c>
      <c r="R19" s="203" t="s">
        <v>87</v>
      </c>
      <c r="S19" s="198" t="s">
        <v>408</v>
      </c>
      <c r="T19" s="199" t="s">
        <v>408</v>
      </c>
      <c r="U19" s="198" t="s">
        <v>407</v>
      </c>
      <c r="V19" s="227" t="s">
        <v>581</v>
      </c>
      <c r="W19" s="198" t="s">
        <v>407</v>
      </c>
      <c r="X19" s="198" t="s">
        <v>411</v>
      </c>
    </row>
    <row r="20" spans="1:24" s="24" customFormat="1" ht="39.65" customHeight="1" x14ac:dyDescent="0.35">
      <c r="A20" s="198">
        <v>4</v>
      </c>
      <c r="B20" s="236" t="s">
        <v>16</v>
      </c>
      <c r="C20" s="235" t="s">
        <v>17</v>
      </c>
      <c r="D20" s="236" t="s">
        <v>49</v>
      </c>
      <c r="E20" s="235" t="s">
        <v>338</v>
      </c>
      <c r="F20" s="198" t="s">
        <v>220</v>
      </c>
      <c r="G20" s="235" t="s">
        <v>101</v>
      </c>
      <c r="H20" s="199">
        <v>2</v>
      </c>
      <c r="I20" s="198" t="s">
        <v>151</v>
      </c>
      <c r="J20" s="250">
        <v>4250000</v>
      </c>
      <c r="K20" s="250">
        <v>5000000</v>
      </c>
      <c r="L20" s="258">
        <v>750000</v>
      </c>
      <c r="M20" s="258">
        <v>0.15777510878263665</v>
      </c>
      <c r="N20" s="250">
        <v>0</v>
      </c>
      <c r="O20" s="250">
        <v>0</v>
      </c>
      <c r="P20" s="250">
        <v>4250000</v>
      </c>
      <c r="Q20" s="250">
        <v>750000</v>
      </c>
      <c r="R20" s="201" t="s">
        <v>87</v>
      </c>
      <c r="S20" s="209" t="s">
        <v>535</v>
      </c>
      <c r="T20" s="209" t="s">
        <v>535</v>
      </c>
      <c r="U20" s="198" t="s">
        <v>409</v>
      </c>
      <c r="V20" s="227" t="s">
        <v>581</v>
      </c>
      <c r="W20" s="198" t="s">
        <v>408</v>
      </c>
      <c r="X20" s="198" t="s">
        <v>408</v>
      </c>
    </row>
    <row r="21" spans="1:24" s="134" customFormat="1" ht="58.5" customHeight="1" x14ac:dyDescent="0.35">
      <c r="A21" s="198">
        <v>4</v>
      </c>
      <c r="B21" s="236" t="s">
        <v>16</v>
      </c>
      <c r="C21" s="235" t="s">
        <v>17</v>
      </c>
      <c r="D21" s="236" t="s">
        <v>49</v>
      </c>
      <c r="E21" s="235" t="s">
        <v>338</v>
      </c>
      <c r="F21" s="198" t="s">
        <v>574</v>
      </c>
      <c r="G21" s="235" t="s">
        <v>101</v>
      </c>
      <c r="H21" s="199">
        <v>1</v>
      </c>
      <c r="I21" s="198" t="s">
        <v>151</v>
      </c>
      <c r="J21" s="250">
        <v>1377000</v>
      </c>
      <c r="K21" s="250">
        <v>1620000</v>
      </c>
      <c r="L21" s="258">
        <v>243000</v>
      </c>
      <c r="M21" s="258">
        <v>0.15777510878263665</v>
      </c>
      <c r="N21" s="250">
        <v>0</v>
      </c>
      <c r="O21" s="250">
        <v>0</v>
      </c>
      <c r="P21" s="250">
        <v>1377000</v>
      </c>
      <c r="Q21" s="250">
        <v>243000</v>
      </c>
      <c r="R21" s="201" t="s">
        <v>87</v>
      </c>
      <c r="S21" s="209" t="s">
        <v>535</v>
      </c>
      <c r="T21" s="209" t="s">
        <v>535</v>
      </c>
      <c r="U21" s="198" t="s">
        <v>409</v>
      </c>
      <c r="V21" s="227" t="s">
        <v>581</v>
      </c>
      <c r="W21" s="198" t="s">
        <v>408</v>
      </c>
      <c r="X21" s="198" t="s">
        <v>408</v>
      </c>
    </row>
    <row r="22" spans="1:24" s="134" customFormat="1" ht="63.65" customHeight="1" x14ac:dyDescent="0.35">
      <c r="A22" s="198">
        <v>6</v>
      </c>
      <c r="B22" s="236" t="s">
        <v>21</v>
      </c>
      <c r="C22" s="235" t="s">
        <v>29</v>
      </c>
      <c r="D22" s="236" t="s">
        <v>57</v>
      </c>
      <c r="E22" s="235" t="s">
        <v>465</v>
      </c>
      <c r="F22" s="199" t="s">
        <v>265</v>
      </c>
      <c r="G22" s="235" t="s">
        <v>353</v>
      </c>
      <c r="H22" s="199">
        <v>2</v>
      </c>
      <c r="I22" s="198" t="s">
        <v>25</v>
      </c>
      <c r="J22" s="250">
        <v>47000000</v>
      </c>
      <c r="K22" s="250">
        <v>55294118</v>
      </c>
      <c r="L22" s="258">
        <v>8294118</v>
      </c>
      <c r="M22" s="258">
        <v>6.5679822851533232E-2</v>
      </c>
      <c r="N22" s="250">
        <v>3606877</v>
      </c>
      <c r="O22" s="250">
        <v>636508</v>
      </c>
      <c r="P22" s="250">
        <v>43393123</v>
      </c>
      <c r="Q22" s="250">
        <v>7657610</v>
      </c>
      <c r="R22" s="203" t="s">
        <v>104</v>
      </c>
      <c r="S22" s="199" t="s">
        <v>408</v>
      </c>
      <c r="T22" s="199" t="s">
        <v>407</v>
      </c>
      <c r="U22" s="199" t="s">
        <v>408</v>
      </c>
      <c r="V22" s="227" t="s">
        <v>581</v>
      </c>
      <c r="W22" s="199" t="s">
        <v>407</v>
      </c>
      <c r="X22" s="199" t="s">
        <v>411</v>
      </c>
    </row>
    <row r="23" spans="1:24" s="24" customFormat="1" ht="42" x14ac:dyDescent="0.35">
      <c r="A23" s="220"/>
      <c r="B23" s="220"/>
      <c r="C23" s="220"/>
      <c r="D23" s="220"/>
      <c r="E23" s="220"/>
      <c r="F23" s="220">
        <v>0</v>
      </c>
      <c r="G23" s="247" t="s">
        <v>583</v>
      </c>
      <c r="H23" s="220"/>
      <c r="I23" s="220" t="s">
        <v>569</v>
      </c>
      <c r="J23" s="253"/>
      <c r="K23" s="253"/>
      <c r="L23" s="253"/>
      <c r="M23" s="253"/>
      <c r="N23" s="253">
        <f>SUBTOTAL(9,N24:N44)</f>
        <v>18138992</v>
      </c>
      <c r="O23" s="253">
        <f t="shared" ref="O23:Q23" si="0">SUBTOTAL(9,O24:O44)</f>
        <v>3200998</v>
      </c>
      <c r="P23" s="253">
        <f t="shared" si="0"/>
        <v>292755232</v>
      </c>
      <c r="Q23" s="253">
        <f t="shared" si="0"/>
        <v>51662697</v>
      </c>
      <c r="R23" s="220"/>
      <c r="S23" s="220"/>
      <c r="T23" s="220"/>
      <c r="U23" s="220"/>
      <c r="V23" s="220"/>
      <c r="W23" s="220"/>
      <c r="X23" s="220"/>
    </row>
    <row r="24" spans="1:24" s="24" customFormat="1" ht="21" x14ac:dyDescent="0.35">
      <c r="A24" s="198">
        <v>1</v>
      </c>
      <c r="B24" s="234" t="s">
        <v>1</v>
      </c>
      <c r="C24" s="235" t="s">
        <v>2</v>
      </c>
      <c r="D24" s="198" t="s">
        <v>32</v>
      </c>
      <c r="E24" s="235" t="s">
        <v>286</v>
      </c>
      <c r="F24" s="198" t="s">
        <v>158</v>
      </c>
      <c r="G24" s="235" t="s">
        <v>336</v>
      </c>
      <c r="H24" s="199" t="s">
        <v>154</v>
      </c>
      <c r="I24" s="198" t="s">
        <v>3</v>
      </c>
      <c r="J24" s="250">
        <v>36098377</v>
      </c>
      <c r="K24" s="250">
        <v>42468679</v>
      </c>
      <c r="L24" s="258">
        <v>6370302</v>
      </c>
      <c r="M24" s="258">
        <v>0.15772531601354717</v>
      </c>
      <c r="N24" s="250">
        <v>5693628</v>
      </c>
      <c r="O24" s="250">
        <v>1004757</v>
      </c>
      <c r="P24" s="250">
        <v>30404749</v>
      </c>
      <c r="Q24" s="250">
        <v>5365545</v>
      </c>
      <c r="R24" s="201" t="s">
        <v>87</v>
      </c>
      <c r="S24" s="198" t="s">
        <v>409</v>
      </c>
      <c r="T24" s="198" t="s">
        <v>408</v>
      </c>
      <c r="U24" s="207">
        <v>45506</v>
      </c>
      <c r="V24" s="220" t="s">
        <v>529</v>
      </c>
      <c r="W24" s="198" t="s">
        <v>408</v>
      </c>
      <c r="X24" s="198" t="s">
        <v>408</v>
      </c>
    </row>
    <row r="25" spans="1:24" s="24" customFormat="1" ht="31.5" x14ac:dyDescent="0.35">
      <c r="A25" s="198">
        <v>1</v>
      </c>
      <c r="B25" s="234" t="s">
        <v>1</v>
      </c>
      <c r="C25" s="235" t="s">
        <v>2</v>
      </c>
      <c r="D25" s="198" t="s">
        <v>32</v>
      </c>
      <c r="E25" s="235" t="s">
        <v>286</v>
      </c>
      <c r="F25" s="198" t="s">
        <v>161</v>
      </c>
      <c r="G25" s="235" t="s">
        <v>90</v>
      </c>
      <c r="H25" s="199" t="s">
        <v>154</v>
      </c>
      <c r="I25" s="198" t="s">
        <v>3</v>
      </c>
      <c r="J25" s="250">
        <v>18487501</v>
      </c>
      <c r="K25" s="250">
        <v>21750002</v>
      </c>
      <c r="L25" s="258">
        <v>3262501</v>
      </c>
      <c r="M25" s="258">
        <v>0.15772531601354717</v>
      </c>
      <c r="N25" s="250">
        <v>4256611</v>
      </c>
      <c r="O25" s="250">
        <v>751167</v>
      </c>
      <c r="P25" s="250">
        <v>14230890</v>
      </c>
      <c r="Q25" s="250">
        <v>2511334</v>
      </c>
      <c r="R25" s="201" t="s">
        <v>87</v>
      </c>
      <c r="S25" s="198" t="s">
        <v>409</v>
      </c>
      <c r="T25" s="198" t="s">
        <v>408</v>
      </c>
      <c r="U25" s="207">
        <v>45653</v>
      </c>
      <c r="V25" s="220" t="s">
        <v>529</v>
      </c>
      <c r="W25" s="198" t="s">
        <v>408</v>
      </c>
      <c r="X25" s="198" t="s">
        <v>407</v>
      </c>
    </row>
    <row r="26" spans="1:24" s="24" customFormat="1" ht="21" x14ac:dyDescent="0.35">
      <c r="A26" s="198">
        <v>1</v>
      </c>
      <c r="B26" s="234" t="s">
        <v>1</v>
      </c>
      <c r="C26" s="235" t="s">
        <v>2</v>
      </c>
      <c r="D26" s="198" t="s">
        <v>32</v>
      </c>
      <c r="E26" s="235" t="s">
        <v>286</v>
      </c>
      <c r="F26" s="198" t="s">
        <v>162</v>
      </c>
      <c r="G26" s="235" t="s">
        <v>91</v>
      </c>
      <c r="H26" s="199" t="s">
        <v>154</v>
      </c>
      <c r="I26" s="198" t="s">
        <v>3</v>
      </c>
      <c r="J26" s="250">
        <v>14025000</v>
      </c>
      <c r="K26" s="250">
        <v>16500000</v>
      </c>
      <c r="L26" s="258">
        <v>2475000</v>
      </c>
      <c r="M26" s="258">
        <v>0.15772531601354717</v>
      </c>
      <c r="N26" s="250">
        <v>2212098</v>
      </c>
      <c r="O26" s="250">
        <v>390370</v>
      </c>
      <c r="P26" s="250">
        <v>11812902</v>
      </c>
      <c r="Q26" s="250">
        <v>2084630</v>
      </c>
      <c r="R26" s="201" t="s">
        <v>87</v>
      </c>
      <c r="S26" s="206">
        <v>45562</v>
      </c>
      <c r="T26" s="208" t="s">
        <v>557</v>
      </c>
      <c r="U26" s="207">
        <v>45610</v>
      </c>
      <c r="V26" s="220" t="s">
        <v>529</v>
      </c>
      <c r="W26" s="199" t="s">
        <v>408</v>
      </c>
      <c r="X26" s="198" t="s">
        <v>407</v>
      </c>
    </row>
    <row r="27" spans="1:24" s="24" customFormat="1" ht="42" x14ac:dyDescent="0.35">
      <c r="A27" s="199">
        <v>1</v>
      </c>
      <c r="B27" s="236" t="s">
        <v>238</v>
      </c>
      <c r="C27" s="237" t="s">
        <v>13</v>
      </c>
      <c r="D27" s="238" t="s">
        <v>239</v>
      </c>
      <c r="E27" s="235" t="s">
        <v>311</v>
      </c>
      <c r="F27" s="239" t="s">
        <v>240</v>
      </c>
      <c r="G27" s="235" t="s">
        <v>133</v>
      </c>
      <c r="H27" s="199">
        <v>2</v>
      </c>
      <c r="I27" s="199" t="s">
        <v>3</v>
      </c>
      <c r="J27" s="250">
        <v>1166379</v>
      </c>
      <c r="K27" s="250">
        <v>1372211</v>
      </c>
      <c r="L27" s="258">
        <v>205832</v>
      </c>
      <c r="M27" s="258">
        <v>0.15772531601354717</v>
      </c>
      <c r="N27" s="250">
        <v>1166379</v>
      </c>
      <c r="O27" s="250">
        <v>205832</v>
      </c>
      <c r="P27" s="250">
        <v>0</v>
      </c>
      <c r="Q27" s="250">
        <v>0</v>
      </c>
      <c r="R27" s="203" t="s">
        <v>253</v>
      </c>
      <c r="S27" s="206">
        <v>45379</v>
      </c>
      <c r="T27" s="206">
        <v>45470</v>
      </c>
      <c r="U27" s="199" t="s">
        <v>409</v>
      </c>
      <c r="V27" s="220" t="s">
        <v>529</v>
      </c>
      <c r="W27" s="198" t="s">
        <v>409</v>
      </c>
      <c r="X27" s="212" t="s">
        <v>531</v>
      </c>
    </row>
    <row r="28" spans="1:24" s="24" customFormat="1" ht="21" x14ac:dyDescent="0.35">
      <c r="A28" s="199">
        <v>1</v>
      </c>
      <c r="B28" s="236" t="s">
        <v>238</v>
      </c>
      <c r="C28" s="237" t="s">
        <v>13</v>
      </c>
      <c r="D28" s="238" t="s">
        <v>239</v>
      </c>
      <c r="E28" s="235" t="s">
        <v>311</v>
      </c>
      <c r="F28" s="239" t="s">
        <v>240</v>
      </c>
      <c r="G28" s="235" t="s">
        <v>133</v>
      </c>
      <c r="H28" s="199">
        <v>1</v>
      </c>
      <c r="I28" s="199" t="s">
        <v>3</v>
      </c>
      <c r="J28" s="250">
        <v>6228621</v>
      </c>
      <c r="K28" s="250">
        <v>7327790</v>
      </c>
      <c r="L28" s="258">
        <v>1099169</v>
      </c>
      <c r="M28" s="258">
        <v>0.15772531601354717</v>
      </c>
      <c r="N28" s="250">
        <v>0</v>
      </c>
      <c r="O28" s="250">
        <v>0</v>
      </c>
      <c r="P28" s="250">
        <v>6228621</v>
      </c>
      <c r="Q28" s="250">
        <v>1099169</v>
      </c>
      <c r="R28" s="203" t="s">
        <v>253</v>
      </c>
      <c r="S28" s="206">
        <v>45379</v>
      </c>
      <c r="T28" s="206">
        <v>45470</v>
      </c>
      <c r="U28" s="207">
        <v>45602</v>
      </c>
      <c r="V28" s="220" t="s">
        <v>529</v>
      </c>
      <c r="W28" s="198" t="s">
        <v>409</v>
      </c>
      <c r="X28" s="199" t="s">
        <v>408</v>
      </c>
    </row>
    <row r="29" spans="1:24" s="24" customFormat="1" ht="25.5" customHeight="1" x14ac:dyDescent="0.35">
      <c r="A29" s="199">
        <v>2</v>
      </c>
      <c r="B29" s="234" t="s">
        <v>8</v>
      </c>
      <c r="C29" s="235" t="s">
        <v>27</v>
      </c>
      <c r="D29" s="199" t="s">
        <v>38</v>
      </c>
      <c r="E29" s="235" t="s">
        <v>290</v>
      </c>
      <c r="F29" s="198" t="s">
        <v>172</v>
      </c>
      <c r="G29" s="235" t="s">
        <v>147</v>
      </c>
      <c r="H29" s="199" t="s">
        <v>154</v>
      </c>
      <c r="I29" s="199" t="s">
        <v>3</v>
      </c>
      <c r="J29" s="250">
        <v>36703812</v>
      </c>
      <c r="K29" s="250">
        <v>43180956</v>
      </c>
      <c r="L29" s="258">
        <v>6477144</v>
      </c>
      <c r="M29" s="258">
        <v>0.15772531601354717</v>
      </c>
      <c r="N29" s="250">
        <v>0</v>
      </c>
      <c r="O29" s="250">
        <v>0</v>
      </c>
      <c r="P29" s="250">
        <v>36703812</v>
      </c>
      <c r="Q29" s="250">
        <v>6477144</v>
      </c>
      <c r="R29" s="202" t="s">
        <v>144</v>
      </c>
      <c r="S29" s="200" t="s">
        <v>69</v>
      </c>
      <c r="T29" s="200" t="s">
        <v>69</v>
      </c>
      <c r="U29" s="206">
        <v>45636</v>
      </c>
      <c r="V29" s="220" t="s">
        <v>529</v>
      </c>
      <c r="W29" s="199" t="s">
        <v>407</v>
      </c>
      <c r="X29" s="199" t="s">
        <v>530</v>
      </c>
    </row>
    <row r="30" spans="1:24" s="24" customFormat="1" ht="31.5" x14ac:dyDescent="0.35">
      <c r="A30" s="198">
        <v>2</v>
      </c>
      <c r="B30" s="236" t="s">
        <v>9</v>
      </c>
      <c r="C30" s="235" t="s">
        <v>10</v>
      </c>
      <c r="D30" s="198" t="s">
        <v>43</v>
      </c>
      <c r="E30" s="235" t="s">
        <v>294</v>
      </c>
      <c r="F30" s="238" t="s">
        <v>184</v>
      </c>
      <c r="G30" s="235" t="s">
        <v>124</v>
      </c>
      <c r="H30" s="199">
        <v>4</v>
      </c>
      <c r="I30" s="198" t="s">
        <v>3</v>
      </c>
      <c r="J30" s="250">
        <v>7277500</v>
      </c>
      <c r="K30" s="250">
        <v>8561765</v>
      </c>
      <c r="L30" s="258">
        <v>1284265</v>
      </c>
      <c r="M30" s="258">
        <v>0.15772531601354717</v>
      </c>
      <c r="N30" s="250">
        <v>0</v>
      </c>
      <c r="O30" s="250">
        <v>0</v>
      </c>
      <c r="P30" s="250">
        <v>7277500</v>
      </c>
      <c r="Q30" s="250">
        <v>1284265</v>
      </c>
      <c r="R30" s="202" t="s">
        <v>104</v>
      </c>
      <c r="S30" s="207">
        <v>45624</v>
      </c>
      <c r="T30" s="199" t="s">
        <v>407</v>
      </c>
      <c r="U30" s="207">
        <v>45632</v>
      </c>
      <c r="V30" s="225" t="s">
        <v>529</v>
      </c>
      <c r="W30" s="199" t="s">
        <v>407</v>
      </c>
      <c r="X30" s="199" t="s">
        <v>411</v>
      </c>
    </row>
    <row r="31" spans="1:24" s="134" customFormat="1" ht="31.5" x14ac:dyDescent="0.35">
      <c r="A31" s="198">
        <v>2</v>
      </c>
      <c r="B31" s="236" t="s">
        <v>9</v>
      </c>
      <c r="C31" s="235" t="s">
        <v>10</v>
      </c>
      <c r="D31" s="198" t="s">
        <v>43</v>
      </c>
      <c r="E31" s="235" t="s">
        <v>294</v>
      </c>
      <c r="F31" s="238" t="s">
        <v>184</v>
      </c>
      <c r="G31" s="235" t="s">
        <v>124</v>
      </c>
      <c r="H31" s="199">
        <v>3</v>
      </c>
      <c r="I31" s="198" t="s">
        <v>3</v>
      </c>
      <c r="J31" s="250">
        <v>16000000</v>
      </c>
      <c r="K31" s="250">
        <v>18823530</v>
      </c>
      <c r="L31" s="258">
        <v>2823530</v>
      </c>
      <c r="M31" s="258">
        <v>0.15772531601354717</v>
      </c>
      <c r="N31" s="250">
        <v>0</v>
      </c>
      <c r="O31" s="250">
        <v>0</v>
      </c>
      <c r="P31" s="250">
        <v>16000000</v>
      </c>
      <c r="Q31" s="250">
        <v>2823530</v>
      </c>
      <c r="R31" s="202" t="s">
        <v>104</v>
      </c>
      <c r="S31" s="207">
        <v>45624</v>
      </c>
      <c r="T31" s="199" t="s">
        <v>407</v>
      </c>
      <c r="U31" s="207">
        <v>45632</v>
      </c>
      <c r="V31" s="220" t="s">
        <v>529</v>
      </c>
      <c r="W31" s="198" t="s">
        <v>407</v>
      </c>
      <c r="X31" s="199" t="s">
        <v>411</v>
      </c>
    </row>
    <row r="32" spans="1:24" s="134" customFormat="1" ht="42" x14ac:dyDescent="0.35">
      <c r="A32" s="198">
        <v>4</v>
      </c>
      <c r="B32" s="236" t="s">
        <v>14</v>
      </c>
      <c r="C32" s="235" t="s">
        <v>15</v>
      </c>
      <c r="D32" s="198" t="s">
        <v>46</v>
      </c>
      <c r="E32" s="235" t="s">
        <v>344</v>
      </c>
      <c r="F32" s="198" t="s">
        <v>320</v>
      </c>
      <c r="G32" s="235" t="s">
        <v>107</v>
      </c>
      <c r="H32" s="199">
        <v>1</v>
      </c>
      <c r="I32" s="198" t="s">
        <v>3</v>
      </c>
      <c r="J32" s="250">
        <v>2040000</v>
      </c>
      <c r="K32" s="250">
        <v>2400000</v>
      </c>
      <c r="L32" s="258">
        <v>360000</v>
      </c>
      <c r="M32" s="258">
        <v>0.15772531601354717</v>
      </c>
      <c r="N32" s="250">
        <v>0</v>
      </c>
      <c r="O32" s="250">
        <v>0</v>
      </c>
      <c r="P32" s="250">
        <v>2040000</v>
      </c>
      <c r="Q32" s="250">
        <v>360000</v>
      </c>
      <c r="R32" s="201" t="s">
        <v>74</v>
      </c>
      <c r="S32" s="206">
        <v>45498</v>
      </c>
      <c r="T32" s="207">
        <v>45625</v>
      </c>
      <c r="U32" s="206">
        <v>45583</v>
      </c>
      <c r="V32" s="225" t="s">
        <v>529</v>
      </c>
      <c r="W32" s="213" t="s">
        <v>407</v>
      </c>
      <c r="X32" s="213" t="s">
        <v>407</v>
      </c>
    </row>
    <row r="33" spans="1:29" s="134" customFormat="1" ht="52.5" x14ac:dyDescent="0.35">
      <c r="A33" s="198">
        <v>4</v>
      </c>
      <c r="B33" s="236" t="s">
        <v>16</v>
      </c>
      <c r="C33" s="235" t="s">
        <v>17</v>
      </c>
      <c r="D33" s="236" t="s">
        <v>58</v>
      </c>
      <c r="E33" s="235" t="s">
        <v>341</v>
      </c>
      <c r="F33" s="198" t="s">
        <v>207</v>
      </c>
      <c r="G33" s="235" t="s">
        <v>362</v>
      </c>
      <c r="H33" s="199" t="s">
        <v>154</v>
      </c>
      <c r="I33" s="198" t="s">
        <v>3</v>
      </c>
      <c r="J33" s="250">
        <v>3279958</v>
      </c>
      <c r="K33" s="250">
        <v>3858775</v>
      </c>
      <c r="L33" s="258">
        <v>578817</v>
      </c>
      <c r="M33" s="258">
        <v>0.15772531601354717</v>
      </c>
      <c r="N33" s="250">
        <v>517332</v>
      </c>
      <c r="O33" s="250">
        <v>91294</v>
      </c>
      <c r="P33" s="250">
        <v>2762626</v>
      </c>
      <c r="Q33" s="250">
        <v>487523</v>
      </c>
      <c r="R33" s="203" t="s">
        <v>87</v>
      </c>
      <c r="S33" s="210" t="s">
        <v>566</v>
      </c>
      <c r="T33" s="209" t="s">
        <v>535</v>
      </c>
      <c r="U33" s="207">
        <v>45505</v>
      </c>
      <c r="V33" s="225" t="s">
        <v>529</v>
      </c>
      <c r="W33" s="198" t="s">
        <v>408</v>
      </c>
      <c r="X33" s="198" t="s">
        <v>407</v>
      </c>
    </row>
    <row r="34" spans="1:29" s="187" customFormat="1" ht="52.5" x14ac:dyDescent="0.35">
      <c r="A34" s="198">
        <v>4</v>
      </c>
      <c r="B34" s="236" t="s">
        <v>16</v>
      </c>
      <c r="C34" s="235" t="s">
        <v>17</v>
      </c>
      <c r="D34" s="236" t="s">
        <v>58</v>
      </c>
      <c r="E34" s="235" t="s">
        <v>341</v>
      </c>
      <c r="F34" s="198" t="s">
        <v>208</v>
      </c>
      <c r="G34" s="235" t="s">
        <v>363</v>
      </c>
      <c r="H34" s="199">
        <v>2</v>
      </c>
      <c r="I34" s="198" t="s">
        <v>3</v>
      </c>
      <c r="J34" s="250">
        <v>34187138</v>
      </c>
      <c r="K34" s="250">
        <v>40220163</v>
      </c>
      <c r="L34" s="258">
        <v>6033025</v>
      </c>
      <c r="M34" s="258">
        <v>0.15772531601354717</v>
      </c>
      <c r="N34" s="250">
        <v>0</v>
      </c>
      <c r="O34" s="250">
        <v>0</v>
      </c>
      <c r="P34" s="250">
        <v>34187138</v>
      </c>
      <c r="Q34" s="250">
        <v>6033025</v>
      </c>
      <c r="R34" s="203" t="s">
        <v>87</v>
      </c>
      <c r="S34" s="206">
        <v>45533</v>
      </c>
      <c r="T34" s="206">
        <v>45638</v>
      </c>
      <c r="U34" s="206">
        <v>45504</v>
      </c>
      <c r="V34" s="225" t="s">
        <v>529</v>
      </c>
      <c r="W34" s="198" t="s">
        <v>408</v>
      </c>
      <c r="X34" s="198" t="s">
        <v>407</v>
      </c>
    </row>
    <row r="35" spans="1:29" s="134" customFormat="1" ht="21.65" customHeight="1" x14ac:dyDescent="0.35">
      <c r="A35" s="198">
        <v>4</v>
      </c>
      <c r="B35" s="236" t="s">
        <v>16</v>
      </c>
      <c r="C35" s="235" t="s">
        <v>17</v>
      </c>
      <c r="D35" s="236" t="s">
        <v>48</v>
      </c>
      <c r="E35" s="235" t="s">
        <v>337</v>
      </c>
      <c r="F35" s="198" t="s">
        <v>308</v>
      </c>
      <c r="G35" s="235" t="s">
        <v>251</v>
      </c>
      <c r="H35" s="199">
        <v>1</v>
      </c>
      <c r="I35" s="198" t="s">
        <v>151</v>
      </c>
      <c r="J35" s="250">
        <v>8500000</v>
      </c>
      <c r="K35" s="250">
        <v>10000000</v>
      </c>
      <c r="L35" s="258">
        <v>1500000</v>
      </c>
      <c r="M35" s="258">
        <v>0.15777510878263665</v>
      </c>
      <c r="N35" s="250">
        <v>0</v>
      </c>
      <c r="O35" s="250">
        <v>0</v>
      </c>
      <c r="P35" s="250">
        <v>8500000</v>
      </c>
      <c r="Q35" s="250">
        <v>1500000</v>
      </c>
      <c r="R35" s="203" t="s">
        <v>87</v>
      </c>
      <c r="S35" s="210" t="s">
        <v>567</v>
      </c>
      <c r="T35" s="198" t="s">
        <v>408</v>
      </c>
      <c r="U35" s="207">
        <v>45502</v>
      </c>
      <c r="V35" s="225" t="s">
        <v>529</v>
      </c>
      <c r="W35" s="198" t="s">
        <v>408</v>
      </c>
      <c r="X35" s="198" t="s">
        <v>407</v>
      </c>
    </row>
    <row r="36" spans="1:29" s="134" customFormat="1" ht="73.5" x14ac:dyDescent="0.35">
      <c r="A36" s="198">
        <v>4</v>
      </c>
      <c r="B36" s="236" t="s">
        <v>16</v>
      </c>
      <c r="C36" s="235" t="s">
        <v>17</v>
      </c>
      <c r="D36" s="236" t="s">
        <v>48</v>
      </c>
      <c r="E36" s="235" t="s">
        <v>337</v>
      </c>
      <c r="F36" s="198" t="s">
        <v>308</v>
      </c>
      <c r="G36" s="235" t="s">
        <v>251</v>
      </c>
      <c r="H36" s="199">
        <v>2</v>
      </c>
      <c r="I36" s="198" t="s">
        <v>151</v>
      </c>
      <c r="J36" s="250">
        <v>19922947</v>
      </c>
      <c r="K36" s="250">
        <v>23438762</v>
      </c>
      <c r="L36" s="258">
        <v>3515815</v>
      </c>
      <c r="M36" s="258">
        <v>0.15777510878263665</v>
      </c>
      <c r="N36" s="250">
        <v>0</v>
      </c>
      <c r="O36" s="250">
        <v>0</v>
      </c>
      <c r="P36" s="250">
        <v>19922947</v>
      </c>
      <c r="Q36" s="250">
        <v>3515815</v>
      </c>
      <c r="R36" s="203" t="s">
        <v>87</v>
      </c>
      <c r="S36" s="210" t="s">
        <v>567</v>
      </c>
      <c r="T36" s="198" t="s">
        <v>408</v>
      </c>
      <c r="U36" s="207">
        <v>45502</v>
      </c>
      <c r="V36" s="225" t="s">
        <v>529</v>
      </c>
      <c r="W36" s="198" t="s">
        <v>408</v>
      </c>
      <c r="X36" s="198" t="s">
        <v>407</v>
      </c>
    </row>
    <row r="37" spans="1:29" s="134" customFormat="1" ht="94.5" x14ac:dyDescent="0.35">
      <c r="A37" s="198">
        <v>4</v>
      </c>
      <c r="B37" s="236" t="s">
        <v>16</v>
      </c>
      <c r="C37" s="235" t="s">
        <v>17</v>
      </c>
      <c r="D37" s="236" t="s">
        <v>49</v>
      </c>
      <c r="E37" s="235" t="s">
        <v>338</v>
      </c>
      <c r="F37" s="199" t="s">
        <v>276</v>
      </c>
      <c r="G37" s="235" t="s">
        <v>274</v>
      </c>
      <c r="H37" s="199" t="s">
        <v>154</v>
      </c>
      <c r="I37" s="198" t="s">
        <v>151</v>
      </c>
      <c r="J37" s="250">
        <v>1775148</v>
      </c>
      <c r="K37" s="250">
        <v>2088410</v>
      </c>
      <c r="L37" s="258">
        <v>313262</v>
      </c>
      <c r="M37" s="258">
        <v>0.15777510878263665</v>
      </c>
      <c r="N37" s="250">
        <v>280074</v>
      </c>
      <c r="O37" s="250">
        <v>49425</v>
      </c>
      <c r="P37" s="250">
        <v>1495074</v>
      </c>
      <c r="Q37" s="250">
        <v>263837</v>
      </c>
      <c r="R37" s="203" t="s">
        <v>85</v>
      </c>
      <c r="S37" s="209" t="s">
        <v>535</v>
      </c>
      <c r="T37" s="209" t="s">
        <v>535</v>
      </c>
      <c r="U37" s="207">
        <v>45631</v>
      </c>
      <c r="V37" s="220" t="s">
        <v>529</v>
      </c>
      <c r="W37" s="199" t="s">
        <v>407</v>
      </c>
      <c r="X37" s="199" t="s">
        <v>407</v>
      </c>
    </row>
    <row r="38" spans="1:29" s="24" customFormat="1" ht="29.15" customHeight="1" x14ac:dyDescent="0.35">
      <c r="A38" s="198">
        <v>4</v>
      </c>
      <c r="B38" s="236" t="s">
        <v>16</v>
      </c>
      <c r="C38" s="235" t="s">
        <v>17</v>
      </c>
      <c r="D38" s="236" t="s">
        <v>50</v>
      </c>
      <c r="E38" s="235" t="s">
        <v>314</v>
      </c>
      <c r="F38" s="198" t="s">
        <v>221</v>
      </c>
      <c r="G38" s="235" t="s">
        <v>335</v>
      </c>
      <c r="H38" s="199">
        <v>2</v>
      </c>
      <c r="I38" s="198" t="s">
        <v>151</v>
      </c>
      <c r="J38" s="250">
        <v>4898317</v>
      </c>
      <c r="K38" s="250">
        <v>5762726</v>
      </c>
      <c r="L38" s="258">
        <v>864409</v>
      </c>
      <c r="M38" s="258">
        <v>0.15777510878263665</v>
      </c>
      <c r="N38" s="250">
        <v>0</v>
      </c>
      <c r="O38" s="250">
        <v>0</v>
      </c>
      <c r="P38" s="250">
        <v>4898317</v>
      </c>
      <c r="Q38" s="250">
        <v>864409</v>
      </c>
      <c r="R38" s="204" t="s">
        <v>87</v>
      </c>
      <c r="S38" s="210" t="s">
        <v>567</v>
      </c>
      <c r="T38" s="199" t="s">
        <v>409</v>
      </c>
      <c r="U38" s="206">
        <v>45628</v>
      </c>
      <c r="V38" s="220" t="s">
        <v>529</v>
      </c>
      <c r="W38" s="198" t="s">
        <v>408</v>
      </c>
      <c r="X38" s="198" t="s">
        <v>408</v>
      </c>
    </row>
    <row r="39" spans="1:29" s="24" customFormat="1" ht="26.15" customHeight="1" x14ac:dyDescent="0.35">
      <c r="A39" s="198">
        <v>4</v>
      </c>
      <c r="B39" s="236" t="s">
        <v>16</v>
      </c>
      <c r="C39" s="235" t="s">
        <v>17</v>
      </c>
      <c r="D39" s="236" t="s">
        <v>50</v>
      </c>
      <c r="E39" s="235" t="s">
        <v>314</v>
      </c>
      <c r="F39" s="238" t="s">
        <v>223</v>
      </c>
      <c r="G39" s="235" t="s">
        <v>127</v>
      </c>
      <c r="H39" s="199" t="s">
        <v>154</v>
      </c>
      <c r="I39" s="198" t="s">
        <v>151</v>
      </c>
      <c r="J39" s="250">
        <v>3685037</v>
      </c>
      <c r="K39" s="250">
        <v>4335338</v>
      </c>
      <c r="L39" s="258">
        <v>650301</v>
      </c>
      <c r="M39" s="258">
        <v>0.15777510878263665</v>
      </c>
      <c r="N39" s="250">
        <v>581407</v>
      </c>
      <c r="O39" s="250">
        <v>102601</v>
      </c>
      <c r="P39" s="250">
        <v>3103630</v>
      </c>
      <c r="Q39" s="250">
        <v>547700</v>
      </c>
      <c r="R39" s="202" t="s">
        <v>104</v>
      </c>
      <c r="S39" s="207">
        <v>45463</v>
      </c>
      <c r="T39" s="206">
        <v>45517</v>
      </c>
      <c r="U39" s="207">
        <v>45439</v>
      </c>
      <c r="V39" s="220" t="s">
        <v>529</v>
      </c>
      <c r="W39" s="198" t="s">
        <v>407</v>
      </c>
      <c r="X39" s="198" t="s">
        <v>411</v>
      </c>
    </row>
    <row r="40" spans="1:29" s="134" customFormat="1" ht="63" x14ac:dyDescent="0.35">
      <c r="A40" s="198">
        <v>4</v>
      </c>
      <c r="B40" s="236" t="s">
        <v>18</v>
      </c>
      <c r="C40" s="235" t="s">
        <v>19</v>
      </c>
      <c r="D40" s="236" t="s">
        <v>55</v>
      </c>
      <c r="E40" s="235" t="s">
        <v>299</v>
      </c>
      <c r="F40" s="198" t="s">
        <v>72</v>
      </c>
      <c r="G40" s="235" t="s">
        <v>520</v>
      </c>
      <c r="H40" s="199">
        <v>4</v>
      </c>
      <c r="I40" s="198" t="s">
        <v>151</v>
      </c>
      <c r="J40" s="250">
        <v>27434580</v>
      </c>
      <c r="K40" s="250">
        <v>32275977</v>
      </c>
      <c r="L40" s="258">
        <v>4841397</v>
      </c>
      <c r="M40" s="258">
        <v>0.15777510878263665</v>
      </c>
      <c r="N40" s="250">
        <v>0</v>
      </c>
      <c r="O40" s="250">
        <v>0</v>
      </c>
      <c r="P40" s="250">
        <v>27434580</v>
      </c>
      <c r="Q40" s="250">
        <v>4841397</v>
      </c>
      <c r="R40" s="201" t="s">
        <v>62</v>
      </c>
      <c r="S40" s="207">
        <v>45624</v>
      </c>
      <c r="T40" s="199" t="s">
        <v>411</v>
      </c>
      <c r="U40" s="207">
        <v>45638</v>
      </c>
      <c r="V40" s="225" t="s">
        <v>529</v>
      </c>
      <c r="W40" s="194" t="s">
        <v>411</v>
      </c>
      <c r="X40" s="194" t="s">
        <v>412</v>
      </c>
      <c r="Y40" s="191"/>
      <c r="AC40" s="193"/>
    </row>
    <row r="41" spans="1:29" s="24" customFormat="1" ht="63" x14ac:dyDescent="0.35">
      <c r="A41" s="198">
        <v>4</v>
      </c>
      <c r="B41" s="236" t="s">
        <v>18</v>
      </c>
      <c r="C41" s="235" t="s">
        <v>19</v>
      </c>
      <c r="D41" s="236" t="s">
        <v>55</v>
      </c>
      <c r="E41" s="235" t="s">
        <v>299</v>
      </c>
      <c r="F41" s="198" t="s">
        <v>72</v>
      </c>
      <c r="G41" s="235" t="s">
        <v>520</v>
      </c>
      <c r="H41" s="199">
        <v>5</v>
      </c>
      <c r="I41" s="198" t="s">
        <v>151</v>
      </c>
      <c r="J41" s="250">
        <v>10988592</v>
      </c>
      <c r="K41" s="250">
        <v>12927756</v>
      </c>
      <c r="L41" s="258">
        <v>1939164</v>
      </c>
      <c r="M41" s="258">
        <v>0.15777510878263665</v>
      </c>
      <c r="N41" s="250">
        <v>0</v>
      </c>
      <c r="O41" s="250">
        <v>0</v>
      </c>
      <c r="P41" s="250">
        <v>10988592</v>
      </c>
      <c r="Q41" s="250">
        <v>1939164</v>
      </c>
      <c r="R41" s="201" t="s">
        <v>62</v>
      </c>
      <c r="S41" s="207">
        <v>45624</v>
      </c>
      <c r="T41" s="199" t="s">
        <v>411</v>
      </c>
      <c r="U41" s="207">
        <v>45630</v>
      </c>
      <c r="V41" s="225" t="s">
        <v>529</v>
      </c>
      <c r="W41" s="194" t="s">
        <v>411</v>
      </c>
      <c r="X41" s="194" t="s">
        <v>412</v>
      </c>
    </row>
    <row r="42" spans="1:29" s="134" customFormat="1" ht="37.5" customHeight="1" x14ac:dyDescent="0.35">
      <c r="A42" s="198">
        <v>4</v>
      </c>
      <c r="B42" s="236" t="s">
        <v>18</v>
      </c>
      <c r="C42" s="235" t="s">
        <v>19</v>
      </c>
      <c r="D42" s="236" t="s">
        <v>55</v>
      </c>
      <c r="E42" s="235" t="s">
        <v>299</v>
      </c>
      <c r="F42" s="198" t="s">
        <v>73</v>
      </c>
      <c r="G42" s="235" t="s">
        <v>509</v>
      </c>
      <c r="H42" s="199" t="s">
        <v>154</v>
      </c>
      <c r="I42" s="198" t="s">
        <v>151</v>
      </c>
      <c r="J42" s="250">
        <v>5950000</v>
      </c>
      <c r="K42" s="250">
        <v>7000000</v>
      </c>
      <c r="L42" s="258">
        <v>1050000</v>
      </c>
      <c r="M42" s="258">
        <v>0.15777510878263665</v>
      </c>
      <c r="N42" s="250">
        <v>0</v>
      </c>
      <c r="O42" s="250">
        <v>0</v>
      </c>
      <c r="P42" s="250">
        <v>5950000</v>
      </c>
      <c r="Q42" s="250">
        <v>1050000</v>
      </c>
      <c r="R42" s="201" t="s">
        <v>62</v>
      </c>
      <c r="S42" s="209" t="s">
        <v>535</v>
      </c>
      <c r="T42" s="209" t="s">
        <v>535</v>
      </c>
      <c r="U42" s="206">
        <v>45638</v>
      </c>
      <c r="V42" s="225" t="s">
        <v>529</v>
      </c>
      <c r="W42" s="199" t="s">
        <v>411</v>
      </c>
      <c r="X42" s="199" t="s">
        <v>411</v>
      </c>
    </row>
    <row r="43" spans="1:29" s="134" customFormat="1" ht="52.5" x14ac:dyDescent="0.35">
      <c r="A43" s="198">
        <v>6</v>
      </c>
      <c r="B43" s="236" t="s">
        <v>21</v>
      </c>
      <c r="C43" s="235" t="s">
        <v>29</v>
      </c>
      <c r="D43" s="236" t="s">
        <v>57</v>
      </c>
      <c r="E43" s="235" t="s">
        <v>465</v>
      </c>
      <c r="F43" s="199" t="s">
        <v>268</v>
      </c>
      <c r="G43" s="235" t="s">
        <v>304</v>
      </c>
      <c r="H43" s="199" t="s">
        <v>154</v>
      </c>
      <c r="I43" s="198" t="s">
        <v>25</v>
      </c>
      <c r="J43" s="250">
        <v>35298850</v>
      </c>
      <c r="K43" s="250">
        <v>41528059</v>
      </c>
      <c r="L43" s="258">
        <v>6229209</v>
      </c>
      <c r="M43" s="258">
        <v>6.5679822851533232E-2</v>
      </c>
      <c r="N43" s="250">
        <v>2318422</v>
      </c>
      <c r="O43" s="250">
        <v>409133</v>
      </c>
      <c r="P43" s="250">
        <v>32980428</v>
      </c>
      <c r="Q43" s="250">
        <v>5820076</v>
      </c>
      <c r="R43" s="203" t="s">
        <v>144</v>
      </c>
      <c r="S43" s="218" t="s">
        <v>69</v>
      </c>
      <c r="T43" s="200" t="s">
        <v>69</v>
      </c>
      <c r="U43" s="219">
        <v>45636</v>
      </c>
      <c r="V43" s="220" t="s">
        <v>529</v>
      </c>
      <c r="W43" s="229" t="s">
        <v>407</v>
      </c>
      <c r="X43" s="199" t="s">
        <v>530</v>
      </c>
    </row>
    <row r="44" spans="1:29" s="134" customFormat="1" ht="42" x14ac:dyDescent="0.35">
      <c r="A44" s="198">
        <v>6</v>
      </c>
      <c r="B44" s="236" t="s">
        <v>21</v>
      </c>
      <c r="C44" s="235" t="s">
        <v>29</v>
      </c>
      <c r="D44" s="236" t="s">
        <v>57</v>
      </c>
      <c r="E44" s="235" t="s">
        <v>465</v>
      </c>
      <c r="F44" s="199" t="s">
        <v>269</v>
      </c>
      <c r="G44" s="235" t="s">
        <v>381</v>
      </c>
      <c r="H44" s="199" t="s">
        <v>154</v>
      </c>
      <c r="I44" s="198" t="s">
        <v>25</v>
      </c>
      <c r="J44" s="250">
        <v>16946467</v>
      </c>
      <c r="K44" s="250">
        <v>19937020</v>
      </c>
      <c r="L44" s="258">
        <v>2990553</v>
      </c>
      <c r="M44" s="258">
        <v>6.5679822851533232E-2</v>
      </c>
      <c r="N44" s="250">
        <v>1113041</v>
      </c>
      <c r="O44" s="250">
        <v>196419</v>
      </c>
      <c r="P44" s="250">
        <v>15833426</v>
      </c>
      <c r="Q44" s="250">
        <v>2794134</v>
      </c>
      <c r="R44" s="203" t="s">
        <v>87</v>
      </c>
      <c r="S44" s="209" t="s">
        <v>535</v>
      </c>
      <c r="T44" s="209" t="s">
        <v>535</v>
      </c>
      <c r="U44" s="207">
        <v>45623</v>
      </c>
      <c r="V44" s="220" t="s">
        <v>529</v>
      </c>
      <c r="W44" s="198" t="s">
        <v>408</v>
      </c>
      <c r="X44" s="198" t="s">
        <v>408</v>
      </c>
    </row>
    <row r="45" spans="1:29" s="134" customFormat="1" ht="48" customHeight="1" x14ac:dyDescent="0.35">
      <c r="A45" s="279"/>
      <c r="B45" s="280"/>
      <c r="C45" s="281"/>
      <c r="D45" s="280"/>
      <c r="E45" s="281"/>
      <c r="F45" s="282">
        <v>0</v>
      </c>
      <c r="G45" s="286" t="s">
        <v>595</v>
      </c>
      <c r="H45" s="282"/>
      <c r="I45" s="288" t="s">
        <v>569</v>
      </c>
      <c r="J45" s="283"/>
      <c r="K45" s="283"/>
      <c r="L45" s="284"/>
      <c r="M45" s="284"/>
      <c r="N45" s="287">
        <f>SUBTOTAL(9,N46:N55)</f>
        <v>48291704</v>
      </c>
      <c r="O45" s="287">
        <f t="shared" ref="O45:Q45" si="1">SUBTOTAL(9,O46:O55)</f>
        <v>8522064</v>
      </c>
      <c r="P45" s="287">
        <f t="shared" si="1"/>
        <v>167519092</v>
      </c>
      <c r="Q45" s="287">
        <f t="shared" si="1"/>
        <v>29562198</v>
      </c>
      <c r="R45" s="278"/>
      <c r="S45" s="278"/>
      <c r="T45" s="278"/>
      <c r="U45" s="285"/>
      <c r="V45" s="278"/>
      <c r="W45" s="279"/>
      <c r="X45" s="279"/>
      <c r="Y45" s="191"/>
      <c r="AA45" s="193"/>
    </row>
    <row r="46" spans="1:29" s="134" customFormat="1" ht="48" customHeight="1" x14ac:dyDescent="0.35">
      <c r="A46" s="198">
        <v>1</v>
      </c>
      <c r="B46" s="234" t="s">
        <v>4</v>
      </c>
      <c r="C46" s="235" t="s">
        <v>5</v>
      </c>
      <c r="D46" s="198" t="s">
        <v>34</v>
      </c>
      <c r="E46" s="235" t="s">
        <v>288</v>
      </c>
      <c r="F46" s="198" t="s">
        <v>165</v>
      </c>
      <c r="G46" s="235" t="s">
        <v>370</v>
      </c>
      <c r="H46" s="199" t="s">
        <v>154</v>
      </c>
      <c r="I46" s="198" t="s">
        <v>3</v>
      </c>
      <c r="J46" s="250">
        <v>58001921</v>
      </c>
      <c r="K46" s="250">
        <v>68237555</v>
      </c>
      <c r="L46" s="258">
        <v>10235634</v>
      </c>
      <c r="M46" s="258">
        <v>0.15772531601354717</v>
      </c>
      <c r="N46" s="250">
        <v>28608842</v>
      </c>
      <c r="O46" s="250">
        <v>5048620</v>
      </c>
      <c r="P46" s="250">
        <v>29393079</v>
      </c>
      <c r="Q46" s="250">
        <v>5187014</v>
      </c>
      <c r="R46" s="201" t="s">
        <v>144</v>
      </c>
      <c r="S46" s="209" t="s">
        <v>69</v>
      </c>
      <c r="T46" s="209" t="s">
        <v>69</v>
      </c>
      <c r="U46" s="207">
        <v>45356</v>
      </c>
      <c r="V46" s="278" t="s">
        <v>594</v>
      </c>
      <c r="W46" s="198" t="s">
        <v>409</v>
      </c>
      <c r="X46" s="199" t="s">
        <v>530</v>
      </c>
      <c r="Y46" s="191"/>
      <c r="AA46" s="193"/>
    </row>
    <row r="47" spans="1:29" s="24" customFormat="1" ht="21" customHeight="1" x14ac:dyDescent="0.35">
      <c r="A47" s="198">
        <v>1</v>
      </c>
      <c r="B47" s="234" t="s">
        <v>4</v>
      </c>
      <c r="C47" s="248" t="s">
        <v>5</v>
      </c>
      <c r="D47" s="198" t="s">
        <v>36</v>
      </c>
      <c r="E47" s="248" t="s">
        <v>288</v>
      </c>
      <c r="F47" s="199" t="s">
        <v>586</v>
      </c>
      <c r="G47" s="235" t="s">
        <v>534</v>
      </c>
      <c r="H47" s="199" t="s">
        <v>154</v>
      </c>
      <c r="I47" s="198" t="s">
        <v>3</v>
      </c>
      <c r="J47" s="260">
        <v>25619201</v>
      </c>
      <c r="K47" s="260">
        <v>30140237</v>
      </c>
      <c r="L47" s="261">
        <v>4521036</v>
      </c>
      <c r="M47" s="261">
        <v>0.15772531601354717</v>
      </c>
      <c r="N47" s="252">
        <v>0</v>
      </c>
      <c r="O47" s="252">
        <v>0</v>
      </c>
      <c r="P47" s="252">
        <v>25619201</v>
      </c>
      <c r="Q47" s="252">
        <v>4521036</v>
      </c>
      <c r="R47" s="201" t="s">
        <v>144</v>
      </c>
      <c r="S47" s="209" t="s">
        <v>69</v>
      </c>
      <c r="T47" s="209" t="s">
        <v>69</v>
      </c>
      <c r="U47" s="206">
        <v>45639</v>
      </c>
      <c r="V47" s="278" t="s">
        <v>594</v>
      </c>
      <c r="W47" s="199" t="s">
        <v>407</v>
      </c>
      <c r="X47" s="200" t="s">
        <v>530</v>
      </c>
    </row>
    <row r="48" spans="1:29" s="24" customFormat="1" ht="29.15" customHeight="1" x14ac:dyDescent="0.35">
      <c r="A48" s="199">
        <v>2</v>
      </c>
      <c r="B48" s="234" t="s">
        <v>8</v>
      </c>
      <c r="C48" s="235" t="s">
        <v>27</v>
      </c>
      <c r="D48" s="199" t="s">
        <v>38</v>
      </c>
      <c r="E48" s="235" t="s">
        <v>290</v>
      </c>
      <c r="F48" s="198" t="s">
        <v>173</v>
      </c>
      <c r="G48" s="235" t="s">
        <v>148</v>
      </c>
      <c r="H48" s="199">
        <v>2</v>
      </c>
      <c r="I48" s="199" t="s">
        <v>3</v>
      </c>
      <c r="J48" s="250">
        <v>47440102</v>
      </c>
      <c r="K48" s="250">
        <v>55811885</v>
      </c>
      <c r="L48" s="258">
        <v>8371783</v>
      </c>
      <c r="M48" s="258">
        <v>0.15772531601354717</v>
      </c>
      <c r="N48" s="250">
        <v>7416391</v>
      </c>
      <c r="O48" s="250">
        <v>1308774</v>
      </c>
      <c r="P48" s="250">
        <v>40023711</v>
      </c>
      <c r="Q48" s="250">
        <v>7063009</v>
      </c>
      <c r="R48" s="202" t="s">
        <v>396</v>
      </c>
      <c r="S48" s="199" t="s">
        <v>69</v>
      </c>
      <c r="T48" s="199" t="s">
        <v>69</v>
      </c>
      <c r="U48" s="207">
        <v>45610</v>
      </c>
      <c r="V48" s="278" t="s">
        <v>594</v>
      </c>
      <c r="W48" s="199" t="s">
        <v>408</v>
      </c>
      <c r="X48" s="199" t="s">
        <v>407</v>
      </c>
    </row>
    <row r="49" spans="1:29" s="134" customFormat="1" ht="35.15" customHeight="1" x14ac:dyDescent="0.35">
      <c r="A49" s="199">
        <v>2</v>
      </c>
      <c r="B49" s="234" t="s">
        <v>8</v>
      </c>
      <c r="C49" s="235" t="s">
        <v>27</v>
      </c>
      <c r="D49" s="199" t="s">
        <v>38</v>
      </c>
      <c r="E49" s="235" t="s">
        <v>290</v>
      </c>
      <c r="F49" s="198" t="s">
        <v>262</v>
      </c>
      <c r="G49" s="235" t="s">
        <v>273</v>
      </c>
      <c r="H49" s="199" t="s">
        <v>154</v>
      </c>
      <c r="I49" s="199" t="s">
        <v>3</v>
      </c>
      <c r="J49" s="250">
        <v>29580000</v>
      </c>
      <c r="K49" s="250">
        <v>34800000</v>
      </c>
      <c r="L49" s="258">
        <v>5220000</v>
      </c>
      <c r="M49" s="258">
        <v>0.15772531601354717</v>
      </c>
      <c r="N49" s="250">
        <v>4665514</v>
      </c>
      <c r="O49" s="250">
        <v>823326</v>
      </c>
      <c r="P49" s="250">
        <v>24914486</v>
      </c>
      <c r="Q49" s="250">
        <v>4396674</v>
      </c>
      <c r="R49" s="202" t="s">
        <v>144</v>
      </c>
      <c r="S49" s="199" t="s">
        <v>408</v>
      </c>
      <c r="T49" s="199" t="s">
        <v>408</v>
      </c>
      <c r="U49" s="206">
        <v>45491</v>
      </c>
      <c r="V49" s="278" t="s">
        <v>594</v>
      </c>
      <c r="W49" s="198" t="s">
        <v>407</v>
      </c>
      <c r="X49" s="198" t="s">
        <v>407</v>
      </c>
    </row>
    <row r="50" spans="1:29" s="24" customFormat="1" ht="43.5" customHeight="1" x14ac:dyDescent="0.35">
      <c r="A50" s="198">
        <v>2</v>
      </c>
      <c r="B50" s="236" t="s">
        <v>8</v>
      </c>
      <c r="C50" s="235" t="s">
        <v>27</v>
      </c>
      <c r="D50" s="198" t="s">
        <v>39</v>
      </c>
      <c r="E50" s="235" t="s">
        <v>329</v>
      </c>
      <c r="F50" s="199" t="s">
        <v>505</v>
      </c>
      <c r="G50" s="199" t="s">
        <v>154</v>
      </c>
      <c r="H50" s="199" t="s">
        <v>154</v>
      </c>
      <c r="I50" s="198" t="s">
        <v>140</v>
      </c>
      <c r="J50" s="250">
        <v>18246193</v>
      </c>
      <c r="K50" s="250">
        <v>21466110</v>
      </c>
      <c r="L50" s="258">
        <v>3219917</v>
      </c>
      <c r="M50" s="258">
        <v>0.15804956495055289</v>
      </c>
      <c r="N50" s="250">
        <v>2883803</v>
      </c>
      <c r="O50" s="250">
        <v>508906</v>
      </c>
      <c r="P50" s="250">
        <v>15362390</v>
      </c>
      <c r="Q50" s="250">
        <v>2711011</v>
      </c>
      <c r="R50" s="202" t="s">
        <v>396</v>
      </c>
      <c r="S50" s="199" t="s">
        <v>69</v>
      </c>
      <c r="T50" s="199" t="s">
        <v>69</v>
      </c>
      <c r="U50" s="207">
        <v>45604</v>
      </c>
      <c r="V50" s="278" t="s">
        <v>594</v>
      </c>
      <c r="W50" s="199" t="s">
        <v>407</v>
      </c>
      <c r="X50" s="199" t="s">
        <v>407</v>
      </c>
    </row>
    <row r="51" spans="1:29" s="24" customFormat="1" ht="44.15" customHeight="1" x14ac:dyDescent="0.35">
      <c r="A51" s="198">
        <v>4</v>
      </c>
      <c r="B51" s="236" t="s">
        <v>14</v>
      </c>
      <c r="C51" s="235" t="s">
        <v>15</v>
      </c>
      <c r="D51" s="198" t="s">
        <v>46</v>
      </c>
      <c r="E51" s="235" t="s">
        <v>344</v>
      </c>
      <c r="F51" s="198" t="s">
        <v>320</v>
      </c>
      <c r="G51" s="235" t="s">
        <v>107</v>
      </c>
      <c r="H51" s="199">
        <v>2</v>
      </c>
      <c r="I51" s="198" t="s">
        <v>3</v>
      </c>
      <c r="J51" s="250">
        <v>4930000</v>
      </c>
      <c r="K51" s="250">
        <v>5800000</v>
      </c>
      <c r="L51" s="258">
        <v>870000</v>
      </c>
      <c r="M51" s="258">
        <v>0.15772531601354717</v>
      </c>
      <c r="N51" s="250">
        <v>0</v>
      </c>
      <c r="O51" s="250">
        <v>0</v>
      </c>
      <c r="P51" s="250">
        <v>4930000</v>
      </c>
      <c r="Q51" s="250">
        <v>870000</v>
      </c>
      <c r="R51" s="201" t="s">
        <v>74</v>
      </c>
      <c r="S51" s="206">
        <v>45533</v>
      </c>
      <c r="T51" s="207">
        <v>45595</v>
      </c>
      <c r="U51" s="206">
        <v>45581</v>
      </c>
      <c r="V51" s="278" t="s">
        <v>594</v>
      </c>
      <c r="W51" s="213" t="s">
        <v>412</v>
      </c>
      <c r="X51" s="213" t="s">
        <v>412</v>
      </c>
    </row>
    <row r="52" spans="1:29" s="24" customFormat="1" ht="34.5" customHeight="1" x14ac:dyDescent="0.35">
      <c r="A52" s="198">
        <v>4</v>
      </c>
      <c r="B52" s="236" t="s">
        <v>14</v>
      </c>
      <c r="C52" s="235" t="s">
        <v>15</v>
      </c>
      <c r="D52" s="236" t="s">
        <v>47</v>
      </c>
      <c r="E52" s="235" t="s">
        <v>333</v>
      </c>
      <c r="F52" s="198" t="s">
        <v>380</v>
      </c>
      <c r="G52" s="235" t="s">
        <v>379</v>
      </c>
      <c r="H52" s="199" t="s">
        <v>154</v>
      </c>
      <c r="I52" s="198" t="s">
        <v>151</v>
      </c>
      <c r="J52" s="250">
        <v>2550000</v>
      </c>
      <c r="K52" s="250">
        <v>3000000</v>
      </c>
      <c r="L52" s="258">
        <v>450000</v>
      </c>
      <c r="M52" s="258">
        <v>0.15777510878263665</v>
      </c>
      <c r="N52" s="250">
        <v>0</v>
      </c>
      <c r="O52" s="250">
        <v>0</v>
      </c>
      <c r="P52" s="250">
        <v>2550000</v>
      </c>
      <c r="Q52" s="250">
        <v>450000</v>
      </c>
      <c r="R52" s="201" t="s">
        <v>74</v>
      </c>
      <c r="S52" s="207">
        <v>45624</v>
      </c>
      <c r="T52" s="213" t="s">
        <v>407</v>
      </c>
      <c r="U52" s="207">
        <v>45590</v>
      </c>
      <c r="V52" s="278" t="s">
        <v>594</v>
      </c>
      <c r="W52" s="199" t="s">
        <v>411</v>
      </c>
      <c r="X52" s="199" t="s">
        <v>412</v>
      </c>
    </row>
    <row r="53" spans="1:29" s="24" customFormat="1" ht="24" customHeight="1" x14ac:dyDescent="0.35">
      <c r="A53" s="198">
        <v>4</v>
      </c>
      <c r="B53" s="236" t="s">
        <v>16</v>
      </c>
      <c r="C53" s="235" t="s">
        <v>17</v>
      </c>
      <c r="D53" s="236" t="s">
        <v>58</v>
      </c>
      <c r="E53" s="235" t="s">
        <v>341</v>
      </c>
      <c r="F53" s="238" t="s">
        <v>263</v>
      </c>
      <c r="G53" s="235" t="s">
        <v>250</v>
      </c>
      <c r="H53" s="199">
        <v>2</v>
      </c>
      <c r="I53" s="198" t="s">
        <v>3</v>
      </c>
      <c r="J53" s="262">
        <v>26656937</v>
      </c>
      <c r="K53" s="250">
        <v>31361103</v>
      </c>
      <c r="L53" s="258">
        <v>4704166</v>
      </c>
      <c r="M53" s="258">
        <v>0.15772531601354717</v>
      </c>
      <c r="N53" s="250">
        <v>4436262</v>
      </c>
      <c r="O53" s="250">
        <v>782869</v>
      </c>
      <c r="P53" s="250">
        <v>22220675</v>
      </c>
      <c r="Q53" s="250">
        <v>3921297</v>
      </c>
      <c r="R53" s="203" t="s">
        <v>87</v>
      </c>
      <c r="S53" s="206">
        <v>45533</v>
      </c>
      <c r="T53" s="210" t="s">
        <v>554</v>
      </c>
      <c r="U53" s="207">
        <v>45463</v>
      </c>
      <c r="V53" s="278" t="s">
        <v>594</v>
      </c>
      <c r="W53" s="198" t="s">
        <v>408</v>
      </c>
      <c r="X53" s="198" t="s">
        <v>407</v>
      </c>
    </row>
    <row r="54" spans="1:29" s="24" customFormat="1" ht="24" customHeight="1" x14ac:dyDescent="0.35">
      <c r="A54" s="198">
        <v>4</v>
      </c>
      <c r="B54" s="236" t="s">
        <v>16</v>
      </c>
      <c r="C54" s="235" t="s">
        <v>17</v>
      </c>
      <c r="D54" s="236" t="s">
        <v>58</v>
      </c>
      <c r="E54" s="235" t="s">
        <v>341</v>
      </c>
      <c r="F54" s="238" t="s">
        <v>263</v>
      </c>
      <c r="G54" s="235" t="s">
        <v>250</v>
      </c>
      <c r="H54" s="199">
        <v>3</v>
      </c>
      <c r="I54" s="198" t="s">
        <v>3</v>
      </c>
      <c r="J54" s="262">
        <v>1780892</v>
      </c>
      <c r="K54" s="250">
        <v>2095168</v>
      </c>
      <c r="L54" s="258">
        <v>314276</v>
      </c>
      <c r="M54" s="258">
        <v>0.15772531601354717</v>
      </c>
      <c r="N54" s="250">
        <v>280892</v>
      </c>
      <c r="O54" s="250">
        <v>49569</v>
      </c>
      <c r="P54" s="250">
        <v>1500000</v>
      </c>
      <c r="Q54" s="250">
        <v>264707</v>
      </c>
      <c r="R54" s="203" t="s">
        <v>87</v>
      </c>
      <c r="S54" s="198" t="s">
        <v>409</v>
      </c>
      <c r="T54" s="198" t="s">
        <v>408</v>
      </c>
      <c r="U54" s="207">
        <v>45463</v>
      </c>
      <c r="V54" s="278" t="s">
        <v>594</v>
      </c>
      <c r="W54" s="198" t="s">
        <v>408</v>
      </c>
      <c r="X54" s="198" t="s">
        <v>407</v>
      </c>
    </row>
    <row r="55" spans="1:29" s="24" customFormat="1" ht="43.5" customHeight="1" x14ac:dyDescent="0.35">
      <c r="A55" s="198">
        <v>4</v>
      </c>
      <c r="B55" s="236" t="s">
        <v>16</v>
      </c>
      <c r="C55" s="235" t="s">
        <v>17</v>
      </c>
      <c r="D55" s="236" t="s">
        <v>48</v>
      </c>
      <c r="E55" s="235" t="s">
        <v>313</v>
      </c>
      <c r="F55" s="198" t="s">
        <v>215</v>
      </c>
      <c r="G55" s="235" t="s">
        <v>96</v>
      </c>
      <c r="H55" s="199" t="s">
        <v>154</v>
      </c>
      <c r="I55" s="198" t="s">
        <v>151</v>
      </c>
      <c r="J55" s="250">
        <v>1005550</v>
      </c>
      <c r="K55" s="250">
        <v>1183000</v>
      </c>
      <c r="L55" s="258">
        <v>177450</v>
      </c>
      <c r="M55" s="258">
        <v>0.15777510878263665</v>
      </c>
      <c r="N55" s="250">
        <v>0</v>
      </c>
      <c r="O55" s="250">
        <v>0</v>
      </c>
      <c r="P55" s="250">
        <v>1005550</v>
      </c>
      <c r="Q55" s="250">
        <v>177450</v>
      </c>
      <c r="R55" s="203" t="s">
        <v>87</v>
      </c>
      <c r="S55" s="209" t="s">
        <v>535</v>
      </c>
      <c r="T55" s="209" t="s">
        <v>535</v>
      </c>
      <c r="U55" s="207">
        <v>45432</v>
      </c>
      <c r="V55" s="278" t="s">
        <v>594</v>
      </c>
      <c r="W55" s="198" t="s">
        <v>408</v>
      </c>
      <c r="X55" s="198" t="s">
        <v>407</v>
      </c>
      <c r="Y55" s="192"/>
      <c r="AC55" s="193"/>
    </row>
    <row r="56" spans="1:29" s="24" customFormat="1" ht="21" x14ac:dyDescent="0.35">
      <c r="A56" s="222"/>
      <c r="B56" s="222"/>
      <c r="C56" s="222"/>
      <c r="D56" s="222"/>
      <c r="E56" s="222"/>
      <c r="F56" s="222">
        <v>0</v>
      </c>
      <c r="G56" s="245" t="s">
        <v>584</v>
      </c>
      <c r="H56" s="222"/>
      <c r="I56" s="222" t="s">
        <v>570</v>
      </c>
      <c r="J56" s="254"/>
      <c r="K56" s="254"/>
      <c r="L56" s="254"/>
      <c r="M56" s="254"/>
      <c r="N56" s="254">
        <f>SUBTOTAL(9,N57:N74)</f>
        <v>129840505</v>
      </c>
      <c r="O56" s="254">
        <f>SUBTOTAL(9,O57:O74)</f>
        <v>22913030</v>
      </c>
      <c r="P56" s="254">
        <f>SUBTOTAL(9,P57:P74)</f>
        <v>107407793</v>
      </c>
      <c r="Q56" s="254">
        <f>SUBTOTAL(9,Q57:Q74)</f>
        <v>18954321</v>
      </c>
      <c r="R56" s="222"/>
      <c r="S56" s="222"/>
      <c r="T56" s="222"/>
      <c r="U56" s="222"/>
      <c r="V56" s="222"/>
      <c r="W56" s="222"/>
      <c r="X56" s="222"/>
    </row>
    <row r="57" spans="1:29" s="24" customFormat="1" ht="21" x14ac:dyDescent="0.35">
      <c r="A57" s="198">
        <v>1</v>
      </c>
      <c r="B57" s="234" t="s">
        <v>1</v>
      </c>
      <c r="C57" s="235" t="s">
        <v>2</v>
      </c>
      <c r="D57" s="198" t="s">
        <v>33</v>
      </c>
      <c r="E57" s="235" t="s">
        <v>287</v>
      </c>
      <c r="F57" s="198" t="s">
        <v>369</v>
      </c>
      <c r="G57" s="235" t="s">
        <v>372</v>
      </c>
      <c r="H57" s="199" t="s">
        <v>154</v>
      </c>
      <c r="I57" s="198" t="s">
        <v>3</v>
      </c>
      <c r="J57" s="250">
        <v>22185000</v>
      </c>
      <c r="K57" s="250">
        <v>26100000</v>
      </c>
      <c r="L57" s="258">
        <v>3915000</v>
      </c>
      <c r="M57" s="258">
        <v>0.15772531601354717</v>
      </c>
      <c r="N57" s="250">
        <v>3499136</v>
      </c>
      <c r="O57" s="250">
        <v>617494</v>
      </c>
      <c r="P57" s="250">
        <v>18685864</v>
      </c>
      <c r="Q57" s="250">
        <v>3297506</v>
      </c>
      <c r="R57" s="201" t="s">
        <v>87</v>
      </c>
      <c r="S57" s="198" t="s">
        <v>407</v>
      </c>
      <c r="T57" s="198" t="s">
        <v>411</v>
      </c>
      <c r="U57" s="198" t="s">
        <v>407</v>
      </c>
      <c r="V57" s="222" t="s">
        <v>528</v>
      </c>
      <c r="W57" s="198" t="s">
        <v>411</v>
      </c>
      <c r="X57" s="199" t="s">
        <v>412</v>
      </c>
    </row>
    <row r="58" spans="1:29" s="24" customFormat="1" ht="42" x14ac:dyDescent="0.35">
      <c r="A58" s="199">
        <v>2</v>
      </c>
      <c r="B58" s="234" t="s">
        <v>8</v>
      </c>
      <c r="C58" s="235" t="s">
        <v>27</v>
      </c>
      <c r="D58" s="199" t="s">
        <v>38</v>
      </c>
      <c r="E58" s="235" t="s">
        <v>290</v>
      </c>
      <c r="F58" s="198" t="s">
        <v>176</v>
      </c>
      <c r="G58" s="235" t="s">
        <v>117</v>
      </c>
      <c r="H58" s="199">
        <v>3</v>
      </c>
      <c r="I58" s="199" t="s">
        <v>3</v>
      </c>
      <c r="J58" s="250">
        <v>12961544</v>
      </c>
      <c r="K58" s="250">
        <v>15248876</v>
      </c>
      <c r="L58" s="258">
        <v>2287332</v>
      </c>
      <c r="M58" s="258">
        <v>0.15772531601354717</v>
      </c>
      <c r="N58" s="250">
        <v>9555249</v>
      </c>
      <c r="O58" s="250">
        <v>1686221</v>
      </c>
      <c r="P58" s="250">
        <v>3406295</v>
      </c>
      <c r="Q58" s="250">
        <v>601111</v>
      </c>
      <c r="R58" s="202" t="s">
        <v>104</v>
      </c>
      <c r="S58" s="212" t="s">
        <v>531</v>
      </c>
      <c r="T58" s="212" t="s">
        <v>531</v>
      </c>
      <c r="U58" s="212" t="s">
        <v>531</v>
      </c>
      <c r="V58" s="222" t="s">
        <v>528</v>
      </c>
      <c r="W58" s="212" t="s">
        <v>531</v>
      </c>
      <c r="X58" s="212" t="s">
        <v>531</v>
      </c>
    </row>
    <row r="59" spans="1:29" s="24" customFormat="1" ht="42" x14ac:dyDescent="0.35">
      <c r="A59" s="198">
        <v>2</v>
      </c>
      <c r="B59" s="236" t="s">
        <v>8</v>
      </c>
      <c r="C59" s="235" t="s">
        <v>27</v>
      </c>
      <c r="D59" s="198" t="s">
        <v>40</v>
      </c>
      <c r="E59" s="235" t="s">
        <v>291</v>
      </c>
      <c r="F59" s="198" t="s">
        <v>177</v>
      </c>
      <c r="G59" s="235" t="s">
        <v>118</v>
      </c>
      <c r="H59" s="199">
        <v>2</v>
      </c>
      <c r="I59" s="198" t="s">
        <v>3</v>
      </c>
      <c r="J59" s="250">
        <v>8754334</v>
      </c>
      <c r="K59" s="250">
        <v>10299217</v>
      </c>
      <c r="L59" s="258">
        <v>1544883</v>
      </c>
      <c r="M59" s="258">
        <v>0.15772531601354717</v>
      </c>
      <c r="N59" s="250">
        <v>8754334</v>
      </c>
      <c r="O59" s="250">
        <v>1544883</v>
      </c>
      <c r="P59" s="250">
        <v>0</v>
      </c>
      <c r="Q59" s="250">
        <v>0</v>
      </c>
      <c r="R59" s="202" t="s">
        <v>104</v>
      </c>
      <c r="S59" s="212" t="s">
        <v>531</v>
      </c>
      <c r="T59" s="212" t="s">
        <v>531</v>
      </c>
      <c r="U59" s="212" t="s">
        <v>531</v>
      </c>
      <c r="V59" s="223" t="s">
        <v>528</v>
      </c>
      <c r="W59" s="212" t="s">
        <v>317</v>
      </c>
      <c r="X59" s="212" t="s">
        <v>317</v>
      </c>
    </row>
    <row r="60" spans="1:29" s="134" customFormat="1" ht="42" x14ac:dyDescent="0.35">
      <c r="A60" s="198">
        <v>2</v>
      </c>
      <c r="B60" s="236" t="s">
        <v>8</v>
      </c>
      <c r="C60" s="235" t="s">
        <v>27</v>
      </c>
      <c r="D60" s="198" t="s">
        <v>40</v>
      </c>
      <c r="E60" s="235" t="s">
        <v>291</v>
      </c>
      <c r="F60" s="198" t="s">
        <v>179</v>
      </c>
      <c r="G60" s="235" t="s">
        <v>334</v>
      </c>
      <c r="H60" s="199">
        <v>2</v>
      </c>
      <c r="I60" s="198" t="s">
        <v>3</v>
      </c>
      <c r="J60" s="250">
        <v>2200055</v>
      </c>
      <c r="K60" s="250">
        <v>2588300</v>
      </c>
      <c r="L60" s="258">
        <v>388245</v>
      </c>
      <c r="M60" s="258">
        <v>0.15772531601354717</v>
      </c>
      <c r="N60" s="250">
        <v>0</v>
      </c>
      <c r="O60" s="250">
        <v>0</v>
      </c>
      <c r="P60" s="250">
        <v>2200055</v>
      </c>
      <c r="Q60" s="250">
        <v>388245</v>
      </c>
      <c r="R60" s="201" t="s">
        <v>120</v>
      </c>
      <c r="S60" s="209" t="s">
        <v>535</v>
      </c>
      <c r="T60" s="209" t="s">
        <v>535</v>
      </c>
      <c r="U60" s="213" t="s">
        <v>407</v>
      </c>
      <c r="V60" s="222" t="s">
        <v>528</v>
      </c>
      <c r="W60" s="213" t="s">
        <v>411</v>
      </c>
      <c r="X60" s="198" t="s">
        <v>411</v>
      </c>
    </row>
    <row r="61" spans="1:29" s="134" customFormat="1" ht="42" x14ac:dyDescent="0.35">
      <c r="A61" s="198">
        <v>2</v>
      </c>
      <c r="B61" s="236" t="s">
        <v>8</v>
      </c>
      <c r="C61" s="235" t="s">
        <v>27</v>
      </c>
      <c r="D61" s="198" t="s">
        <v>40</v>
      </c>
      <c r="E61" s="235" t="s">
        <v>291</v>
      </c>
      <c r="F61" s="198" t="s">
        <v>179</v>
      </c>
      <c r="G61" s="235" t="s">
        <v>334</v>
      </c>
      <c r="H61" s="199">
        <v>4</v>
      </c>
      <c r="I61" s="198" t="s">
        <v>3</v>
      </c>
      <c r="J61" s="258">
        <v>0</v>
      </c>
      <c r="K61" s="250">
        <v>0</v>
      </c>
      <c r="L61" s="258">
        <v>0</v>
      </c>
      <c r="M61" s="258">
        <v>0.15772531601354717</v>
      </c>
      <c r="N61" s="250">
        <v>0</v>
      </c>
      <c r="O61" s="250">
        <v>0</v>
      </c>
      <c r="P61" s="250">
        <v>0</v>
      </c>
      <c r="Q61" s="250">
        <v>0</v>
      </c>
      <c r="R61" s="201" t="s">
        <v>120</v>
      </c>
      <c r="S61" s="209" t="s">
        <v>535</v>
      </c>
      <c r="T61" s="209" t="s">
        <v>535</v>
      </c>
      <c r="U61" s="213" t="s">
        <v>411</v>
      </c>
      <c r="V61" s="222" t="s">
        <v>528</v>
      </c>
      <c r="W61" s="199" t="s">
        <v>412</v>
      </c>
      <c r="X61" s="198" t="s">
        <v>413</v>
      </c>
      <c r="Y61" s="191"/>
      <c r="Z61" s="193"/>
    </row>
    <row r="62" spans="1:29" s="134" customFormat="1" ht="42" x14ac:dyDescent="0.35">
      <c r="A62" s="198">
        <v>2</v>
      </c>
      <c r="B62" s="236" t="s">
        <v>9</v>
      </c>
      <c r="C62" s="235" t="s">
        <v>10</v>
      </c>
      <c r="D62" s="198" t="s">
        <v>41</v>
      </c>
      <c r="E62" s="235" t="s">
        <v>292</v>
      </c>
      <c r="F62" s="198" t="s">
        <v>318</v>
      </c>
      <c r="G62" s="235" t="s">
        <v>319</v>
      </c>
      <c r="H62" s="199">
        <v>2</v>
      </c>
      <c r="I62" s="198" t="s">
        <v>3</v>
      </c>
      <c r="J62" s="250">
        <v>22309636</v>
      </c>
      <c r="K62" s="250">
        <v>26246631</v>
      </c>
      <c r="L62" s="258">
        <v>3936995</v>
      </c>
      <c r="M62" s="258">
        <v>0.15772531601354717</v>
      </c>
      <c r="N62" s="250">
        <v>22309636</v>
      </c>
      <c r="O62" s="250">
        <v>3936995</v>
      </c>
      <c r="P62" s="250">
        <v>0</v>
      </c>
      <c r="Q62" s="250">
        <v>0</v>
      </c>
      <c r="R62" s="202" t="s">
        <v>104</v>
      </c>
      <c r="S62" s="212" t="s">
        <v>317</v>
      </c>
      <c r="T62" s="212" t="s">
        <v>317</v>
      </c>
      <c r="U62" s="212" t="s">
        <v>317</v>
      </c>
      <c r="V62" s="223" t="s">
        <v>528</v>
      </c>
      <c r="W62" s="212" t="s">
        <v>317</v>
      </c>
      <c r="X62" s="212" t="s">
        <v>317</v>
      </c>
      <c r="Y62" s="191"/>
      <c r="Z62" s="193"/>
    </row>
    <row r="63" spans="1:29" s="24" customFormat="1" ht="21" x14ac:dyDescent="0.35">
      <c r="A63" s="198">
        <v>2</v>
      </c>
      <c r="B63" s="236" t="s">
        <v>9</v>
      </c>
      <c r="C63" s="235" t="s">
        <v>10</v>
      </c>
      <c r="D63" s="198" t="s">
        <v>42</v>
      </c>
      <c r="E63" s="235" t="s">
        <v>293</v>
      </c>
      <c r="F63" s="238" t="s">
        <v>182</v>
      </c>
      <c r="G63" s="235" t="s">
        <v>122</v>
      </c>
      <c r="H63" s="199">
        <v>1</v>
      </c>
      <c r="I63" s="198" t="s">
        <v>140</v>
      </c>
      <c r="J63" s="250">
        <v>6999385</v>
      </c>
      <c r="K63" s="250">
        <v>8234571</v>
      </c>
      <c r="L63" s="258">
        <v>1235186</v>
      </c>
      <c r="M63" s="258">
        <v>0.15804956495055289</v>
      </c>
      <c r="N63" s="250">
        <v>0</v>
      </c>
      <c r="O63" s="250">
        <v>0</v>
      </c>
      <c r="P63" s="250">
        <v>6999385</v>
      </c>
      <c r="Q63" s="250">
        <v>1235186</v>
      </c>
      <c r="R63" s="202" t="s">
        <v>396</v>
      </c>
      <c r="S63" s="199" t="s">
        <v>407</v>
      </c>
      <c r="T63" s="199" t="s">
        <v>411</v>
      </c>
      <c r="U63" s="199" t="s">
        <v>407</v>
      </c>
      <c r="V63" s="222" t="s">
        <v>528</v>
      </c>
      <c r="W63" s="199" t="s">
        <v>411</v>
      </c>
      <c r="X63" s="199" t="s">
        <v>412</v>
      </c>
    </row>
    <row r="64" spans="1:29" s="134" customFormat="1" ht="42" x14ac:dyDescent="0.35">
      <c r="A64" s="198">
        <v>2</v>
      </c>
      <c r="B64" s="236" t="s">
        <v>9</v>
      </c>
      <c r="C64" s="235" t="s">
        <v>10</v>
      </c>
      <c r="D64" s="198" t="s">
        <v>42</v>
      </c>
      <c r="E64" s="235" t="s">
        <v>293</v>
      </c>
      <c r="F64" s="238" t="s">
        <v>182</v>
      </c>
      <c r="G64" s="235" t="s">
        <v>122</v>
      </c>
      <c r="H64" s="199">
        <v>2</v>
      </c>
      <c r="I64" s="198" t="s">
        <v>140</v>
      </c>
      <c r="J64" s="250">
        <v>16149296</v>
      </c>
      <c r="K64" s="250">
        <v>18999172</v>
      </c>
      <c r="L64" s="258">
        <v>2849876</v>
      </c>
      <c r="M64" s="258">
        <v>0.15804956495055289</v>
      </c>
      <c r="N64" s="250">
        <v>16149296</v>
      </c>
      <c r="O64" s="250">
        <v>2849876</v>
      </c>
      <c r="P64" s="250">
        <v>0</v>
      </c>
      <c r="Q64" s="250">
        <v>0</v>
      </c>
      <c r="R64" s="202" t="s">
        <v>396</v>
      </c>
      <c r="S64" s="212" t="s">
        <v>317</v>
      </c>
      <c r="T64" s="212" t="s">
        <v>317</v>
      </c>
      <c r="U64" s="212" t="s">
        <v>317</v>
      </c>
      <c r="V64" s="223" t="s">
        <v>528</v>
      </c>
      <c r="W64" s="212" t="s">
        <v>317</v>
      </c>
      <c r="X64" s="212" t="s">
        <v>317</v>
      </c>
    </row>
    <row r="65" spans="1:24" s="24" customFormat="1" ht="21" x14ac:dyDescent="0.35">
      <c r="A65" s="198">
        <v>2</v>
      </c>
      <c r="B65" s="236" t="s">
        <v>9</v>
      </c>
      <c r="C65" s="235" t="s">
        <v>10</v>
      </c>
      <c r="D65" s="198" t="s">
        <v>42</v>
      </c>
      <c r="E65" s="235" t="s">
        <v>293</v>
      </c>
      <c r="F65" s="238" t="s">
        <v>572</v>
      </c>
      <c r="G65" s="235" t="s">
        <v>516</v>
      </c>
      <c r="H65" s="199" t="s">
        <v>154</v>
      </c>
      <c r="I65" s="198" t="s">
        <v>140</v>
      </c>
      <c r="J65" s="250">
        <v>10000000</v>
      </c>
      <c r="K65" s="250">
        <v>11764706</v>
      </c>
      <c r="L65" s="258">
        <v>1764706</v>
      </c>
      <c r="M65" s="258">
        <v>0.15804956495055289</v>
      </c>
      <c r="N65" s="250">
        <v>0</v>
      </c>
      <c r="O65" s="250">
        <v>0</v>
      </c>
      <c r="P65" s="250">
        <v>10000000</v>
      </c>
      <c r="Q65" s="250">
        <v>1764706</v>
      </c>
      <c r="R65" s="202" t="s">
        <v>396</v>
      </c>
      <c r="S65" s="199" t="s">
        <v>69</v>
      </c>
      <c r="T65" s="199" t="s">
        <v>69</v>
      </c>
      <c r="U65" s="199" t="s">
        <v>407</v>
      </c>
      <c r="V65" s="222" t="s">
        <v>528</v>
      </c>
      <c r="W65" s="199" t="s">
        <v>411</v>
      </c>
      <c r="X65" s="199" t="s">
        <v>411</v>
      </c>
    </row>
    <row r="66" spans="1:24" s="24" customFormat="1" ht="21" x14ac:dyDescent="0.35">
      <c r="A66" s="198">
        <v>2</v>
      </c>
      <c r="B66" s="236" t="s">
        <v>349</v>
      </c>
      <c r="C66" s="235" t="s">
        <v>351</v>
      </c>
      <c r="D66" s="198" t="s">
        <v>350</v>
      </c>
      <c r="E66" s="235" t="s">
        <v>524</v>
      </c>
      <c r="F66" s="199" t="s">
        <v>513</v>
      </c>
      <c r="G66" s="235" t="s">
        <v>348</v>
      </c>
      <c r="H66" s="199" t="s">
        <v>154</v>
      </c>
      <c r="I66" s="198" t="s">
        <v>140</v>
      </c>
      <c r="J66" s="250">
        <v>32100000</v>
      </c>
      <c r="K66" s="250">
        <v>37764706</v>
      </c>
      <c r="L66" s="258">
        <v>5664706</v>
      </c>
      <c r="M66" s="258">
        <v>0.15804956495055289</v>
      </c>
      <c r="N66" s="250">
        <v>15661075</v>
      </c>
      <c r="O66" s="250">
        <v>2763719</v>
      </c>
      <c r="P66" s="250">
        <v>16438925</v>
      </c>
      <c r="Q66" s="250">
        <v>2900987</v>
      </c>
      <c r="R66" s="203" t="s">
        <v>253</v>
      </c>
      <c r="S66" s="199" t="s">
        <v>407</v>
      </c>
      <c r="T66" s="199" t="s">
        <v>411</v>
      </c>
      <c r="U66" s="199" t="s">
        <v>407</v>
      </c>
      <c r="V66" s="222" t="s">
        <v>528</v>
      </c>
      <c r="W66" s="199" t="s">
        <v>411</v>
      </c>
      <c r="X66" s="199" t="s">
        <v>412</v>
      </c>
    </row>
    <row r="67" spans="1:24" s="24" customFormat="1" ht="21" x14ac:dyDescent="0.35">
      <c r="A67" s="198">
        <v>3</v>
      </c>
      <c r="B67" s="236" t="s">
        <v>12</v>
      </c>
      <c r="C67" s="235" t="s">
        <v>28</v>
      </c>
      <c r="D67" s="198" t="s">
        <v>45</v>
      </c>
      <c r="E67" s="242" t="s">
        <v>296</v>
      </c>
      <c r="F67" s="239" t="s">
        <v>244</v>
      </c>
      <c r="G67" s="235" t="s">
        <v>138</v>
      </c>
      <c r="H67" s="199" t="s">
        <v>154</v>
      </c>
      <c r="I67" s="198" t="s">
        <v>140</v>
      </c>
      <c r="J67" s="250">
        <v>34229272</v>
      </c>
      <c r="K67" s="250">
        <v>40269732</v>
      </c>
      <c r="L67" s="258">
        <v>6040460</v>
      </c>
      <c r="M67" s="258">
        <v>0.15804956495055289</v>
      </c>
      <c r="N67" s="250">
        <v>5409922</v>
      </c>
      <c r="O67" s="250">
        <v>954692</v>
      </c>
      <c r="P67" s="250">
        <v>28819350</v>
      </c>
      <c r="Q67" s="250">
        <v>5085768</v>
      </c>
      <c r="R67" s="203" t="s">
        <v>253</v>
      </c>
      <c r="S67" s="210" t="s">
        <v>592</v>
      </c>
      <c r="T67" s="199" t="s">
        <v>411</v>
      </c>
      <c r="U67" s="199" t="s">
        <v>407</v>
      </c>
      <c r="V67" s="222" t="s">
        <v>528</v>
      </c>
      <c r="W67" s="199" t="s">
        <v>411</v>
      </c>
      <c r="X67" s="199" t="s">
        <v>412</v>
      </c>
    </row>
    <row r="68" spans="1:24" s="24" customFormat="1" ht="52.5" x14ac:dyDescent="0.35">
      <c r="A68" s="198">
        <v>4</v>
      </c>
      <c r="B68" s="236" t="s">
        <v>16</v>
      </c>
      <c r="C68" s="235" t="s">
        <v>17</v>
      </c>
      <c r="D68" s="236" t="s">
        <v>58</v>
      </c>
      <c r="E68" s="235" t="s">
        <v>341</v>
      </c>
      <c r="F68" s="198" t="s">
        <v>204</v>
      </c>
      <c r="G68" s="235" t="s">
        <v>94</v>
      </c>
      <c r="H68" s="199" t="s">
        <v>154</v>
      </c>
      <c r="I68" s="198" t="s">
        <v>3</v>
      </c>
      <c r="J68" s="250">
        <v>3697500</v>
      </c>
      <c r="K68" s="250">
        <v>4350000</v>
      </c>
      <c r="L68" s="258">
        <v>652500</v>
      </c>
      <c r="M68" s="258">
        <v>0.15772531601354717</v>
      </c>
      <c r="N68" s="250">
        <v>583189</v>
      </c>
      <c r="O68" s="250">
        <v>102915</v>
      </c>
      <c r="P68" s="250">
        <v>3114311</v>
      </c>
      <c r="Q68" s="250">
        <v>549585</v>
      </c>
      <c r="R68" s="201" t="s">
        <v>87</v>
      </c>
      <c r="S68" s="209" t="s">
        <v>535</v>
      </c>
      <c r="T68" s="209" t="s">
        <v>535</v>
      </c>
      <c r="U68" s="199" t="s">
        <v>407</v>
      </c>
      <c r="V68" s="222" t="s">
        <v>528</v>
      </c>
      <c r="W68" s="199" t="s">
        <v>411</v>
      </c>
      <c r="X68" s="199" t="s">
        <v>411</v>
      </c>
    </row>
    <row r="69" spans="1:24" s="134" customFormat="1" ht="52.5" x14ac:dyDescent="0.35">
      <c r="A69" s="198">
        <v>4</v>
      </c>
      <c r="B69" s="236" t="s">
        <v>16</v>
      </c>
      <c r="C69" s="235" t="s">
        <v>17</v>
      </c>
      <c r="D69" s="236" t="s">
        <v>58</v>
      </c>
      <c r="E69" s="235" t="s">
        <v>341</v>
      </c>
      <c r="F69" s="198" t="s">
        <v>205</v>
      </c>
      <c r="G69" s="235" t="s">
        <v>95</v>
      </c>
      <c r="H69" s="199" t="s">
        <v>154</v>
      </c>
      <c r="I69" s="198" t="s">
        <v>3</v>
      </c>
      <c r="J69" s="250">
        <v>1479000</v>
      </c>
      <c r="K69" s="250">
        <v>1740000</v>
      </c>
      <c r="L69" s="258">
        <v>261000</v>
      </c>
      <c r="M69" s="258">
        <v>0.15772531601354717</v>
      </c>
      <c r="N69" s="250">
        <v>233276</v>
      </c>
      <c r="O69" s="250">
        <v>41166</v>
      </c>
      <c r="P69" s="250">
        <v>1245724</v>
      </c>
      <c r="Q69" s="250">
        <v>219834</v>
      </c>
      <c r="R69" s="201" t="s">
        <v>87</v>
      </c>
      <c r="S69" s="209" t="s">
        <v>535</v>
      </c>
      <c r="T69" s="209" t="s">
        <v>535</v>
      </c>
      <c r="U69" s="199" t="s">
        <v>407</v>
      </c>
      <c r="V69" s="222" t="s">
        <v>528</v>
      </c>
      <c r="W69" s="199" t="s">
        <v>411</v>
      </c>
      <c r="X69" s="199" t="s">
        <v>411</v>
      </c>
    </row>
    <row r="70" spans="1:24" s="134" customFormat="1" ht="52.5" x14ac:dyDescent="0.35">
      <c r="A70" s="198">
        <v>4</v>
      </c>
      <c r="B70" s="236" t="s">
        <v>16</v>
      </c>
      <c r="C70" s="235" t="s">
        <v>17</v>
      </c>
      <c r="D70" s="236" t="s">
        <v>58</v>
      </c>
      <c r="E70" s="235" t="s">
        <v>341</v>
      </c>
      <c r="F70" s="198" t="s">
        <v>208</v>
      </c>
      <c r="G70" s="235" t="s">
        <v>363</v>
      </c>
      <c r="H70" s="199">
        <v>3</v>
      </c>
      <c r="I70" s="198" t="s">
        <v>3</v>
      </c>
      <c r="J70" s="250">
        <v>13018473</v>
      </c>
      <c r="K70" s="250">
        <v>15315851</v>
      </c>
      <c r="L70" s="258">
        <v>2297378</v>
      </c>
      <c r="M70" s="258">
        <v>0.15772531601354717</v>
      </c>
      <c r="N70" s="250">
        <v>13018473</v>
      </c>
      <c r="O70" s="250">
        <v>2297378</v>
      </c>
      <c r="P70" s="250">
        <v>0</v>
      </c>
      <c r="Q70" s="250">
        <v>0</v>
      </c>
      <c r="R70" s="203" t="s">
        <v>87</v>
      </c>
      <c r="S70" s="209" t="s">
        <v>535</v>
      </c>
      <c r="T70" s="209" t="s">
        <v>535</v>
      </c>
      <c r="U70" s="198" t="s">
        <v>412</v>
      </c>
      <c r="V70" s="223" t="s">
        <v>528</v>
      </c>
      <c r="W70" s="198" t="s">
        <v>413</v>
      </c>
      <c r="X70" s="198" t="s">
        <v>414</v>
      </c>
    </row>
    <row r="71" spans="1:24" s="134" customFormat="1" ht="73.5" x14ac:dyDescent="0.35">
      <c r="A71" s="198">
        <v>4</v>
      </c>
      <c r="B71" s="236" t="s">
        <v>16</v>
      </c>
      <c r="C71" s="235" t="s">
        <v>17</v>
      </c>
      <c r="D71" s="236" t="s">
        <v>48</v>
      </c>
      <c r="E71" s="235" t="s">
        <v>337</v>
      </c>
      <c r="F71" s="198" t="s">
        <v>307</v>
      </c>
      <c r="G71" s="235" t="s">
        <v>92</v>
      </c>
      <c r="H71" s="199" t="s">
        <v>154</v>
      </c>
      <c r="I71" s="198" t="s">
        <v>151</v>
      </c>
      <c r="J71" s="250">
        <v>5512878</v>
      </c>
      <c r="K71" s="250">
        <v>6485739</v>
      </c>
      <c r="L71" s="258">
        <v>972861</v>
      </c>
      <c r="M71" s="258">
        <v>0.15777510878263665</v>
      </c>
      <c r="N71" s="250">
        <v>5512880</v>
      </c>
      <c r="O71" s="250">
        <v>972861</v>
      </c>
      <c r="P71" s="250">
        <v>-2</v>
      </c>
      <c r="Q71" s="250">
        <v>0</v>
      </c>
      <c r="R71" s="203" t="s">
        <v>87</v>
      </c>
      <c r="S71" s="198" t="s">
        <v>407</v>
      </c>
      <c r="T71" s="198" t="s">
        <v>411</v>
      </c>
      <c r="U71" s="198" t="s">
        <v>407</v>
      </c>
      <c r="V71" s="223" t="s">
        <v>528</v>
      </c>
      <c r="W71" s="198" t="s">
        <v>411</v>
      </c>
      <c r="X71" s="198" t="s">
        <v>412</v>
      </c>
    </row>
    <row r="72" spans="1:24" s="134" customFormat="1" ht="63" x14ac:dyDescent="0.35">
      <c r="A72" s="198">
        <v>4</v>
      </c>
      <c r="B72" s="236" t="s">
        <v>18</v>
      </c>
      <c r="C72" s="235" t="s">
        <v>19</v>
      </c>
      <c r="D72" s="236" t="s">
        <v>53</v>
      </c>
      <c r="E72" s="235" t="s">
        <v>395</v>
      </c>
      <c r="F72" s="198" t="s">
        <v>323</v>
      </c>
      <c r="G72" s="235" t="s">
        <v>277</v>
      </c>
      <c r="H72" s="199" t="s">
        <v>154</v>
      </c>
      <c r="I72" s="198" t="s">
        <v>151</v>
      </c>
      <c r="J72" s="250">
        <v>40672500</v>
      </c>
      <c r="K72" s="250">
        <v>47850000</v>
      </c>
      <c r="L72" s="258">
        <v>7177500</v>
      </c>
      <c r="M72" s="258">
        <v>0.15777510878263665</v>
      </c>
      <c r="N72" s="250">
        <v>29154039</v>
      </c>
      <c r="O72" s="250">
        <v>5144830</v>
      </c>
      <c r="P72" s="250">
        <v>11518461</v>
      </c>
      <c r="Q72" s="250">
        <v>2032670</v>
      </c>
      <c r="R72" s="201" t="s">
        <v>62</v>
      </c>
      <c r="S72" s="210" t="s">
        <v>567</v>
      </c>
      <c r="T72" s="199" t="s">
        <v>414</v>
      </c>
      <c r="U72" s="216" t="s">
        <v>413</v>
      </c>
      <c r="V72" s="222" t="s">
        <v>528</v>
      </c>
      <c r="W72" s="199" t="s">
        <v>414</v>
      </c>
      <c r="X72" s="232" t="s">
        <v>418</v>
      </c>
    </row>
    <row r="73" spans="1:24" s="24" customFormat="1" ht="30.65" customHeight="1" x14ac:dyDescent="0.35">
      <c r="A73" s="198">
        <v>4</v>
      </c>
      <c r="B73" s="236" t="s">
        <v>18</v>
      </c>
      <c r="C73" s="235" t="s">
        <v>19</v>
      </c>
      <c r="D73" s="236" t="s">
        <v>55</v>
      </c>
      <c r="E73" s="235" t="s">
        <v>299</v>
      </c>
      <c r="F73" s="198" t="s">
        <v>72</v>
      </c>
      <c r="G73" s="235" t="s">
        <v>520</v>
      </c>
      <c r="H73" s="199">
        <v>3</v>
      </c>
      <c r="I73" s="198" t="s">
        <v>151</v>
      </c>
      <c r="J73" s="250">
        <v>1579425</v>
      </c>
      <c r="K73" s="250">
        <v>1858148</v>
      </c>
      <c r="L73" s="258">
        <v>278723</v>
      </c>
      <c r="M73" s="258">
        <v>0.15777510878263665</v>
      </c>
      <c r="N73" s="250">
        <v>0</v>
      </c>
      <c r="O73" s="250">
        <v>0</v>
      </c>
      <c r="P73" s="250">
        <v>1579425</v>
      </c>
      <c r="Q73" s="250">
        <v>278723</v>
      </c>
      <c r="R73" s="201" t="s">
        <v>62</v>
      </c>
      <c r="S73" s="207">
        <v>45645</v>
      </c>
      <c r="T73" s="199" t="s">
        <v>413</v>
      </c>
      <c r="U73" s="199" t="s">
        <v>414</v>
      </c>
      <c r="V73" s="222" t="s">
        <v>528</v>
      </c>
      <c r="W73" s="199" t="s">
        <v>418</v>
      </c>
      <c r="X73" s="199" t="s">
        <v>422</v>
      </c>
    </row>
    <row r="74" spans="1:24" s="24" customFormat="1" ht="34.5" customHeight="1" x14ac:dyDescent="0.35">
      <c r="A74" s="198">
        <v>4</v>
      </c>
      <c r="B74" s="236" t="s">
        <v>247</v>
      </c>
      <c r="C74" s="235" t="s">
        <v>249</v>
      </c>
      <c r="D74" s="236" t="s">
        <v>248</v>
      </c>
      <c r="E74" s="235" t="s">
        <v>301</v>
      </c>
      <c r="F74" s="198" t="s">
        <v>575</v>
      </c>
      <c r="G74" s="235" t="s">
        <v>541</v>
      </c>
      <c r="H74" s="199" t="s">
        <v>154</v>
      </c>
      <c r="I74" s="198" t="s">
        <v>151</v>
      </c>
      <c r="J74" s="250">
        <v>3400000</v>
      </c>
      <c r="K74" s="250">
        <v>4000000</v>
      </c>
      <c r="L74" s="258">
        <v>600000</v>
      </c>
      <c r="M74" s="258">
        <v>0.15777510878263665</v>
      </c>
      <c r="N74" s="250">
        <v>0</v>
      </c>
      <c r="O74" s="250">
        <v>0</v>
      </c>
      <c r="P74" s="250">
        <v>3400000</v>
      </c>
      <c r="Q74" s="250">
        <v>600000</v>
      </c>
      <c r="R74" s="201" t="s">
        <v>62</v>
      </c>
      <c r="S74" s="209" t="s">
        <v>535</v>
      </c>
      <c r="T74" s="209" t="s">
        <v>535</v>
      </c>
      <c r="U74" s="199" t="s">
        <v>407</v>
      </c>
      <c r="V74" s="222" t="s">
        <v>528</v>
      </c>
      <c r="W74" s="199" t="s">
        <v>411</v>
      </c>
      <c r="X74" s="199" t="s">
        <v>412</v>
      </c>
    </row>
    <row r="75" spans="1:24" s="24" customFormat="1" ht="33" customHeight="1" x14ac:dyDescent="0.35">
      <c r="A75" s="206"/>
      <c r="B75" s="206"/>
      <c r="C75" s="206"/>
      <c r="D75" s="206"/>
      <c r="E75" s="206"/>
      <c r="F75" s="209">
        <v>0</v>
      </c>
      <c r="G75" s="214" t="s">
        <v>578</v>
      </c>
      <c r="H75" s="206"/>
      <c r="I75" s="206" t="s">
        <v>569</v>
      </c>
      <c r="J75" s="255"/>
      <c r="K75" s="255"/>
      <c r="L75" s="255"/>
      <c r="M75" s="255"/>
      <c r="N75" s="255">
        <f>SUBTOTAL(9,N76:N234)</f>
        <v>332415267</v>
      </c>
      <c r="O75" s="255">
        <f>SUBTOTAL(9,O76:O234)</f>
        <v>56562933</v>
      </c>
      <c r="P75" s="255">
        <f>SUBTOTAL(9,P76:P234)</f>
        <v>2577519319</v>
      </c>
      <c r="Q75" s="255">
        <f>SUBTOTAL(9,Q76:Q234)</f>
        <v>458488471</v>
      </c>
      <c r="R75" s="206"/>
      <c r="S75" s="206"/>
      <c r="T75" s="206"/>
      <c r="U75" s="206"/>
      <c r="V75" s="206"/>
      <c r="W75" s="206"/>
      <c r="X75" s="206"/>
    </row>
    <row r="76" spans="1:24" s="24" customFormat="1" ht="30" customHeight="1" x14ac:dyDescent="0.35">
      <c r="A76" s="198">
        <v>1</v>
      </c>
      <c r="B76" s="234" t="s">
        <v>1</v>
      </c>
      <c r="C76" s="235" t="s">
        <v>2</v>
      </c>
      <c r="D76" s="198" t="s">
        <v>32</v>
      </c>
      <c r="E76" s="235" t="s">
        <v>286</v>
      </c>
      <c r="F76" s="198" t="s">
        <v>156</v>
      </c>
      <c r="G76" s="235" t="s">
        <v>86</v>
      </c>
      <c r="H76" s="199" t="s">
        <v>154</v>
      </c>
      <c r="I76" s="198" t="s">
        <v>3</v>
      </c>
      <c r="J76" s="250">
        <v>12239103</v>
      </c>
      <c r="K76" s="250">
        <v>14398945</v>
      </c>
      <c r="L76" s="258">
        <v>2159842</v>
      </c>
      <c r="M76" s="258">
        <v>0.15772531601354717</v>
      </c>
      <c r="N76" s="256">
        <v>1930416</v>
      </c>
      <c r="O76" s="256">
        <v>340661</v>
      </c>
      <c r="P76" s="256">
        <v>10308687</v>
      </c>
      <c r="Q76" s="256">
        <v>1819181</v>
      </c>
      <c r="R76" s="201" t="s">
        <v>87</v>
      </c>
      <c r="S76" s="206">
        <v>45072</v>
      </c>
      <c r="T76" s="206">
        <v>45107</v>
      </c>
      <c r="U76" s="207">
        <v>45027</v>
      </c>
      <c r="V76" s="206" t="s">
        <v>527</v>
      </c>
      <c r="W76" s="206">
        <v>45258</v>
      </c>
      <c r="X76" s="228" t="s">
        <v>406</v>
      </c>
    </row>
    <row r="77" spans="1:24" s="24" customFormat="1" ht="21" x14ac:dyDescent="0.35">
      <c r="A77" s="198">
        <v>1</v>
      </c>
      <c r="B77" s="234" t="s">
        <v>1</v>
      </c>
      <c r="C77" s="235" t="s">
        <v>2</v>
      </c>
      <c r="D77" s="198" t="s">
        <v>32</v>
      </c>
      <c r="E77" s="235" t="s">
        <v>286</v>
      </c>
      <c r="F77" s="198" t="s">
        <v>159</v>
      </c>
      <c r="G77" s="235" t="s">
        <v>88</v>
      </c>
      <c r="H77" s="199">
        <v>1</v>
      </c>
      <c r="I77" s="198" t="s">
        <v>3</v>
      </c>
      <c r="J77" s="250">
        <v>30770000</v>
      </c>
      <c r="K77" s="250">
        <v>36200000</v>
      </c>
      <c r="L77" s="258">
        <v>5430000</v>
      </c>
      <c r="M77" s="258">
        <v>0.15772531601354717</v>
      </c>
      <c r="N77" s="250">
        <v>0</v>
      </c>
      <c r="O77" s="250">
        <v>0</v>
      </c>
      <c r="P77" s="250">
        <v>30770000</v>
      </c>
      <c r="Q77" s="250">
        <v>5430000</v>
      </c>
      <c r="R77" s="201" t="s">
        <v>87</v>
      </c>
      <c r="S77" s="207">
        <v>45134</v>
      </c>
      <c r="T77" s="207">
        <v>45271</v>
      </c>
      <c r="U77" s="207">
        <v>45110</v>
      </c>
      <c r="V77" s="209" t="s">
        <v>527</v>
      </c>
      <c r="W77" s="207">
        <v>45468</v>
      </c>
      <c r="X77" s="197" t="s">
        <v>408</v>
      </c>
    </row>
    <row r="78" spans="1:24" s="24" customFormat="1" ht="21" x14ac:dyDescent="0.35">
      <c r="A78" s="198">
        <v>1</v>
      </c>
      <c r="B78" s="234" t="s">
        <v>1</v>
      </c>
      <c r="C78" s="235" t="s">
        <v>2</v>
      </c>
      <c r="D78" s="198" t="s">
        <v>32</v>
      </c>
      <c r="E78" s="235" t="s">
        <v>286</v>
      </c>
      <c r="F78" s="198" t="s">
        <v>159</v>
      </c>
      <c r="G78" s="235" t="s">
        <v>88</v>
      </c>
      <c r="H78" s="199">
        <v>2</v>
      </c>
      <c r="I78" s="198" t="s">
        <v>3</v>
      </c>
      <c r="J78" s="250">
        <v>17476000</v>
      </c>
      <c r="K78" s="250">
        <v>20560000</v>
      </c>
      <c r="L78" s="258">
        <v>3084000</v>
      </c>
      <c r="M78" s="258">
        <v>0.15772531601354717</v>
      </c>
      <c r="N78" s="250">
        <v>5598618</v>
      </c>
      <c r="O78" s="250">
        <v>987991</v>
      </c>
      <c r="P78" s="250">
        <v>11877382</v>
      </c>
      <c r="Q78" s="250">
        <v>2096009</v>
      </c>
      <c r="R78" s="201" t="s">
        <v>87</v>
      </c>
      <c r="S78" s="198" t="s">
        <v>412</v>
      </c>
      <c r="T78" s="198" t="s">
        <v>412</v>
      </c>
      <c r="U78" s="207">
        <v>45110</v>
      </c>
      <c r="V78" s="209" t="s">
        <v>527</v>
      </c>
      <c r="W78" s="207">
        <v>45468</v>
      </c>
      <c r="X78" s="198" t="s">
        <v>413</v>
      </c>
    </row>
    <row r="79" spans="1:24" s="134" customFormat="1" ht="52.5" x14ac:dyDescent="0.35">
      <c r="A79" s="198">
        <v>1</v>
      </c>
      <c r="B79" s="234" t="s">
        <v>1</v>
      </c>
      <c r="C79" s="235" t="s">
        <v>2</v>
      </c>
      <c r="D79" s="198" t="s">
        <v>32</v>
      </c>
      <c r="E79" s="235" t="s">
        <v>286</v>
      </c>
      <c r="F79" s="198" t="s">
        <v>160</v>
      </c>
      <c r="G79" s="235" t="s">
        <v>89</v>
      </c>
      <c r="H79" s="199">
        <v>1</v>
      </c>
      <c r="I79" s="198" t="s">
        <v>3</v>
      </c>
      <c r="J79" s="250">
        <v>8028250</v>
      </c>
      <c r="K79" s="250">
        <v>9445000</v>
      </c>
      <c r="L79" s="258">
        <v>1416750</v>
      </c>
      <c r="M79" s="258">
        <v>0.15772531601354717</v>
      </c>
      <c r="N79" s="250">
        <v>0</v>
      </c>
      <c r="O79" s="250">
        <v>0</v>
      </c>
      <c r="P79" s="250">
        <v>8028250</v>
      </c>
      <c r="Q79" s="250">
        <v>1416750</v>
      </c>
      <c r="R79" s="201" t="s">
        <v>87</v>
      </c>
      <c r="S79" s="207">
        <v>45169</v>
      </c>
      <c r="T79" s="207">
        <v>45216</v>
      </c>
      <c r="U79" s="207">
        <v>45132</v>
      </c>
      <c r="V79" s="209" t="s">
        <v>527</v>
      </c>
      <c r="W79" s="207">
        <v>45279</v>
      </c>
      <c r="X79" s="200" t="s">
        <v>406</v>
      </c>
    </row>
    <row r="80" spans="1:24" s="134" customFormat="1" ht="52.5" x14ac:dyDescent="0.35">
      <c r="A80" s="198">
        <v>1</v>
      </c>
      <c r="B80" s="234" t="s">
        <v>1</v>
      </c>
      <c r="C80" s="235" t="s">
        <v>2</v>
      </c>
      <c r="D80" s="198" t="s">
        <v>32</v>
      </c>
      <c r="E80" s="235" t="s">
        <v>286</v>
      </c>
      <c r="F80" s="198" t="s">
        <v>160</v>
      </c>
      <c r="G80" s="235" t="s">
        <v>89</v>
      </c>
      <c r="H80" s="199">
        <v>2</v>
      </c>
      <c r="I80" s="198" t="s">
        <v>3</v>
      </c>
      <c r="J80" s="250">
        <v>20114979</v>
      </c>
      <c r="K80" s="250">
        <v>23664682</v>
      </c>
      <c r="L80" s="258">
        <v>3549703</v>
      </c>
      <c r="M80" s="258">
        <v>0.15772531601354717</v>
      </c>
      <c r="N80" s="250">
        <v>8565468</v>
      </c>
      <c r="O80" s="250">
        <v>1511553</v>
      </c>
      <c r="P80" s="250">
        <v>11549511</v>
      </c>
      <c r="Q80" s="250">
        <v>2038150</v>
      </c>
      <c r="R80" s="201" t="s">
        <v>87</v>
      </c>
      <c r="S80" s="207">
        <v>45169</v>
      </c>
      <c r="T80" s="207">
        <v>45216</v>
      </c>
      <c r="U80" s="207">
        <v>45132</v>
      </c>
      <c r="V80" s="209" t="s">
        <v>527</v>
      </c>
      <c r="W80" s="207">
        <v>45279</v>
      </c>
      <c r="X80" s="197" t="s">
        <v>409</v>
      </c>
    </row>
    <row r="81" spans="1:24" s="24" customFormat="1" ht="52.5" x14ac:dyDescent="0.35">
      <c r="A81" s="198">
        <v>1</v>
      </c>
      <c r="B81" s="234" t="s">
        <v>1</v>
      </c>
      <c r="C81" s="235" t="s">
        <v>2</v>
      </c>
      <c r="D81" s="198" t="s">
        <v>32</v>
      </c>
      <c r="E81" s="235" t="s">
        <v>286</v>
      </c>
      <c r="F81" s="198" t="s">
        <v>160</v>
      </c>
      <c r="G81" s="235" t="s">
        <v>89</v>
      </c>
      <c r="H81" s="199">
        <v>3</v>
      </c>
      <c r="I81" s="198" t="s">
        <v>3</v>
      </c>
      <c r="J81" s="262">
        <v>13413000</v>
      </c>
      <c r="K81" s="250">
        <v>15780000</v>
      </c>
      <c r="L81" s="258">
        <v>2367000</v>
      </c>
      <c r="M81" s="258">
        <v>0.15772531601354717</v>
      </c>
      <c r="N81" s="250">
        <v>0</v>
      </c>
      <c r="O81" s="250">
        <v>0</v>
      </c>
      <c r="P81" s="250">
        <v>13413000</v>
      </c>
      <c r="Q81" s="250">
        <v>2367000</v>
      </c>
      <c r="R81" s="201" t="s">
        <v>87</v>
      </c>
      <c r="S81" s="207">
        <v>45442</v>
      </c>
      <c r="T81" s="207">
        <v>45539</v>
      </c>
      <c r="U81" s="207">
        <v>45401</v>
      </c>
      <c r="V81" s="209" t="s">
        <v>527</v>
      </c>
      <c r="W81" s="207">
        <v>45496</v>
      </c>
      <c r="X81" s="197" t="s">
        <v>408</v>
      </c>
    </row>
    <row r="82" spans="1:24" s="24" customFormat="1" ht="21" x14ac:dyDescent="0.35">
      <c r="A82" s="198">
        <v>1</v>
      </c>
      <c r="B82" s="234" t="s">
        <v>1</v>
      </c>
      <c r="C82" s="235" t="s">
        <v>2</v>
      </c>
      <c r="D82" s="198" t="s">
        <v>32</v>
      </c>
      <c r="E82" s="235" t="s">
        <v>286</v>
      </c>
      <c r="F82" s="198" t="s">
        <v>163</v>
      </c>
      <c r="G82" s="235" t="s">
        <v>93</v>
      </c>
      <c r="H82" s="199" t="s">
        <v>154</v>
      </c>
      <c r="I82" s="198" t="s">
        <v>3</v>
      </c>
      <c r="J82" s="250">
        <v>16269000</v>
      </c>
      <c r="K82" s="250">
        <v>19140000</v>
      </c>
      <c r="L82" s="258">
        <v>2871000</v>
      </c>
      <c r="M82" s="258">
        <v>0.15772531601354717</v>
      </c>
      <c r="N82" s="250">
        <v>2566033</v>
      </c>
      <c r="O82" s="250">
        <v>452829</v>
      </c>
      <c r="P82" s="250">
        <v>13702967</v>
      </c>
      <c r="Q82" s="250">
        <v>2418171</v>
      </c>
      <c r="R82" s="201" t="s">
        <v>87</v>
      </c>
      <c r="S82" s="207">
        <v>45169</v>
      </c>
      <c r="T82" s="207">
        <v>45216</v>
      </c>
      <c r="U82" s="207">
        <v>45128</v>
      </c>
      <c r="V82" s="209" t="s">
        <v>527</v>
      </c>
      <c r="W82" s="207">
        <v>45279</v>
      </c>
      <c r="X82" s="197" t="s">
        <v>409</v>
      </c>
    </row>
    <row r="83" spans="1:24" s="24" customFormat="1" ht="21" x14ac:dyDescent="0.35">
      <c r="A83" s="198">
        <v>1</v>
      </c>
      <c r="B83" s="234" t="s">
        <v>1</v>
      </c>
      <c r="C83" s="235" t="s">
        <v>2</v>
      </c>
      <c r="D83" s="198" t="s">
        <v>32</v>
      </c>
      <c r="E83" s="235" t="s">
        <v>286</v>
      </c>
      <c r="F83" s="198" t="s">
        <v>326</v>
      </c>
      <c r="G83" s="235" t="s">
        <v>327</v>
      </c>
      <c r="H83" s="199" t="s">
        <v>154</v>
      </c>
      <c r="I83" s="198" t="s">
        <v>3</v>
      </c>
      <c r="J83" s="250">
        <v>43256500</v>
      </c>
      <c r="K83" s="250">
        <v>50890000</v>
      </c>
      <c r="L83" s="258">
        <v>7633500</v>
      </c>
      <c r="M83" s="258">
        <v>0.15772531601354717</v>
      </c>
      <c r="N83" s="250">
        <v>5481981</v>
      </c>
      <c r="O83" s="250">
        <v>967408</v>
      </c>
      <c r="P83" s="250">
        <v>37774519</v>
      </c>
      <c r="Q83" s="250">
        <v>6666092</v>
      </c>
      <c r="R83" s="201" t="s">
        <v>87</v>
      </c>
      <c r="S83" s="207">
        <v>45169</v>
      </c>
      <c r="T83" s="207">
        <v>45279</v>
      </c>
      <c r="U83" s="207">
        <v>45138</v>
      </c>
      <c r="V83" s="209" t="s">
        <v>527</v>
      </c>
      <c r="W83" s="207">
        <v>45300</v>
      </c>
      <c r="X83" s="200" t="s">
        <v>406</v>
      </c>
    </row>
    <row r="84" spans="1:24" s="24" customFormat="1" ht="21" x14ac:dyDescent="0.35">
      <c r="A84" s="198">
        <v>1</v>
      </c>
      <c r="B84" s="234" t="s">
        <v>4</v>
      </c>
      <c r="C84" s="235" t="s">
        <v>5</v>
      </c>
      <c r="D84" s="198" t="s">
        <v>34</v>
      </c>
      <c r="E84" s="235" t="s">
        <v>288</v>
      </c>
      <c r="F84" s="198" t="s">
        <v>164</v>
      </c>
      <c r="G84" s="235" t="s">
        <v>392</v>
      </c>
      <c r="H84" s="199">
        <v>1</v>
      </c>
      <c r="I84" s="198" t="s">
        <v>3</v>
      </c>
      <c r="J84" s="250">
        <v>5633633</v>
      </c>
      <c r="K84" s="250">
        <v>6627804</v>
      </c>
      <c r="L84" s="258">
        <v>994171</v>
      </c>
      <c r="M84" s="258">
        <v>0.15772531601354717</v>
      </c>
      <c r="N84" s="250">
        <v>888567</v>
      </c>
      <c r="O84" s="250">
        <v>156806</v>
      </c>
      <c r="P84" s="250">
        <v>4745066</v>
      </c>
      <c r="Q84" s="250">
        <v>837365</v>
      </c>
      <c r="R84" s="201" t="s">
        <v>144</v>
      </c>
      <c r="S84" s="207">
        <v>45351</v>
      </c>
      <c r="T84" s="208" t="s">
        <v>561</v>
      </c>
      <c r="U84" s="207">
        <v>45180</v>
      </c>
      <c r="V84" s="209" t="s">
        <v>527</v>
      </c>
      <c r="W84" s="207">
        <v>45496</v>
      </c>
      <c r="X84" s="199" t="s">
        <v>407</v>
      </c>
    </row>
    <row r="85" spans="1:24" s="24" customFormat="1" ht="21" x14ac:dyDescent="0.35">
      <c r="A85" s="198">
        <v>1</v>
      </c>
      <c r="B85" s="234" t="s">
        <v>4</v>
      </c>
      <c r="C85" s="235" t="s">
        <v>5</v>
      </c>
      <c r="D85" s="198" t="s">
        <v>34</v>
      </c>
      <c r="E85" s="235" t="s">
        <v>288</v>
      </c>
      <c r="F85" s="198" t="s">
        <v>164</v>
      </c>
      <c r="G85" s="235" t="s">
        <v>392</v>
      </c>
      <c r="H85" s="199">
        <v>2</v>
      </c>
      <c r="I85" s="198" t="s">
        <v>3</v>
      </c>
      <c r="J85" s="250">
        <v>9869476</v>
      </c>
      <c r="K85" s="250">
        <v>11611149</v>
      </c>
      <c r="L85" s="258">
        <v>1741673</v>
      </c>
      <c r="M85" s="258">
        <v>0.15772531601354717</v>
      </c>
      <c r="N85" s="250">
        <v>1556666</v>
      </c>
      <c r="O85" s="250">
        <v>274705</v>
      </c>
      <c r="P85" s="250">
        <v>8312810</v>
      </c>
      <c r="Q85" s="250">
        <v>1466968</v>
      </c>
      <c r="R85" s="201" t="s">
        <v>144</v>
      </c>
      <c r="S85" s="206">
        <v>45407</v>
      </c>
      <c r="T85" s="206">
        <v>45510</v>
      </c>
      <c r="U85" s="207">
        <v>45359</v>
      </c>
      <c r="V85" s="209" t="s">
        <v>527</v>
      </c>
      <c r="W85" s="207">
        <v>45629</v>
      </c>
      <c r="X85" s="199" t="s">
        <v>407</v>
      </c>
    </row>
    <row r="86" spans="1:24" s="24" customFormat="1" ht="21" x14ac:dyDescent="0.35">
      <c r="A86" s="198">
        <v>1</v>
      </c>
      <c r="B86" s="234" t="s">
        <v>4</v>
      </c>
      <c r="C86" s="235" t="s">
        <v>5</v>
      </c>
      <c r="D86" s="198" t="s">
        <v>34</v>
      </c>
      <c r="E86" s="235" t="s">
        <v>288</v>
      </c>
      <c r="F86" s="198" t="s">
        <v>164</v>
      </c>
      <c r="G86" s="235" t="s">
        <v>392</v>
      </c>
      <c r="H86" s="199">
        <v>3</v>
      </c>
      <c r="I86" s="198" t="s">
        <v>3</v>
      </c>
      <c r="J86" s="250">
        <v>27201486</v>
      </c>
      <c r="K86" s="250">
        <v>32001749</v>
      </c>
      <c r="L86" s="258">
        <v>4800263</v>
      </c>
      <c r="M86" s="258">
        <v>0.15772531601354717</v>
      </c>
      <c r="N86" s="250">
        <v>4290362</v>
      </c>
      <c r="O86" s="250">
        <v>757122</v>
      </c>
      <c r="P86" s="250">
        <v>22911124</v>
      </c>
      <c r="Q86" s="250">
        <v>4043141</v>
      </c>
      <c r="R86" s="201" t="s">
        <v>144</v>
      </c>
      <c r="S86" s="206">
        <v>45562</v>
      </c>
      <c r="T86" s="199" t="s">
        <v>409</v>
      </c>
      <c r="U86" s="206">
        <v>45436</v>
      </c>
      <c r="V86" s="209" t="s">
        <v>527</v>
      </c>
      <c r="W86" s="207">
        <v>45587</v>
      </c>
      <c r="X86" s="199" t="s">
        <v>407</v>
      </c>
    </row>
    <row r="87" spans="1:24" s="24" customFormat="1" ht="21" x14ac:dyDescent="0.35">
      <c r="A87" s="198">
        <v>1</v>
      </c>
      <c r="B87" s="234" t="s">
        <v>4</v>
      </c>
      <c r="C87" s="235" t="s">
        <v>5</v>
      </c>
      <c r="D87" s="198" t="s">
        <v>34</v>
      </c>
      <c r="E87" s="235" t="s">
        <v>288</v>
      </c>
      <c r="F87" s="198" t="s">
        <v>366</v>
      </c>
      <c r="G87" s="235" t="s">
        <v>365</v>
      </c>
      <c r="H87" s="199" t="s">
        <v>154</v>
      </c>
      <c r="I87" s="198" t="s">
        <v>3</v>
      </c>
      <c r="J87" s="250">
        <v>1677811</v>
      </c>
      <c r="K87" s="250">
        <v>1973896</v>
      </c>
      <c r="L87" s="258">
        <v>296085</v>
      </c>
      <c r="M87" s="258">
        <v>0.15772531601354717</v>
      </c>
      <c r="N87" s="250">
        <v>264633</v>
      </c>
      <c r="O87" s="250">
        <v>46699</v>
      </c>
      <c r="P87" s="250">
        <v>1413178</v>
      </c>
      <c r="Q87" s="250">
        <v>249386</v>
      </c>
      <c r="R87" s="201" t="s">
        <v>144</v>
      </c>
      <c r="S87" s="207">
        <v>45197</v>
      </c>
      <c r="T87" s="207">
        <v>45232</v>
      </c>
      <c r="U87" s="207">
        <v>44942</v>
      </c>
      <c r="V87" s="206" t="s">
        <v>527</v>
      </c>
      <c r="W87" s="206">
        <v>45216</v>
      </c>
      <c r="X87" s="200" t="s">
        <v>409</v>
      </c>
    </row>
    <row r="88" spans="1:24" s="24" customFormat="1" ht="21" x14ac:dyDescent="0.35">
      <c r="A88" s="198">
        <v>1</v>
      </c>
      <c r="B88" s="234" t="s">
        <v>4</v>
      </c>
      <c r="C88" s="235" t="s">
        <v>5</v>
      </c>
      <c r="D88" s="198" t="s">
        <v>34</v>
      </c>
      <c r="E88" s="235" t="s">
        <v>288</v>
      </c>
      <c r="F88" s="198" t="s">
        <v>371</v>
      </c>
      <c r="G88" s="235" t="s">
        <v>388</v>
      </c>
      <c r="H88" s="199" t="s">
        <v>154</v>
      </c>
      <c r="I88" s="198" t="s">
        <v>3</v>
      </c>
      <c r="J88" s="250">
        <v>20866556</v>
      </c>
      <c r="K88" s="250">
        <v>24548890</v>
      </c>
      <c r="L88" s="258">
        <v>3682334</v>
      </c>
      <c r="M88" s="258">
        <v>0.15772531601354717</v>
      </c>
      <c r="N88" s="250">
        <v>3291184</v>
      </c>
      <c r="O88" s="250">
        <v>580797</v>
      </c>
      <c r="P88" s="250">
        <v>17575372</v>
      </c>
      <c r="Q88" s="250">
        <v>3101537</v>
      </c>
      <c r="R88" s="201" t="s">
        <v>144</v>
      </c>
      <c r="S88" s="206">
        <v>45022</v>
      </c>
      <c r="T88" s="206">
        <v>45066</v>
      </c>
      <c r="U88" s="207">
        <v>44879</v>
      </c>
      <c r="V88" s="206" t="s">
        <v>527</v>
      </c>
      <c r="W88" s="206">
        <v>45237</v>
      </c>
      <c r="X88" s="200" t="s">
        <v>404</v>
      </c>
    </row>
    <row r="89" spans="1:24" s="24" customFormat="1" ht="42" x14ac:dyDescent="0.35">
      <c r="A89" s="198">
        <v>1</v>
      </c>
      <c r="B89" s="234" t="s">
        <v>4</v>
      </c>
      <c r="C89" s="235" t="s">
        <v>5</v>
      </c>
      <c r="D89" s="198" t="s">
        <v>35</v>
      </c>
      <c r="E89" s="235" t="s">
        <v>289</v>
      </c>
      <c r="F89" s="198" t="s">
        <v>166</v>
      </c>
      <c r="G89" s="235" t="s">
        <v>508</v>
      </c>
      <c r="H89" s="199" t="s">
        <v>154</v>
      </c>
      <c r="I89" s="198" t="s">
        <v>3</v>
      </c>
      <c r="J89" s="250">
        <v>23471243</v>
      </c>
      <c r="K89" s="250">
        <v>27613228</v>
      </c>
      <c r="L89" s="258">
        <v>4141985</v>
      </c>
      <c r="M89" s="258">
        <v>0.15772531601354717</v>
      </c>
      <c r="N89" s="250">
        <v>3702009</v>
      </c>
      <c r="O89" s="250">
        <v>653295</v>
      </c>
      <c r="P89" s="250">
        <v>19769234</v>
      </c>
      <c r="Q89" s="250">
        <v>3488690</v>
      </c>
      <c r="R89" s="201" t="s">
        <v>144</v>
      </c>
      <c r="S89" s="206">
        <v>45596</v>
      </c>
      <c r="T89" s="210" t="s">
        <v>562</v>
      </c>
      <c r="U89" s="206">
        <v>45415</v>
      </c>
      <c r="V89" s="209" t="s">
        <v>527</v>
      </c>
      <c r="W89" s="206">
        <v>45622</v>
      </c>
      <c r="X89" s="199" t="s">
        <v>407</v>
      </c>
    </row>
    <row r="90" spans="1:24" s="24" customFormat="1" ht="21" x14ac:dyDescent="0.35">
      <c r="A90" s="198">
        <v>1</v>
      </c>
      <c r="B90" s="234" t="s">
        <v>4</v>
      </c>
      <c r="C90" s="235" t="s">
        <v>5</v>
      </c>
      <c r="D90" s="198" t="s">
        <v>35</v>
      </c>
      <c r="E90" s="235" t="s">
        <v>289</v>
      </c>
      <c r="F90" s="198" t="s">
        <v>577</v>
      </c>
      <c r="G90" s="235" t="s">
        <v>145</v>
      </c>
      <c r="H90" s="199" t="s">
        <v>154</v>
      </c>
      <c r="I90" s="198" t="s">
        <v>3</v>
      </c>
      <c r="J90" s="250">
        <v>4194527</v>
      </c>
      <c r="K90" s="250">
        <v>4934738</v>
      </c>
      <c r="L90" s="258">
        <v>740211</v>
      </c>
      <c r="M90" s="258">
        <v>0.15772531601354717</v>
      </c>
      <c r="N90" s="250">
        <v>0</v>
      </c>
      <c r="O90" s="250">
        <v>0</v>
      </c>
      <c r="P90" s="250">
        <v>4194527</v>
      </c>
      <c r="Q90" s="250">
        <v>740211</v>
      </c>
      <c r="R90" s="201" t="s">
        <v>144</v>
      </c>
      <c r="S90" s="209" t="s">
        <v>69</v>
      </c>
      <c r="T90" s="209" t="s">
        <v>69</v>
      </c>
      <c r="U90" s="207">
        <v>44973</v>
      </c>
      <c r="V90" s="206" t="s">
        <v>527</v>
      </c>
      <c r="W90" s="206">
        <v>45174</v>
      </c>
      <c r="X90" s="200" t="s">
        <v>530</v>
      </c>
    </row>
    <row r="91" spans="1:24" s="134" customFormat="1" ht="31.5" x14ac:dyDescent="0.35">
      <c r="A91" s="198">
        <v>1</v>
      </c>
      <c r="B91" s="234" t="s">
        <v>4</v>
      </c>
      <c r="C91" s="235" t="s">
        <v>5</v>
      </c>
      <c r="D91" s="198" t="s">
        <v>36</v>
      </c>
      <c r="E91" s="235" t="s">
        <v>310</v>
      </c>
      <c r="F91" s="198" t="s">
        <v>167</v>
      </c>
      <c r="G91" s="235" t="s">
        <v>462</v>
      </c>
      <c r="H91" s="199" t="s">
        <v>154</v>
      </c>
      <c r="I91" s="198" t="s">
        <v>3</v>
      </c>
      <c r="J91" s="250">
        <v>74161672</v>
      </c>
      <c r="K91" s="250">
        <v>87249026</v>
      </c>
      <c r="L91" s="258">
        <v>13087354</v>
      </c>
      <c r="M91" s="258">
        <v>0.15772531601354717</v>
      </c>
      <c r="N91" s="250">
        <v>18075341</v>
      </c>
      <c r="O91" s="250">
        <v>3189766</v>
      </c>
      <c r="P91" s="250">
        <v>56086331</v>
      </c>
      <c r="Q91" s="250">
        <v>9897588</v>
      </c>
      <c r="R91" s="201" t="s">
        <v>144</v>
      </c>
      <c r="S91" s="206">
        <v>44938</v>
      </c>
      <c r="T91" s="206">
        <v>44992</v>
      </c>
      <c r="U91" s="206">
        <v>44677</v>
      </c>
      <c r="V91" s="206" t="s">
        <v>527</v>
      </c>
      <c r="W91" s="206">
        <v>45120</v>
      </c>
      <c r="X91" s="200" t="s">
        <v>405</v>
      </c>
    </row>
    <row r="92" spans="1:24" s="24" customFormat="1" ht="31.5" x14ac:dyDescent="0.35">
      <c r="A92" s="198">
        <v>1</v>
      </c>
      <c r="B92" s="234" t="s">
        <v>4</v>
      </c>
      <c r="C92" s="235" t="s">
        <v>5</v>
      </c>
      <c r="D92" s="198" t="s">
        <v>36</v>
      </c>
      <c r="E92" s="235" t="s">
        <v>310</v>
      </c>
      <c r="F92" s="198" t="s">
        <v>168</v>
      </c>
      <c r="G92" s="235" t="s">
        <v>457</v>
      </c>
      <c r="H92" s="199" t="s">
        <v>154</v>
      </c>
      <c r="I92" s="198" t="s">
        <v>3</v>
      </c>
      <c r="J92" s="250">
        <v>67478205</v>
      </c>
      <c r="K92" s="250">
        <v>79386124</v>
      </c>
      <c r="L92" s="258">
        <v>11907919</v>
      </c>
      <c r="M92" s="258">
        <v>0.15772531601354717</v>
      </c>
      <c r="N92" s="251">
        <v>0</v>
      </c>
      <c r="O92" s="251">
        <v>0</v>
      </c>
      <c r="P92" s="251">
        <v>67478205</v>
      </c>
      <c r="Q92" s="251">
        <v>11907919</v>
      </c>
      <c r="R92" s="201" t="s">
        <v>144</v>
      </c>
      <c r="S92" s="209" t="s">
        <v>69</v>
      </c>
      <c r="T92" s="209" t="s">
        <v>69</v>
      </c>
      <c r="U92" s="207">
        <v>44804</v>
      </c>
      <c r="V92" s="206" t="s">
        <v>527</v>
      </c>
      <c r="W92" s="207">
        <v>45153</v>
      </c>
      <c r="X92" s="200" t="s">
        <v>530</v>
      </c>
    </row>
    <row r="93" spans="1:24" s="24" customFormat="1" ht="31.5" x14ac:dyDescent="0.35">
      <c r="A93" s="198">
        <v>1</v>
      </c>
      <c r="B93" s="234" t="s">
        <v>4</v>
      </c>
      <c r="C93" s="235" t="s">
        <v>5</v>
      </c>
      <c r="D93" s="198" t="s">
        <v>36</v>
      </c>
      <c r="E93" s="235" t="s">
        <v>310</v>
      </c>
      <c r="F93" s="198" t="s">
        <v>275</v>
      </c>
      <c r="G93" s="235" t="s">
        <v>153</v>
      </c>
      <c r="H93" s="199" t="s">
        <v>154</v>
      </c>
      <c r="I93" s="198" t="s">
        <v>3</v>
      </c>
      <c r="J93" s="250">
        <v>13313429</v>
      </c>
      <c r="K93" s="250">
        <v>15662858</v>
      </c>
      <c r="L93" s="258">
        <v>2349429</v>
      </c>
      <c r="M93" s="258">
        <v>0.15772531601354717</v>
      </c>
      <c r="N93" s="250">
        <v>0</v>
      </c>
      <c r="O93" s="250">
        <v>0</v>
      </c>
      <c r="P93" s="250">
        <v>13313429</v>
      </c>
      <c r="Q93" s="250">
        <v>2349429</v>
      </c>
      <c r="R93" s="201" t="s">
        <v>144</v>
      </c>
      <c r="S93" s="209" t="s">
        <v>69</v>
      </c>
      <c r="T93" s="209" t="s">
        <v>69</v>
      </c>
      <c r="U93" s="207">
        <v>44973</v>
      </c>
      <c r="V93" s="206" t="s">
        <v>527</v>
      </c>
      <c r="W93" s="206">
        <v>45188</v>
      </c>
      <c r="X93" s="200" t="s">
        <v>530</v>
      </c>
    </row>
    <row r="94" spans="1:24" s="24" customFormat="1" ht="31.5" x14ac:dyDescent="0.35">
      <c r="A94" s="198">
        <v>1</v>
      </c>
      <c r="B94" s="234" t="s">
        <v>4</v>
      </c>
      <c r="C94" s="235" t="s">
        <v>5</v>
      </c>
      <c r="D94" s="198" t="s">
        <v>36</v>
      </c>
      <c r="E94" s="235" t="s">
        <v>310</v>
      </c>
      <c r="F94" s="198" t="s">
        <v>169</v>
      </c>
      <c r="G94" s="235" t="s">
        <v>316</v>
      </c>
      <c r="H94" s="199" t="s">
        <v>154</v>
      </c>
      <c r="I94" s="198" t="s">
        <v>3</v>
      </c>
      <c r="J94" s="250">
        <v>29361690</v>
      </c>
      <c r="K94" s="250">
        <v>34543165</v>
      </c>
      <c r="L94" s="258">
        <v>5181475</v>
      </c>
      <c r="M94" s="258">
        <v>0.15772531601354717</v>
      </c>
      <c r="N94" s="250">
        <v>0</v>
      </c>
      <c r="O94" s="250">
        <v>0</v>
      </c>
      <c r="P94" s="250">
        <v>29361690</v>
      </c>
      <c r="Q94" s="250">
        <v>5181475</v>
      </c>
      <c r="R94" s="201" t="s">
        <v>144</v>
      </c>
      <c r="S94" s="209" t="s">
        <v>69</v>
      </c>
      <c r="T94" s="209" t="s">
        <v>69</v>
      </c>
      <c r="U94" s="207">
        <v>44973</v>
      </c>
      <c r="V94" s="206" t="s">
        <v>527</v>
      </c>
      <c r="W94" s="206">
        <v>45174</v>
      </c>
      <c r="X94" s="200" t="s">
        <v>530</v>
      </c>
    </row>
    <row r="95" spans="1:24" s="24" customFormat="1" ht="31.5" x14ac:dyDescent="0.35">
      <c r="A95" s="198">
        <v>1</v>
      </c>
      <c r="B95" s="234" t="s">
        <v>4</v>
      </c>
      <c r="C95" s="235" t="s">
        <v>5</v>
      </c>
      <c r="D95" s="198" t="s">
        <v>36</v>
      </c>
      <c r="E95" s="235" t="s">
        <v>310</v>
      </c>
      <c r="F95" s="198" t="s">
        <v>170</v>
      </c>
      <c r="G95" s="235" t="s">
        <v>315</v>
      </c>
      <c r="H95" s="199" t="s">
        <v>154</v>
      </c>
      <c r="I95" s="198" t="s">
        <v>3</v>
      </c>
      <c r="J95" s="250">
        <v>23853429</v>
      </c>
      <c r="K95" s="250">
        <v>28062858</v>
      </c>
      <c r="L95" s="258">
        <v>4209429</v>
      </c>
      <c r="M95" s="258">
        <v>0.15772531601354717</v>
      </c>
      <c r="N95" s="250">
        <v>0</v>
      </c>
      <c r="O95" s="250">
        <v>0</v>
      </c>
      <c r="P95" s="250">
        <v>23853429</v>
      </c>
      <c r="Q95" s="250">
        <v>4209429</v>
      </c>
      <c r="R95" s="201" t="s">
        <v>144</v>
      </c>
      <c r="S95" s="209" t="s">
        <v>69</v>
      </c>
      <c r="T95" s="209" t="s">
        <v>69</v>
      </c>
      <c r="U95" s="207">
        <v>44973</v>
      </c>
      <c r="V95" s="206" t="s">
        <v>527</v>
      </c>
      <c r="W95" s="206">
        <v>45300</v>
      </c>
      <c r="X95" s="200" t="s">
        <v>530</v>
      </c>
    </row>
    <row r="96" spans="1:24" s="134" customFormat="1" ht="21" x14ac:dyDescent="0.35">
      <c r="A96" s="198">
        <v>1</v>
      </c>
      <c r="B96" s="234" t="s">
        <v>4</v>
      </c>
      <c r="C96" s="235" t="s">
        <v>5</v>
      </c>
      <c r="D96" s="216" t="s">
        <v>36</v>
      </c>
      <c r="E96" s="235" t="s">
        <v>288</v>
      </c>
      <c r="F96" s="198" t="s">
        <v>382</v>
      </c>
      <c r="G96" s="235" t="s">
        <v>306</v>
      </c>
      <c r="H96" s="199">
        <v>1</v>
      </c>
      <c r="I96" s="198" t="s">
        <v>3</v>
      </c>
      <c r="J96" s="250">
        <v>503343</v>
      </c>
      <c r="K96" s="250">
        <v>592169</v>
      </c>
      <c r="L96" s="258">
        <v>88826</v>
      </c>
      <c r="M96" s="258">
        <v>0.15772531601354717</v>
      </c>
      <c r="N96" s="250">
        <v>79390</v>
      </c>
      <c r="O96" s="250">
        <v>14010</v>
      </c>
      <c r="P96" s="250">
        <v>423953</v>
      </c>
      <c r="Q96" s="250">
        <v>74816</v>
      </c>
      <c r="R96" s="201" t="s">
        <v>144</v>
      </c>
      <c r="S96" s="206">
        <v>45021</v>
      </c>
      <c r="T96" s="206">
        <v>45145</v>
      </c>
      <c r="U96" s="206">
        <v>44813</v>
      </c>
      <c r="V96" s="206" t="s">
        <v>527</v>
      </c>
      <c r="W96" s="206">
        <v>45160</v>
      </c>
      <c r="X96" s="200" t="s">
        <v>410</v>
      </c>
    </row>
    <row r="97" spans="1:28" s="188" customFormat="1" ht="21" x14ac:dyDescent="0.35">
      <c r="A97" s="198">
        <v>1</v>
      </c>
      <c r="B97" s="234" t="s">
        <v>4</v>
      </c>
      <c r="C97" s="235" t="s">
        <v>5</v>
      </c>
      <c r="D97" s="198" t="s">
        <v>36</v>
      </c>
      <c r="E97" s="235" t="s">
        <v>288</v>
      </c>
      <c r="F97" s="198" t="s">
        <v>382</v>
      </c>
      <c r="G97" s="235" t="s">
        <v>306</v>
      </c>
      <c r="H97" s="199">
        <v>2</v>
      </c>
      <c r="I97" s="198" t="s">
        <v>3</v>
      </c>
      <c r="J97" s="250">
        <v>4970515</v>
      </c>
      <c r="K97" s="250">
        <v>5847665</v>
      </c>
      <c r="L97" s="258">
        <v>877150</v>
      </c>
      <c r="M97" s="258">
        <v>0.15772531601354717</v>
      </c>
      <c r="N97" s="250">
        <v>783976</v>
      </c>
      <c r="O97" s="250">
        <v>138349</v>
      </c>
      <c r="P97" s="250">
        <v>4186539</v>
      </c>
      <c r="Q97" s="250">
        <v>738801</v>
      </c>
      <c r="R97" s="201" t="s">
        <v>144</v>
      </c>
      <c r="S97" s="206">
        <v>45021</v>
      </c>
      <c r="T97" s="206">
        <v>45145</v>
      </c>
      <c r="U97" s="207">
        <v>44813</v>
      </c>
      <c r="V97" s="206" t="s">
        <v>527</v>
      </c>
      <c r="W97" s="206">
        <v>45160</v>
      </c>
      <c r="X97" s="200" t="s">
        <v>410</v>
      </c>
    </row>
    <row r="98" spans="1:28" s="24" customFormat="1" ht="31.5" x14ac:dyDescent="0.35">
      <c r="A98" s="198">
        <v>1</v>
      </c>
      <c r="B98" s="234" t="s">
        <v>6</v>
      </c>
      <c r="C98" s="235" t="s">
        <v>7</v>
      </c>
      <c r="D98" s="198" t="s">
        <v>37</v>
      </c>
      <c r="E98" s="235" t="s">
        <v>312</v>
      </c>
      <c r="F98" s="199" t="s">
        <v>271</v>
      </c>
      <c r="G98" s="235" t="s">
        <v>116</v>
      </c>
      <c r="H98" s="199" t="s">
        <v>154</v>
      </c>
      <c r="I98" s="198" t="s">
        <v>3</v>
      </c>
      <c r="J98" s="250">
        <v>148533271</v>
      </c>
      <c r="K98" s="250">
        <v>174745025</v>
      </c>
      <c r="L98" s="258">
        <v>26211754</v>
      </c>
      <c r="M98" s="258">
        <v>0.15772531601354717</v>
      </c>
      <c r="N98" s="250">
        <v>23427457</v>
      </c>
      <c r="O98" s="250">
        <v>4134257</v>
      </c>
      <c r="P98" s="250">
        <v>125105814</v>
      </c>
      <c r="Q98" s="250">
        <v>22077497</v>
      </c>
      <c r="R98" s="202" t="s">
        <v>104</v>
      </c>
      <c r="S98" s="206">
        <v>45281</v>
      </c>
      <c r="T98" s="206">
        <v>45331</v>
      </c>
      <c r="U98" s="206">
        <v>45274</v>
      </c>
      <c r="V98" s="206" t="s">
        <v>527</v>
      </c>
      <c r="W98" s="206">
        <v>45447</v>
      </c>
      <c r="X98" s="199" t="s">
        <v>409</v>
      </c>
    </row>
    <row r="99" spans="1:28" s="134" customFormat="1" ht="31.5" x14ac:dyDescent="0.35">
      <c r="A99" s="198">
        <v>1</v>
      </c>
      <c r="B99" s="234" t="s">
        <v>6</v>
      </c>
      <c r="C99" s="235" t="s">
        <v>7</v>
      </c>
      <c r="D99" s="198" t="s">
        <v>37</v>
      </c>
      <c r="E99" s="235" t="s">
        <v>312</v>
      </c>
      <c r="F99" s="199" t="s">
        <v>284</v>
      </c>
      <c r="G99" s="235" t="s">
        <v>368</v>
      </c>
      <c r="H99" s="199" t="s">
        <v>154</v>
      </c>
      <c r="I99" s="198" t="s">
        <v>3</v>
      </c>
      <c r="J99" s="250">
        <v>1094772</v>
      </c>
      <c r="K99" s="250">
        <v>1287968</v>
      </c>
      <c r="L99" s="258">
        <v>193196</v>
      </c>
      <c r="M99" s="258">
        <v>0.15772531601354717</v>
      </c>
      <c r="N99" s="250">
        <v>172673</v>
      </c>
      <c r="O99" s="250">
        <v>30471</v>
      </c>
      <c r="P99" s="250">
        <v>922099</v>
      </c>
      <c r="Q99" s="250">
        <v>162725</v>
      </c>
      <c r="R99" s="202" t="s">
        <v>237</v>
      </c>
      <c r="S99" s="206">
        <v>45071</v>
      </c>
      <c r="T99" s="206">
        <v>45111</v>
      </c>
      <c r="U99" s="207">
        <v>45092</v>
      </c>
      <c r="V99" s="206" t="s">
        <v>527</v>
      </c>
      <c r="W99" s="206">
        <v>45195</v>
      </c>
      <c r="X99" s="200" t="s">
        <v>406</v>
      </c>
    </row>
    <row r="100" spans="1:28" s="134" customFormat="1" ht="10.5" x14ac:dyDescent="0.35">
      <c r="A100" s="199">
        <v>1</v>
      </c>
      <c r="B100" s="236" t="s">
        <v>238</v>
      </c>
      <c r="C100" s="237" t="s">
        <v>13</v>
      </c>
      <c r="D100" s="238" t="s">
        <v>239</v>
      </c>
      <c r="E100" s="235" t="s">
        <v>311</v>
      </c>
      <c r="F100" s="239" t="s">
        <v>241</v>
      </c>
      <c r="G100" s="235" t="s">
        <v>134</v>
      </c>
      <c r="H100" s="199" t="s">
        <v>154</v>
      </c>
      <c r="I100" s="199" t="s">
        <v>3</v>
      </c>
      <c r="J100" s="250">
        <v>3697500</v>
      </c>
      <c r="K100" s="250">
        <v>4350000</v>
      </c>
      <c r="L100" s="258">
        <v>652500</v>
      </c>
      <c r="M100" s="258">
        <v>0.15772531601354717</v>
      </c>
      <c r="N100" s="250">
        <v>583189</v>
      </c>
      <c r="O100" s="250">
        <v>102915</v>
      </c>
      <c r="P100" s="250">
        <v>3114311</v>
      </c>
      <c r="Q100" s="250">
        <v>549585</v>
      </c>
      <c r="R100" s="203" t="s">
        <v>253</v>
      </c>
      <c r="S100" s="206">
        <v>45072</v>
      </c>
      <c r="T100" s="206">
        <v>45111</v>
      </c>
      <c r="U100" s="207">
        <v>45092</v>
      </c>
      <c r="V100" s="214" t="s">
        <v>527</v>
      </c>
      <c r="W100" s="206">
        <v>45433</v>
      </c>
      <c r="X100" s="200" t="s">
        <v>409</v>
      </c>
    </row>
    <row r="101" spans="1:28" s="24" customFormat="1" ht="42" x14ac:dyDescent="0.35">
      <c r="A101" s="199">
        <v>2</v>
      </c>
      <c r="B101" s="234" t="s">
        <v>8</v>
      </c>
      <c r="C101" s="235" t="s">
        <v>27</v>
      </c>
      <c r="D101" s="199" t="s">
        <v>38</v>
      </c>
      <c r="E101" s="235" t="s">
        <v>290</v>
      </c>
      <c r="F101" s="198" t="s">
        <v>171</v>
      </c>
      <c r="G101" s="235" t="s">
        <v>146</v>
      </c>
      <c r="H101" s="199" t="s">
        <v>154</v>
      </c>
      <c r="I101" s="199" t="s">
        <v>3</v>
      </c>
      <c r="J101" s="250">
        <v>147235431</v>
      </c>
      <c r="K101" s="250">
        <v>173218155</v>
      </c>
      <c r="L101" s="258">
        <v>25982724</v>
      </c>
      <c r="M101" s="258">
        <v>0.15772531601354717</v>
      </c>
      <c r="N101" s="250">
        <v>29007341</v>
      </c>
      <c r="O101" s="250">
        <v>5118943</v>
      </c>
      <c r="P101" s="250">
        <v>118228090</v>
      </c>
      <c r="Q101" s="250">
        <v>20863781</v>
      </c>
      <c r="R101" s="202" t="s">
        <v>144</v>
      </c>
      <c r="S101" s="199" t="s">
        <v>69</v>
      </c>
      <c r="T101" s="199" t="s">
        <v>69</v>
      </c>
      <c r="U101" s="206">
        <v>45470</v>
      </c>
      <c r="V101" s="209" t="s">
        <v>527</v>
      </c>
      <c r="W101" s="206">
        <v>45643</v>
      </c>
      <c r="X101" s="199" t="s">
        <v>530</v>
      </c>
    </row>
    <row r="102" spans="1:28" s="24" customFormat="1" ht="42" x14ac:dyDescent="0.35">
      <c r="A102" s="199">
        <v>2</v>
      </c>
      <c r="B102" s="234" t="s">
        <v>8</v>
      </c>
      <c r="C102" s="235" t="s">
        <v>27</v>
      </c>
      <c r="D102" s="199" t="s">
        <v>38</v>
      </c>
      <c r="E102" s="235" t="s">
        <v>290</v>
      </c>
      <c r="F102" s="198" t="s">
        <v>173</v>
      </c>
      <c r="G102" s="235" t="s">
        <v>148</v>
      </c>
      <c r="H102" s="199">
        <v>1</v>
      </c>
      <c r="I102" s="199" t="s">
        <v>3</v>
      </c>
      <c r="J102" s="250">
        <v>271188</v>
      </c>
      <c r="K102" s="250">
        <v>319045</v>
      </c>
      <c r="L102" s="258">
        <v>47857</v>
      </c>
      <c r="M102" s="258">
        <v>0.15772531601354717</v>
      </c>
      <c r="N102" s="250">
        <v>0</v>
      </c>
      <c r="O102" s="250">
        <v>0</v>
      </c>
      <c r="P102" s="250">
        <v>271188</v>
      </c>
      <c r="Q102" s="250">
        <v>47857</v>
      </c>
      <c r="R102" s="202" t="s">
        <v>144</v>
      </c>
      <c r="S102" s="211" t="s">
        <v>563</v>
      </c>
      <c r="T102" s="206">
        <v>45510</v>
      </c>
      <c r="U102" s="211" t="s">
        <v>563</v>
      </c>
      <c r="V102" s="214" t="s">
        <v>527</v>
      </c>
      <c r="W102" s="206">
        <v>45447</v>
      </c>
      <c r="X102" s="206" t="s">
        <v>69</v>
      </c>
    </row>
    <row r="103" spans="1:28" s="24" customFormat="1" ht="42" x14ac:dyDescent="0.35">
      <c r="A103" s="199">
        <v>2</v>
      </c>
      <c r="B103" s="234" t="s">
        <v>8</v>
      </c>
      <c r="C103" s="235" t="s">
        <v>27</v>
      </c>
      <c r="D103" s="199" t="s">
        <v>38</v>
      </c>
      <c r="E103" s="235" t="s">
        <v>290</v>
      </c>
      <c r="F103" s="198" t="s">
        <v>174</v>
      </c>
      <c r="G103" s="235" t="s">
        <v>149</v>
      </c>
      <c r="H103" s="199" t="s">
        <v>154</v>
      </c>
      <c r="I103" s="199" t="s">
        <v>3</v>
      </c>
      <c r="J103" s="250">
        <v>86441736</v>
      </c>
      <c r="K103" s="250">
        <v>101696160</v>
      </c>
      <c r="L103" s="258">
        <v>15254424</v>
      </c>
      <c r="M103" s="258">
        <v>0.15772531601354717</v>
      </c>
      <c r="N103" s="250">
        <v>13634050</v>
      </c>
      <c r="O103" s="250">
        <v>2406008</v>
      </c>
      <c r="P103" s="250">
        <v>72807686</v>
      </c>
      <c r="Q103" s="250">
        <v>12848416</v>
      </c>
      <c r="R103" s="202" t="s">
        <v>144</v>
      </c>
      <c r="S103" s="206">
        <v>45533</v>
      </c>
      <c r="T103" s="199" t="s">
        <v>408</v>
      </c>
      <c r="U103" s="207">
        <v>45462</v>
      </c>
      <c r="V103" s="209" t="s">
        <v>527</v>
      </c>
      <c r="W103" s="206">
        <v>45643</v>
      </c>
      <c r="X103" s="198" t="s">
        <v>407</v>
      </c>
    </row>
    <row r="104" spans="1:28" s="24" customFormat="1" ht="42" x14ac:dyDescent="0.35">
      <c r="A104" s="199">
        <v>2</v>
      </c>
      <c r="B104" s="234" t="s">
        <v>8</v>
      </c>
      <c r="C104" s="235" t="s">
        <v>27</v>
      </c>
      <c r="D104" s="199" t="s">
        <v>38</v>
      </c>
      <c r="E104" s="235" t="s">
        <v>290</v>
      </c>
      <c r="F104" s="199" t="s">
        <v>175</v>
      </c>
      <c r="G104" s="235" t="s">
        <v>360</v>
      </c>
      <c r="H104" s="199" t="s">
        <v>154</v>
      </c>
      <c r="I104" s="199" t="s">
        <v>3</v>
      </c>
      <c r="J104" s="250">
        <v>16269000</v>
      </c>
      <c r="K104" s="250">
        <v>19140000</v>
      </c>
      <c r="L104" s="258">
        <v>2871000</v>
      </c>
      <c r="M104" s="258">
        <v>0.15772531601354717</v>
      </c>
      <c r="N104" s="250">
        <v>2566033</v>
      </c>
      <c r="O104" s="250">
        <v>452829</v>
      </c>
      <c r="P104" s="250">
        <v>13702967</v>
      </c>
      <c r="Q104" s="250">
        <v>2418171</v>
      </c>
      <c r="R104" s="203" t="s">
        <v>87</v>
      </c>
      <c r="S104" s="209" t="s">
        <v>535</v>
      </c>
      <c r="T104" s="209" t="s">
        <v>535</v>
      </c>
      <c r="U104" s="207">
        <v>45454</v>
      </c>
      <c r="V104" s="209" t="s">
        <v>527</v>
      </c>
      <c r="W104" s="207">
        <v>45552</v>
      </c>
      <c r="X104" s="197" t="s">
        <v>409</v>
      </c>
      <c r="Y104" s="192"/>
      <c r="AB104" s="193"/>
    </row>
    <row r="105" spans="1:28" s="24" customFormat="1" ht="42" x14ac:dyDescent="0.35">
      <c r="A105" s="199">
        <v>2</v>
      </c>
      <c r="B105" s="234" t="s">
        <v>8</v>
      </c>
      <c r="C105" s="235" t="s">
        <v>27</v>
      </c>
      <c r="D105" s="199" t="s">
        <v>38</v>
      </c>
      <c r="E105" s="235" t="s">
        <v>290</v>
      </c>
      <c r="F105" s="198" t="s">
        <v>176</v>
      </c>
      <c r="G105" s="235" t="s">
        <v>117</v>
      </c>
      <c r="H105" s="199">
        <v>1</v>
      </c>
      <c r="I105" s="199" t="s">
        <v>3</v>
      </c>
      <c r="J105" s="250">
        <v>3093705</v>
      </c>
      <c r="K105" s="250">
        <v>3639653</v>
      </c>
      <c r="L105" s="258">
        <v>545948</v>
      </c>
      <c r="M105" s="258">
        <v>0.15772531601354717</v>
      </c>
      <c r="N105" s="250">
        <v>0</v>
      </c>
      <c r="O105" s="250">
        <v>0</v>
      </c>
      <c r="P105" s="250">
        <v>3093705</v>
      </c>
      <c r="Q105" s="250">
        <v>545948</v>
      </c>
      <c r="R105" s="202" t="s">
        <v>104</v>
      </c>
      <c r="S105" s="209" t="s">
        <v>535</v>
      </c>
      <c r="T105" s="209" t="s">
        <v>535</v>
      </c>
      <c r="U105" s="207">
        <v>45397</v>
      </c>
      <c r="V105" s="209" t="s">
        <v>527</v>
      </c>
      <c r="W105" s="207">
        <v>45489</v>
      </c>
      <c r="X105" s="200" t="s">
        <v>409</v>
      </c>
    </row>
    <row r="106" spans="1:28" s="134" customFormat="1" ht="42" x14ac:dyDescent="0.35">
      <c r="A106" s="199">
        <v>2</v>
      </c>
      <c r="B106" s="234" t="s">
        <v>8</v>
      </c>
      <c r="C106" s="235" t="s">
        <v>27</v>
      </c>
      <c r="D106" s="199" t="s">
        <v>38</v>
      </c>
      <c r="E106" s="235" t="s">
        <v>290</v>
      </c>
      <c r="F106" s="198" t="s">
        <v>176</v>
      </c>
      <c r="G106" s="235" t="s">
        <v>117</v>
      </c>
      <c r="H106" s="199">
        <v>2</v>
      </c>
      <c r="I106" s="199" t="s">
        <v>3</v>
      </c>
      <c r="J106" s="250">
        <v>6500000</v>
      </c>
      <c r="K106" s="250">
        <v>7647059</v>
      </c>
      <c r="L106" s="258">
        <v>1147059</v>
      </c>
      <c r="M106" s="258">
        <v>0.15772531601354717</v>
      </c>
      <c r="N106" s="250">
        <v>0</v>
      </c>
      <c r="O106" s="250">
        <v>0</v>
      </c>
      <c r="P106" s="250">
        <v>6500000</v>
      </c>
      <c r="Q106" s="250">
        <v>1147059</v>
      </c>
      <c r="R106" s="202" t="s">
        <v>104</v>
      </c>
      <c r="S106" s="206">
        <v>45498</v>
      </c>
      <c r="T106" s="207">
        <v>45538</v>
      </c>
      <c r="U106" s="207">
        <v>45503</v>
      </c>
      <c r="V106" s="206" t="s">
        <v>527</v>
      </c>
      <c r="W106" s="207">
        <v>45601</v>
      </c>
      <c r="X106" s="197" t="s">
        <v>407</v>
      </c>
    </row>
    <row r="107" spans="1:28" s="134" customFormat="1" ht="42" x14ac:dyDescent="0.35">
      <c r="A107" s="199">
        <v>2</v>
      </c>
      <c r="B107" s="234" t="s">
        <v>8</v>
      </c>
      <c r="C107" s="235" t="s">
        <v>27</v>
      </c>
      <c r="D107" s="199" t="s">
        <v>38</v>
      </c>
      <c r="E107" s="235" t="s">
        <v>290</v>
      </c>
      <c r="F107" s="198" t="s">
        <v>261</v>
      </c>
      <c r="G107" s="235" t="s">
        <v>538</v>
      </c>
      <c r="H107" s="199" t="s">
        <v>154</v>
      </c>
      <c r="I107" s="199" t="s">
        <v>3</v>
      </c>
      <c r="J107" s="250">
        <v>11092500</v>
      </c>
      <c r="K107" s="250">
        <v>13050000</v>
      </c>
      <c r="L107" s="258">
        <v>1957500</v>
      </c>
      <c r="M107" s="258">
        <v>0.15772531601354717</v>
      </c>
      <c r="N107" s="250">
        <v>1749568</v>
      </c>
      <c r="O107" s="250">
        <v>308747</v>
      </c>
      <c r="P107" s="250">
        <v>9342932</v>
      </c>
      <c r="Q107" s="250">
        <v>1648753</v>
      </c>
      <c r="R107" s="202" t="s">
        <v>144</v>
      </c>
      <c r="S107" s="206">
        <v>45533</v>
      </c>
      <c r="T107" s="199" t="s">
        <v>408</v>
      </c>
      <c r="U107" s="207">
        <v>45462</v>
      </c>
      <c r="V107" s="209" t="s">
        <v>527</v>
      </c>
      <c r="W107" s="207">
        <v>45643</v>
      </c>
      <c r="X107" s="198" t="s">
        <v>407</v>
      </c>
    </row>
    <row r="108" spans="1:28" s="134" customFormat="1" ht="29.15" customHeight="1" x14ac:dyDescent="0.35">
      <c r="A108" s="198">
        <v>2</v>
      </c>
      <c r="B108" s="236" t="s">
        <v>8</v>
      </c>
      <c r="C108" s="235" t="s">
        <v>27</v>
      </c>
      <c r="D108" s="198" t="s">
        <v>40</v>
      </c>
      <c r="E108" s="235" t="s">
        <v>291</v>
      </c>
      <c r="F108" s="198" t="s">
        <v>177</v>
      </c>
      <c r="G108" s="235" t="s">
        <v>118</v>
      </c>
      <c r="H108" s="199">
        <v>1</v>
      </c>
      <c r="I108" s="198" t="s">
        <v>3</v>
      </c>
      <c r="J108" s="250">
        <v>35545666</v>
      </c>
      <c r="K108" s="250">
        <v>41818431</v>
      </c>
      <c r="L108" s="258">
        <v>6272765</v>
      </c>
      <c r="M108" s="258">
        <v>0.15772531601354717</v>
      </c>
      <c r="N108" s="250">
        <v>0</v>
      </c>
      <c r="O108" s="250">
        <v>0</v>
      </c>
      <c r="P108" s="250">
        <v>35545666</v>
      </c>
      <c r="Q108" s="250">
        <v>6272765</v>
      </c>
      <c r="R108" s="202" t="s">
        <v>104</v>
      </c>
      <c r="S108" s="207">
        <v>45197</v>
      </c>
      <c r="T108" s="207">
        <v>45252</v>
      </c>
      <c r="U108" s="207">
        <v>45210</v>
      </c>
      <c r="V108" s="209" t="s">
        <v>527</v>
      </c>
      <c r="W108" s="207">
        <v>45419</v>
      </c>
      <c r="X108" s="197" t="s">
        <v>409</v>
      </c>
    </row>
    <row r="109" spans="1:28" s="134" customFormat="1" ht="24" customHeight="1" x14ac:dyDescent="0.35">
      <c r="A109" s="198">
        <v>2</v>
      </c>
      <c r="B109" s="236" t="s">
        <v>8</v>
      </c>
      <c r="C109" s="235" t="s">
        <v>27</v>
      </c>
      <c r="D109" s="198" t="s">
        <v>40</v>
      </c>
      <c r="E109" s="235" t="s">
        <v>291</v>
      </c>
      <c r="F109" s="198" t="s">
        <v>178</v>
      </c>
      <c r="G109" s="235" t="s">
        <v>119</v>
      </c>
      <c r="H109" s="199">
        <v>1</v>
      </c>
      <c r="I109" s="198" t="s">
        <v>3</v>
      </c>
      <c r="J109" s="250">
        <v>14391596</v>
      </c>
      <c r="K109" s="250">
        <v>16931290</v>
      </c>
      <c r="L109" s="258">
        <v>2539694</v>
      </c>
      <c r="M109" s="258">
        <v>0.15772531601354717</v>
      </c>
      <c r="N109" s="250">
        <v>0</v>
      </c>
      <c r="O109" s="250">
        <v>0</v>
      </c>
      <c r="P109" s="250">
        <v>14391596</v>
      </c>
      <c r="Q109" s="250">
        <v>2539694</v>
      </c>
      <c r="R109" s="201" t="s">
        <v>104</v>
      </c>
      <c r="S109" s="206">
        <v>45098</v>
      </c>
      <c r="T109" s="206">
        <v>45107</v>
      </c>
      <c r="U109" s="207">
        <v>45072</v>
      </c>
      <c r="V109" s="206" t="s">
        <v>527</v>
      </c>
      <c r="W109" s="207">
        <v>45104</v>
      </c>
      <c r="X109" s="200" t="s">
        <v>410</v>
      </c>
    </row>
    <row r="110" spans="1:28" s="134" customFormat="1" ht="26.15" customHeight="1" x14ac:dyDescent="0.35">
      <c r="A110" s="198">
        <v>2</v>
      </c>
      <c r="B110" s="236" t="s">
        <v>8</v>
      </c>
      <c r="C110" s="235" t="s">
        <v>27</v>
      </c>
      <c r="D110" s="198" t="s">
        <v>40</v>
      </c>
      <c r="E110" s="235" t="s">
        <v>291</v>
      </c>
      <c r="F110" s="198" t="s">
        <v>178</v>
      </c>
      <c r="G110" s="235" t="s">
        <v>119</v>
      </c>
      <c r="H110" s="199">
        <v>2</v>
      </c>
      <c r="I110" s="198" t="s">
        <v>3</v>
      </c>
      <c r="J110" s="250">
        <v>34838404</v>
      </c>
      <c r="K110" s="250">
        <v>40986358</v>
      </c>
      <c r="L110" s="258">
        <v>6147954</v>
      </c>
      <c r="M110" s="258">
        <v>0.15772531601354717</v>
      </c>
      <c r="N110" s="250">
        <v>0</v>
      </c>
      <c r="O110" s="250">
        <v>0</v>
      </c>
      <c r="P110" s="250">
        <v>34838404</v>
      </c>
      <c r="Q110" s="250">
        <v>6147954</v>
      </c>
      <c r="R110" s="201" t="s">
        <v>104</v>
      </c>
      <c r="S110" s="206">
        <v>45316</v>
      </c>
      <c r="T110" s="206">
        <v>45366</v>
      </c>
      <c r="U110" s="206">
        <v>45335</v>
      </c>
      <c r="V110" s="209" t="s">
        <v>527</v>
      </c>
      <c r="W110" s="207">
        <v>45412</v>
      </c>
      <c r="X110" s="200" t="s">
        <v>409</v>
      </c>
    </row>
    <row r="111" spans="1:28" s="134" customFormat="1" ht="28.5" customHeight="1" x14ac:dyDescent="0.35">
      <c r="A111" s="198">
        <v>2</v>
      </c>
      <c r="B111" s="236" t="s">
        <v>8</v>
      </c>
      <c r="C111" s="235" t="s">
        <v>27</v>
      </c>
      <c r="D111" s="198" t="s">
        <v>40</v>
      </c>
      <c r="E111" s="235" t="s">
        <v>291</v>
      </c>
      <c r="F111" s="198" t="s">
        <v>179</v>
      </c>
      <c r="G111" s="235" t="s">
        <v>334</v>
      </c>
      <c r="H111" s="199">
        <v>1</v>
      </c>
      <c r="I111" s="198" t="s">
        <v>3</v>
      </c>
      <c r="J111" s="250">
        <v>2918429</v>
      </c>
      <c r="K111" s="250">
        <v>3433446</v>
      </c>
      <c r="L111" s="258">
        <v>515017</v>
      </c>
      <c r="M111" s="258">
        <v>0.15772531601354717</v>
      </c>
      <c r="N111" s="250">
        <v>0</v>
      </c>
      <c r="O111" s="250">
        <v>0</v>
      </c>
      <c r="P111" s="250">
        <v>2918429</v>
      </c>
      <c r="Q111" s="250">
        <v>515017</v>
      </c>
      <c r="R111" s="201" t="s">
        <v>120</v>
      </c>
      <c r="S111" s="206">
        <v>45021</v>
      </c>
      <c r="T111" s="206">
        <v>45111</v>
      </c>
      <c r="U111" s="207">
        <v>45012</v>
      </c>
      <c r="V111" s="206" t="s">
        <v>527</v>
      </c>
      <c r="W111" s="207">
        <v>45216</v>
      </c>
      <c r="X111" s="197" t="s">
        <v>406</v>
      </c>
    </row>
    <row r="112" spans="1:28" s="134" customFormat="1" ht="27.65" customHeight="1" x14ac:dyDescent="0.35">
      <c r="A112" s="198">
        <v>2</v>
      </c>
      <c r="B112" s="236" t="s">
        <v>8</v>
      </c>
      <c r="C112" s="235" t="s">
        <v>27</v>
      </c>
      <c r="D112" s="198" t="s">
        <v>40</v>
      </c>
      <c r="E112" s="235" t="s">
        <v>291</v>
      </c>
      <c r="F112" s="198" t="s">
        <v>179</v>
      </c>
      <c r="G112" s="235" t="s">
        <v>334</v>
      </c>
      <c r="H112" s="199">
        <v>3</v>
      </c>
      <c r="I112" s="198" t="s">
        <v>3</v>
      </c>
      <c r="J112" s="250">
        <v>49256579</v>
      </c>
      <c r="K112" s="250">
        <v>57948917</v>
      </c>
      <c r="L112" s="258">
        <v>8692338</v>
      </c>
      <c r="M112" s="258">
        <v>0.15772531601354717</v>
      </c>
      <c r="N112" s="250">
        <v>8689746</v>
      </c>
      <c r="O112" s="250">
        <v>1533484</v>
      </c>
      <c r="P112" s="250">
        <v>40566833</v>
      </c>
      <c r="Q112" s="250">
        <v>8692338</v>
      </c>
      <c r="R112" s="201" t="s">
        <v>120</v>
      </c>
      <c r="S112" s="207">
        <v>45225</v>
      </c>
      <c r="T112" s="206">
        <v>45265</v>
      </c>
      <c r="U112" s="206">
        <v>45239</v>
      </c>
      <c r="V112" s="206" t="s">
        <v>527</v>
      </c>
      <c r="W112" s="207">
        <v>45342</v>
      </c>
      <c r="X112" s="197" t="s">
        <v>410</v>
      </c>
    </row>
    <row r="113" spans="1:28" s="134" customFormat="1" ht="21.65" customHeight="1" x14ac:dyDescent="0.35">
      <c r="A113" s="198">
        <v>2</v>
      </c>
      <c r="B113" s="236" t="s">
        <v>9</v>
      </c>
      <c r="C113" s="235" t="s">
        <v>10</v>
      </c>
      <c r="D113" s="198" t="s">
        <v>41</v>
      </c>
      <c r="E113" s="235" t="s">
        <v>292</v>
      </c>
      <c r="F113" s="198" t="s">
        <v>318</v>
      </c>
      <c r="G113" s="235" t="s">
        <v>319</v>
      </c>
      <c r="H113" s="199">
        <v>1</v>
      </c>
      <c r="I113" s="198" t="s">
        <v>3</v>
      </c>
      <c r="J113" s="250">
        <v>51850364</v>
      </c>
      <c r="K113" s="250">
        <v>61000429</v>
      </c>
      <c r="L113" s="258">
        <v>9150065</v>
      </c>
      <c r="M113" s="258">
        <v>0.15772531601354717</v>
      </c>
      <c r="N113" s="250">
        <v>0</v>
      </c>
      <c r="O113" s="250">
        <v>0</v>
      </c>
      <c r="P113" s="250">
        <v>51850364</v>
      </c>
      <c r="Q113" s="250">
        <v>9150065</v>
      </c>
      <c r="R113" s="202" t="s">
        <v>104</v>
      </c>
      <c r="S113" s="207">
        <v>45316</v>
      </c>
      <c r="T113" s="206">
        <v>45434</v>
      </c>
      <c r="U113" s="207">
        <v>45330</v>
      </c>
      <c r="V113" s="209" t="s">
        <v>527</v>
      </c>
      <c r="W113" s="207">
        <v>45419</v>
      </c>
      <c r="X113" s="197" t="s">
        <v>409</v>
      </c>
    </row>
    <row r="114" spans="1:28" s="134" customFormat="1" ht="23.15" customHeight="1" x14ac:dyDescent="0.35">
      <c r="A114" s="198">
        <v>2</v>
      </c>
      <c r="B114" s="236" t="s">
        <v>9</v>
      </c>
      <c r="C114" s="235" t="s">
        <v>10</v>
      </c>
      <c r="D114" s="198" t="s">
        <v>42</v>
      </c>
      <c r="E114" s="235" t="s">
        <v>293</v>
      </c>
      <c r="F114" s="238" t="s">
        <v>180</v>
      </c>
      <c r="G114" s="240" t="s">
        <v>354</v>
      </c>
      <c r="H114" s="199">
        <v>2</v>
      </c>
      <c r="I114" s="198" t="s">
        <v>140</v>
      </c>
      <c r="J114" s="250">
        <v>20000000</v>
      </c>
      <c r="K114" s="250">
        <v>23529412</v>
      </c>
      <c r="L114" s="258">
        <v>3529412</v>
      </c>
      <c r="M114" s="258">
        <v>0.15804956495055289</v>
      </c>
      <c r="N114" s="250">
        <v>0</v>
      </c>
      <c r="O114" s="250">
        <v>0</v>
      </c>
      <c r="P114" s="250">
        <v>20000000</v>
      </c>
      <c r="Q114" s="250">
        <v>3529412</v>
      </c>
      <c r="R114" s="201" t="s">
        <v>104</v>
      </c>
      <c r="S114" s="206">
        <v>45596</v>
      </c>
      <c r="T114" s="206">
        <v>45643</v>
      </c>
      <c r="U114" s="207">
        <v>45551</v>
      </c>
      <c r="V114" s="209" t="s">
        <v>527</v>
      </c>
      <c r="W114" s="207">
        <v>45643</v>
      </c>
      <c r="X114" s="199" t="s">
        <v>411</v>
      </c>
    </row>
    <row r="115" spans="1:28" s="134" customFormat="1" ht="21" x14ac:dyDescent="0.35">
      <c r="A115" s="198">
        <v>2</v>
      </c>
      <c r="B115" s="236" t="s">
        <v>9</v>
      </c>
      <c r="C115" s="235" t="s">
        <v>10</v>
      </c>
      <c r="D115" s="198" t="s">
        <v>42</v>
      </c>
      <c r="E115" s="235" t="s">
        <v>293</v>
      </c>
      <c r="F115" s="238" t="s">
        <v>180</v>
      </c>
      <c r="G115" s="240" t="s">
        <v>354</v>
      </c>
      <c r="H115" s="199">
        <v>3</v>
      </c>
      <c r="I115" s="198" t="s">
        <v>140</v>
      </c>
      <c r="J115" s="250">
        <v>25030000</v>
      </c>
      <c r="K115" s="250">
        <v>29447059</v>
      </c>
      <c r="L115" s="258">
        <v>4417059</v>
      </c>
      <c r="M115" s="258">
        <v>0.15804956495055289</v>
      </c>
      <c r="N115" s="250">
        <v>0</v>
      </c>
      <c r="O115" s="250">
        <v>0</v>
      </c>
      <c r="P115" s="250">
        <v>25030000</v>
      </c>
      <c r="Q115" s="250">
        <v>4417059</v>
      </c>
      <c r="R115" s="201" t="s">
        <v>104</v>
      </c>
      <c r="S115" s="206">
        <v>45596</v>
      </c>
      <c r="T115" s="206">
        <v>45643</v>
      </c>
      <c r="U115" s="207">
        <v>45551</v>
      </c>
      <c r="V115" s="209" t="s">
        <v>527</v>
      </c>
      <c r="W115" s="206">
        <v>45643</v>
      </c>
      <c r="X115" s="199" t="s">
        <v>412</v>
      </c>
    </row>
    <row r="116" spans="1:28" s="134" customFormat="1" ht="21" x14ac:dyDescent="0.35">
      <c r="A116" s="198">
        <v>2</v>
      </c>
      <c r="B116" s="236" t="s">
        <v>9</v>
      </c>
      <c r="C116" s="235" t="s">
        <v>10</v>
      </c>
      <c r="D116" s="198" t="s">
        <v>42</v>
      </c>
      <c r="E116" s="235" t="s">
        <v>293</v>
      </c>
      <c r="F116" s="238" t="s">
        <v>180</v>
      </c>
      <c r="G116" s="240" t="s">
        <v>354</v>
      </c>
      <c r="H116" s="199">
        <v>1</v>
      </c>
      <c r="I116" s="198" t="s">
        <v>140</v>
      </c>
      <c r="J116" s="250">
        <v>20000000</v>
      </c>
      <c r="K116" s="250">
        <v>23529412</v>
      </c>
      <c r="L116" s="258">
        <v>3529412</v>
      </c>
      <c r="M116" s="258">
        <v>0.15804956495055289</v>
      </c>
      <c r="N116" s="250">
        <v>0</v>
      </c>
      <c r="O116" s="250">
        <v>0</v>
      </c>
      <c r="P116" s="250">
        <v>20000000</v>
      </c>
      <c r="Q116" s="250">
        <v>3529412</v>
      </c>
      <c r="R116" s="201" t="s">
        <v>104</v>
      </c>
      <c r="S116" s="207">
        <v>45197</v>
      </c>
      <c r="T116" s="207">
        <v>45252</v>
      </c>
      <c r="U116" s="207">
        <v>45209</v>
      </c>
      <c r="V116" s="209" t="s">
        <v>527</v>
      </c>
      <c r="W116" s="207">
        <v>45377</v>
      </c>
      <c r="X116" s="197" t="s">
        <v>409</v>
      </c>
    </row>
    <row r="117" spans="1:28" s="134" customFormat="1" ht="21" x14ac:dyDescent="0.35">
      <c r="A117" s="198">
        <v>2</v>
      </c>
      <c r="B117" s="236" t="s">
        <v>9</v>
      </c>
      <c r="C117" s="235" t="s">
        <v>10</v>
      </c>
      <c r="D117" s="198" t="s">
        <v>42</v>
      </c>
      <c r="E117" s="235" t="s">
        <v>293</v>
      </c>
      <c r="F117" s="238" t="s">
        <v>181</v>
      </c>
      <c r="G117" s="235" t="s">
        <v>121</v>
      </c>
      <c r="H117" s="199">
        <v>1</v>
      </c>
      <c r="I117" s="198" t="s">
        <v>140</v>
      </c>
      <c r="J117" s="250">
        <v>2000000</v>
      </c>
      <c r="K117" s="250">
        <v>2352942</v>
      </c>
      <c r="L117" s="258">
        <v>352942</v>
      </c>
      <c r="M117" s="258">
        <v>0.15804956495055289</v>
      </c>
      <c r="N117" s="250">
        <v>0</v>
      </c>
      <c r="O117" s="250">
        <v>0</v>
      </c>
      <c r="P117" s="250">
        <v>2000000</v>
      </c>
      <c r="Q117" s="250">
        <v>352942</v>
      </c>
      <c r="R117" s="201" t="s">
        <v>104</v>
      </c>
      <c r="S117" s="207">
        <v>45225</v>
      </c>
      <c r="T117" s="207">
        <v>45278</v>
      </c>
      <c r="U117" s="207">
        <v>45238</v>
      </c>
      <c r="V117" s="209" t="s">
        <v>527</v>
      </c>
      <c r="W117" s="207">
        <v>45377</v>
      </c>
      <c r="X117" s="200" t="s">
        <v>409</v>
      </c>
    </row>
    <row r="118" spans="1:28" s="134" customFormat="1" ht="21" x14ac:dyDescent="0.35">
      <c r="A118" s="198">
        <v>2</v>
      </c>
      <c r="B118" s="236" t="s">
        <v>9</v>
      </c>
      <c r="C118" s="235" t="s">
        <v>10</v>
      </c>
      <c r="D118" s="198" t="s">
        <v>42</v>
      </c>
      <c r="E118" s="235" t="s">
        <v>293</v>
      </c>
      <c r="F118" s="238" t="s">
        <v>181</v>
      </c>
      <c r="G118" s="235" t="s">
        <v>121</v>
      </c>
      <c r="H118" s="199">
        <v>2</v>
      </c>
      <c r="I118" s="198" t="s">
        <v>140</v>
      </c>
      <c r="J118" s="250">
        <v>2000000</v>
      </c>
      <c r="K118" s="250">
        <v>2352942</v>
      </c>
      <c r="L118" s="258">
        <v>352942</v>
      </c>
      <c r="M118" s="258">
        <v>0.15804956495055289</v>
      </c>
      <c r="N118" s="250">
        <v>0</v>
      </c>
      <c r="O118" s="250">
        <v>0</v>
      </c>
      <c r="P118" s="250">
        <v>2000000</v>
      </c>
      <c r="Q118" s="250">
        <v>352942</v>
      </c>
      <c r="R118" s="201" t="s">
        <v>104</v>
      </c>
      <c r="S118" s="206">
        <v>45379</v>
      </c>
      <c r="T118" s="207">
        <v>45447</v>
      </c>
      <c r="U118" s="207">
        <v>45385</v>
      </c>
      <c r="V118" s="209" t="s">
        <v>527</v>
      </c>
      <c r="W118" s="207">
        <v>45545</v>
      </c>
      <c r="X118" s="200" t="s">
        <v>408</v>
      </c>
    </row>
    <row r="119" spans="1:28" s="24" customFormat="1" ht="31.5" x14ac:dyDescent="0.35">
      <c r="A119" s="198">
        <v>2</v>
      </c>
      <c r="B119" s="236" t="s">
        <v>9</v>
      </c>
      <c r="C119" s="235" t="s">
        <v>10</v>
      </c>
      <c r="D119" s="198" t="s">
        <v>43</v>
      </c>
      <c r="E119" s="235" t="s">
        <v>294</v>
      </c>
      <c r="F119" s="238" t="s">
        <v>183</v>
      </c>
      <c r="G119" s="235" t="s">
        <v>123</v>
      </c>
      <c r="H119" s="199" t="s">
        <v>154</v>
      </c>
      <c r="I119" s="198" t="s">
        <v>3</v>
      </c>
      <c r="J119" s="250">
        <v>9428625</v>
      </c>
      <c r="K119" s="250">
        <v>11092500</v>
      </c>
      <c r="L119" s="258">
        <v>1663875</v>
      </c>
      <c r="M119" s="258">
        <v>0.15772531601354717</v>
      </c>
      <c r="N119" s="250">
        <v>0</v>
      </c>
      <c r="O119" s="250">
        <v>0</v>
      </c>
      <c r="P119" s="250">
        <v>9428625</v>
      </c>
      <c r="Q119" s="250">
        <v>1663875</v>
      </c>
      <c r="R119" s="202" t="s">
        <v>104</v>
      </c>
      <c r="S119" s="207">
        <v>45197</v>
      </c>
      <c r="T119" s="207">
        <v>45454</v>
      </c>
      <c r="U119" s="207">
        <v>45209</v>
      </c>
      <c r="V119" s="206" t="s">
        <v>527</v>
      </c>
      <c r="W119" s="206">
        <v>45482</v>
      </c>
      <c r="X119" s="200" t="s">
        <v>409</v>
      </c>
    </row>
    <row r="120" spans="1:28" s="24" customFormat="1" ht="31.5" x14ac:dyDescent="0.35">
      <c r="A120" s="198">
        <v>2</v>
      </c>
      <c r="B120" s="236" t="s">
        <v>9</v>
      </c>
      <c r="C120" s="235" t="s">
        <v>10</v>
      </c>
      <c r="D120" s="198" t="s">
        <v>43</v>
      </c>
      <c r="E120" s="235" t="s">
        <v>294</v>
      </c>
      <c r="F120" s="238" t="s">
        <v>184</v>
      </c>
      <c r="G120" s="235" t="s">
        <v>124</v>
      </c>
      <c r="H120" s="199">
        <v>1</v>
      </c>
      <c r="I120" s="198" t="s">
        <v>3</v>
      </c>
      <c r="J120" s="250">
        <v>2500000</v>
      </c>
      <c r="K120" s="250">
        <v>2941177</v>
      </c>
      <c r="L120" s="258">
        <v>441177</v>
      </c>
      <c r="M120" s="258">
        <v>0.15772531601354717</v>
      </c>
      <c r="N120" s="250">
        <v>0</v>
      </c>
      <c r="O120" s="250">
        <v>0</v>
      </c>
      <c r="P120" s="250">
        <v>2500000</v>
      </c>
      <c r="Q120" s="250">
        <v>441177</v>
      </c>
      <c r="R120" s="202" t="s">
        <v>104</v>
      </c>
      <c r="S120" s="207">
        <v>45225</v>
      </c>
      <c r="T120" s="206">
        <v>45265</v>
      </c>
      <c r="U120" s="207">
        <v>45238</v>
      </c>
      <c r="V120" s="209" t="s">
        <v>527</v>
      </c>
      <c r="W120" s="207">
        <v>45377</v>
      </c>
      <c r="X120" s="200" t="s">
        <v>409</v>
      </c>
    </row>
    <row r="121" spans="1:28" s="24" customFormat="1" ht="31.5" x14ac:dyDescent="0.35">
      <c r="A121" s="198">
        <v>2</v>
      </c>
      <c r="B121" s="236" t="s">
        <v>9</v>
      </c>
      <c r="C121" s="235" t="s">
        <v>10</v>
      </c>
      <c r="D121" s="198" t="s">
        <v>43</v>
      </c>
      <c r="E121" s="235" t="s">
        <v>294</v>
      </c>
      <c r="F121" s="238" t="s">
        <v>184</v>
      </c>
      <c r="G121" s="235" t="s">
        <v>124</v>
      </c>
      <c r="H121" s="199">
        <v>2</v>
      </c>
      <c r="I121" s="198" t="s">
        <v>3</v>
      </c>
      <c r="J121" s="250">
        <v>2500000</v>
      </c>
      <c r="K121" s="250">
        <v>2941177</v>
      </c>
      <c r="L121" s="258">
        <v>441177</v>
      </c>
      <c r="M121" s="258">
        <v>0.15772531601354717</v>
      </c>
      <c r="N121" s="250">
        <v>0</v>
      </c>
      <c r="O121" s="250">
        <v>0</v>
      </c>
      <c r="P121" s="250">
        <v>2500000</v>
      </c>
      <c r="Q121" s="250">
        <v>441177</v>
      </c>
      <c r="R121" s="202" t="s">
        <v>104</v>
      </c>
      <c r="S121" s="207">
        <v>45225</v>
      </c>
      <c r="T121" s="206">
        <v>45265</v>
      </c>
      <c r="U121" s="207">
        <v>45238</v>
      </c>
      <c r="V121" s="209" t="s">
        <v>527</v>
      </c>
      <c r="W121" s="207">
        <v>45377</v>
      </c>
      <c r="X121" s="200" t="s">
        <v>409</v>
      </c>
    </row>
    <row r="122" spans="1:28" s="24" customFormat="1" ht="31.5" x14ac:dyDescent="0.35">
      <c r="A122" s="198">
        <v>2</v>
      </c>
      <c r="B122" s="236" t="s">
        <v>9</v>
      </c>
      <c r="C122" s="235" t="s">
        <v>10</v>
      </c>
      <c r="D122" s="198" t="s">
        <v>43</v>
      </c>
      <c r="E122" s="235" t="s">
        <v>294</v>
      </c>
      <c r="F122" s="238" t="s">
        <v>185</v>
      </c>
      <c r="G122" s="235" t="s">
        <v>125</v>
      </c>
      <c r="H122" s="199">
        <v>1</v>
      </c>
      <c r="I122" s="198" t="s">
        <v>3</v>
      </c>
      <c r="J122" s="250">
        <v>9243750</v>
      </c>
      <c r="K122" s="250">
        <v>10875000</v>
      </c>
      <c r="L122" s="258">
        <v>1631250</v>
      </c>
      <c r="M122" s="258">
        <v>0.15772531601354717</v>
      </c>
      <c r="N122" s="250">
        <v>0</v>
      </c>
      <c r="O122" s="250">
        <v>0</v>
      </c>
      <c r="P122" s="250">
        <v>9243750</v>
      </c>
      <c r="Q122" s="250">
        <v>1631250</v>
      </c>
      <c r="R122" s="202" t="s">
        <v>104</v>
      </c>
      <c r="S122" s="206">
        <v>45021</v>
      </c>
      <c r="T122" s="206">
        <v>45078</v>
      </c>
      <c r="U122" s="207">
        <v>45028</v>
      </c>
      <c r="V122" s="206" t="s">
        <v>527</v>
      </c>
      <c r="W122" s="207">
        <v>45120</v>
      </c>
      <c r="X122" s="200" t="s">
        <v>405</v>
      </c>
    </row>
    <row r="123" spans="1:28" s="134" customFormat="1" ht="31.5" x14ac:dyDescent="0.35">
      <c r="A123" s="198">
        <v>2</v>
      </c>
      <c r="B123" s="236" t="s">
        <v>9</v>
      </c>
      <c r="C123" s="235" t="s">
        <v>10</v>
      </c>
      <c r="D123" s="198" t="s">
        <v>43</v>
      </c>
      <c r="E123" s="235" t="s">
        <v>294</v>
      </c>
      <c r="F123" s="198" t="s">
        <v>186</v>
      </c>
      <c r="G123" s="235" t="s">
        <v>126</v>
      </c>
      <c r="H123" s="199">
        <v>1</v>
      </c>
      <c r="I123" s="198" t="s">
        <v>3</v>
      </c>
      <c r="J123" s="250">
        <v>4225717</v>
      </c>
      <c r="K123" s="250">
        <v>4971432</v>
      </c>
      <c r="L123" s="258">
        <v>745715</v>
      </c>
      <c r="M123" s="258">
        <v>0.15772531601354717</v>
      </c>
      <c r="N123" s="250">
        <v>0</v>
      </c>
      <c r="O123" s="250">
        <v>0</v>
      </c>
      <c r="P123" s="250">
        <v>4225717</v>
      </c>
      <c r="Q123" s="250">
        <v>745715</v>
      </c>
      <c r="R123" s="201" t="s">
        <v>104</v>
      </c>
      <c r="S123" s="207">
        <v>45169</v>
      </c>
      <c r="T123" s="207">
        <v>45205</v>
      </c>
      <c r="U123" s="207">
        <v>45174</v>
      </c>
      <c r="V123" s="206" t="s">
        <v>527</v>
      </c>
      <c r="W123" s="206">
        <v>45307</v>
      </c>
      <c r="X123" s="200" t="s">
        <v>410</v>
      </c>
      <c r="Y123" s="192"/>
      <c r="AB123" s="193"/>
    </row>
    <row r="124" spans="1:28" s="24" customFormat="1" ht="31.5" x14ac:dyDescent="0.35">
      <c r="A124" s="198">
        <v>2</v>
      </c>
      <c r="B124" s="236" t="s">
        <v>9</v>
      </c>
      <c r="C124" s="235" t="s">
        <v>10</v>
      </c>
      <c r="D124" s="198" t="s">
        <v>43</v>
      </c>
      <c r="E124" s="235" t="s">
        <v>294</v>
      </c>
      <c r="F124" s="198" t="s">
        <v>186</v>
      </c>
      <c r="G124" s="235" t="s">
        <v>126</v>
      </c>
      <c r="H124" s="199">
        <v>2</v>
      </c>
      <c r="I124" s="198" t="s">
        <v>3</v>
      </c>
      <c r="J124" s="250">
        <v>845143</v>
      </c>
      <c r="K124" s="250">
        <v>994286</v>
      </c>
      <c r="L124" s="258">
        <v>149143</v>
      </c>
      <c r="M124" s="258">
        <v>0.15772531601354717</v>
      </c>
      <c r="N124" s="250">
        <v>0</v>
      </c>
      <c r="O124" s="250">
        <v>0</v>
      </c>
      <c r="P124" s="250">
        <v>845143</v>
      </c>
      <c r="Q124" s="250">
        <v>149143</v>
      </c>
      <c r="R124" s="201" t="s">
        <v>104</v>
      </c>
      <c r="S124" s="207">
        <v>45169</v>
      </c>
      <c r="T124" s="207">
        <v>45205</v>
      </c>
      <c r="U124" s="207">
        <v>45174</v>
      </c>
      <c r="V124" s="206" t="s">
        <v>527</v>
      </c>
      <c r="W124" s="206">
        <v>45307</v>
      </c>
      <c r="X124" s="199" t="s">
        <v>411</v>
      </c>
    </row>
    <row r="125" spans="1:28" s="24" customFormat="1" ht="31.5" x14ac:dyDescent="0.35">
      <c r="A125" s="198">
        <v>2</v>
      </c>
      <c r="B125" s="236" t="s">
        <v>9</v>
      </c>
      <c r="C125" s="235" t="s">
        <v>10</v>
      </c>
      <c r="D125" s="198" t="s">
        <v>43</v>
      </c>
      <c r="E125" s="235" t="s">
        <v>294</v>
      </c>
      <c r="F125" s="238" t="s">
        <v>187</v>
      </c>
      <c r="G125" s="235" t="s">
        <v>356</v>
      </c>
      <c r="H125" s="199">
        <v>1</v>
      </c>
      <c r="I125" s="198" t="s">
        <v>3</v>
      </c>
      <c r="J125" s="250">
        <v>84801</v>
      </c>
      <c r="K125" s="250">
        <v>99766</v>
      </c>
      <c r="L125" s="258">
        <v>14965</v>
      </c>
      <c r="M125" s="258">
        <v>0.15772531601354717</v>
      </c>
      <c r="N125" s="250">
        <v>0</v>
      </c>
      <c r="O125" s="250">
        <v>0</v>
      </c>
      <c r="P125" s="250">
        <v>84801</v>
      </c>
      <c r="Q125" s="250">
        <v>14965</v>
      </c>
      <c r="R125" s="201" t="s">
        <v>104</v>
      </c>
      <c r="S125" s="206">
        <v>44833</v>
      </c>
      <c r="T125" s="206">
        <v>44952</v>
      </c>
      <c r="U125" s="206">
        <v>44855</v>
      </c>
      <c r="V125" s="206" t="s">
        <v>527</v>
      </c>
      <c r="W125" s="206">
        <v>45021</v>
      </c>
      <c r="X125" s="200" t="s">
        <v>404</v>
      </c>
    </row>
    <row r="126" spans="1:28" s="24" customFormat="1" ht="31.5" x14ac:dyDescent="0.35">
      <c r="A126" s="198">
        <v>2</v>
      </c>
      <c r="B126" s="236" t="s">
        <v>9</v>
      </c>
      <c r="C126" s="235" t="s">
        <v>10</v>
      </c>
      <c r="D126" s="198" t="s">
        <v>43</v>
      </c>
      <c r="E126" s="235" t="s">
        <v>294</v>
      </c>
      <c r="F126" s="238" t="s">
        <v>187</v>
      </c>
      <c r="G126" s="235" t="s">
        <v>356</v>
      </c>
      <c r="H126" s="199">
        <v>2</v>
      </c>
      <c r="I126" s="198" t="s">
        <v>3</v>
      </c>
      <c r="J126" s="250">
        <v>2157997</v>
      </c>
      <c r="K126" s="250">
        <v>2538820</v>
      </c>
      <c r="L126" s="258">
        <v>380823</v>
      </c>
      <c r="M126" s="258">
        <v>0.15772531601354717</v>
      </c>
      <c r="N126" s="250">
        <v>0</v>
      </c>
      <c r="O126" s="250">
        <v>0</v>
      </c>
      <c r="P126" s="250">
        <v>2157997</v>
      </c>
      <c r="Q126" s="250">
        <v>380823</v>
      </c>
      <c r="R126" s="201" t="s">
        <v>104</v>
      </c>
      <c r="S126" s="206">
        <v>44833</v>
      </c>
      <c r="T126" s="206">
        <v>44952</v>
      </c>
      <c r="U126" s="206">
        <v>44855</v>
      </c>
      <c r="V126" s="206" t="s">
        <v>527</v>
      </c>
      <c r="W126" s="206">
        <v>45021</v>
      </c>
      <c r="X126" s="200" t="s">
        <v>404</v>
      </c>
    </row>
    <row r="127" spans="1:28" s="24" customFormat="1" ht="31.5" x14ac:dyDescent="0.35">
      <c r="A127" s="198">
        <v>2</v>
      </c>
      <c r="B127" s="236" t="s">
        <v>9</v>
      </c>
      <c r="C127" s="235" t="s">
        <v>10</v>
      </c>
      <c r="D127" s="198" t="s">
        <v>43</v>
      </c>
      <c r="E127" s="235" t="s">
        <v>294</v>
      </c>
      <c r="F127" s="238" t="s">
        <v>187</v>
      </c>
      <c r="G127" s="235" t="s">
        <v>356</v>
      </c>
      <c r="H127" s="199">
        <v>3</v>
      </c>
      <c r="I127" s="198" t="s">
        <v>3</v>
      </c>
      <c r="J127" s="250">
        <v>667002</v>
      </c>
      <c r="K127" s="250">
        <v>784709</v>
      </c>
      <c r="L127" s="258">
        <v>117707</v>
      </c>
      <c r="M127" s="258">
        <v>0.15772531601354717</v>
      </c>
      <c r="N127" s="250">
        <v>0</v>
      </c>
      <c r="O127" s="250">
        <v>0</v>
      </c>
      <c r="P127" s="250">
        <v>667002</v>
      </c>
      <c r="Q127" s="250">
        <v>117707</v>
      </c>
      <c r="R127" s="201" t="s">
        <v>104</v>
      </c>
      <c r="S127" s="206">
        <v>44833</v>
      </c>
      <c r="T127" s="206">
        <v>44952</v>
      </c>
      <c r="U127" s="206">
        <v>44855</v>
      </c>
      <c r="V127" s="206" t="s">
        <v>527</v>
      </c>
      <c r="W127" s="206">
        <v>45021</v>
      </c>
      <c r="X127" s="200" t="s">
        <v>404</v>
      </c>
    </row>
    <row r="128" spans="1:28" s="24" customFormat="1" ht="31.5" x14ac:dyDescent="0.35">
      <c r="A128" s="198">
        <v>2</v>
      </c>
      <c r="B128" s="236" t="s">
        <v>9</v>
      </c>
      <c r="C128" s="235" t="s">
        <v>10</v>
      </c>
      <c r="D128" s="198" t="s">
        <v>43</v>
      </c>
      <c r="E128" s="235" t="s">
        <v>294</v>
      </c>
      <c r="F128" s="238" t="s">
        <v>187</v>
      </c>
      <c r="G128" s="235" t="s">
        <v>356</v>
      </c>
      <c r="H128" s="199">
        <v>4</v>
      </c>
      <c r="I128" s="198" t="s">
        <v>3</v>
      </c>
      <c r="J128" s="250">
        <v>9533420</v>
      </c>
      <c r="K128" s="250">
        <v>11215789</v>
      </c>
      <c r="L128" s="258">
        <v>1682369</v>
      </c>
      <c r="M128" s="258">
        <v>0.15772531601354717</v>
      </c>
      <c r="N128" s="250">
        <v>0</v>
      </c>
      <c r="O128" s="250">
        <v>0</v>
      </c>
      <c r="P128" s="250">
        <v>9533420</v>
      </c>
      <c r="Q128" s="250">
        <v>1682369</v>
      </c>
      <c r="R128" s="201" t="s">
        <v>104</v>
      </c>
      <c r="S128" s="206">
        <v>44833</v>
      </c>
      <c r="T128" s="206">
        <v>44952</v>
      </c>
      <c r="U128" s="206">
        <v>44855</v>
      </c>
      <c r="V128" s="206" t="s">
        <v>527</v>
      </c>
      <c r="W128" s="206">
        <v>45021</v>
      </c>
      <c r="X128" s="200" t="s">
        <v>404</v>
      </c>
    </row>
    <row r="129" spans="1:24" s="134" customFormat="1" ht="31.5" x14ac:dyDescent="0.35">
      <c r="A129" s="198">
        <v>2</v>
      </c>
      <c r="B129" s="236" t="s">
        <v>9</v>
      </c>
      <c r="C129" s="235" t="s">
        <v>10</v>
      </c>
      <c r="D129" s="198" t="s">
        <v>43</v>
      </c>
      <c r="E129" s="235" t="s">
        <v>294</v>
      </c>
      <c r="F129" s="238" t="s">
        <v>188</v>
      </c>
      <c r="G129" s="235" t="s">
        <v>357</v>
      </c>
      <c r="H129" s="199" t="s">
        <v>154</v>
      </c>
      <c r="I129" s="198" t="s">
        <v>3</v>
      </c>
      <c r="J129" s="250">
        <v>2822173</v>
      </c>
      <c r="K129" s="250">
        <v>3320204</v>
      </c>
      <c r="L129" s="258">
        <v>498031</v>
      </c>
      <c r="M129" s="258">
        <v>0.15772531601354717</v>
      </c>
      <c r="N129" s="250">
        <v>0</v>
      </c>
      <c r="O129" s="250">
        <v>0</v>
      </c>
      <c r="P129" s="250">
        <v>2822173</v>
      </c>
      <c r="Q129" s="250">
        <v>498031</v>
      </c>
      <c r="R129" s="201" t="s">
        <v>104</v>
      </c>
      <c r="S129" s="207">
        <v>45169</v>
      </c>
      <c r="T129" s="206">
        <v>45195</v>
      </c>
      <c r="U129" s="207">
        <v>45175</v>
      </c>
      <c r="V129" s="206" t="s">
        <v>527</v>
      </c>
      <c r="W129" s="207">
        <v>45328</v>
      </c>
      <c r="X129" s="197" t="s">
        <v>410</v>
      </c>
    </row>
    <row r="130" spans="1:24" s="134" customFormat="1" ht="21" x14ac:dyDescent="0.35">
      <c r="A130" s="198">
        <v>2</v>
      </c>
      <c r="B130" s="236" t="s">
        <v>11</v>
      </c>
      <c r="C130" s="235" t="s">
        <v>26</v>
      </c>
      <c r="D130" s="198" t="s">
        <v>44</v>
      </c>
      <c r="E130" s="235" t="s">
        <v>295</v>
      </c>
      <c r="F130" s="238" t="s">
        <v>190</v>
      </c>
      <c r="G130" s="235" t="s">
        <v>553</v>
      </c>
      <c r="H130" s="199">
        <v>1</v>
      </c>
      <c r="I130" s="198" t="s">
        <v>3</v>
      </c>
      <c r="J130" s="250">
        <v>63504280</v>
      </c>
      <c r="K130" s="250">
        <v>74710918</v>
      </c>
      <c r="L130" s="258">
        <v>11206638</v>
      </c>
      <c r="M130" s="258">
        <v>0.15772531601354717</v>
      </c>
      <c r="N130" s="250">
        <v>0</v>
      </c>
      <c r="O130" s="250">
        <v>0</v>
      </c>
      <c r="P130" s="250">
        <v>63504280</v>
      </c>
      <c r="Q130" s="250">
        <v>11206638</v>
      </c>
      <c r="R130" s="203" t="s">
        <v>253</v>
      </c>
      <c r="S130" s="207">
        <v>45463</v>
      </c>
      <c r="T130" s="206">
        <v>45553</v>
      </c>
      <c r="U130" s="207">
        <v>45531</v>
      </c>
      <c r="V130" s="209" t="s">
        <v>527</v>
      </c>
      <c r="W130" s="207">
        <v>45615</v>
      </c>
      <c r="X130" s="199" t="s">
        <v>407</v>
      </c>
    </row>
    <row r="131" spans="1:24" s="134" customFormat="1" ht="21" x14ac:dyDescent="0.35">
      <c r="A131" s="198">
        <v>2</v>
      </c>
      <c r="B131" s="236" t="s">
        <v>11</v>
      </c>
      <c r="C131" s="235" t="s">
        <v>26</v>
      </c>
      <c r="D131" s="198" t="s">
        <v>44</v>
      </c>
      <c r="E131" s="235" t="s">
        <v>295</v>
      </c>
      <c r="F131" s="238" t="s">
        <v>190</v>
      </c>
      <c r="G131" s="235" t="s">
        <v>553</v>
      </c>
      <c r="H131" s="199">
        <v>3</v>
      </c>
      <c r="I131" s="198" t="s">
        <v>3</v>
      </c>
      <c r="J131" s="250">
        <v>11891884</v>
      </c>
      <c r="K131" s="250">
        <v>13990452</v>
      </c>
      <c r="L131" s="258">
        <v>2098568</v>
      </c>
      <c r="M131" s="258">
        <v>0.15772531601354717</v>
      </c>
      <c r="N131" s="250">
        <v>11891884</v>
      </c>
      <c r="O131" s="250">
        <v>0</v>
      </c>
      <c r="P131" s="250">
        <v>0</v>
      </c>
      <c r="Q131" s="250">
        <v>2098568</v>
      </c>
      <c r="R131" s="203" t="s">
        <v>253</v>
      </c>
      <c r="S131" s="207">
        <v>45463</v>
      </c>
      <c r="T131" s="206">
        <v>45553</v>
      </c>
      <c r="U131" s="207">
        <v>45531</v>
      </c>
      <c r="V131" s="209" t="s">
        <v>527</v>
      </c>
      <c r="W131" s="207">
        <v>45615</v>
      </c>
      <c r="X131" s="199" t="s">
        <v>407</v>
      </c>
    </row>
    <row r="132" spans="1:24" s="134" customFormat="1" ht="21" x14ac:dyDescent="0.35">
      <c r="A132" s="198">
        <v>2</v>
      </c>
      <c r="B132" s="236" t="s">
        <v>11</v>
      </c>
      <c r="C132" s="235" t="s">
        <v>26</v>
      </c>
      <c r="D132" s="198" t="s">
        <v>44</v>
      </c>
      <c r="E132" s="235" t="s">
        <v>295</v>
      </c>
      <c r="F132" s="238" t="s">
        <v>576</v>
      </c>
      <c r="G132" s="235" t="s">
        <v>553</v>
      </c>
      <c r="H132" s="199">
        <v>2</v>
      </c>
      <c r="I132" s="198" t="s">
        <v>3</v>
      </c>
      <c r="J132" s="250">
        <v>0</v>
      </c>
      <c r="K132" s="250">
        <v>0</v>
      </c>
      <c r="L132" s="258">
        <v>0</v>
      </c>
      <c r="M132" s="258">
        <v>0.15772531601354717</v>
      </c>
      <c r="N132" s="250">
        <v>0</v>
      </c>
      <c r="O132" s="250">
        <v>0</v>
      </c>
      <c r="P132" s="250">
        <v>0</v>
      </c>
      <c r="Q132" s="250">
        <v>0</v>
      </c>
      <c r="R132" s="203" t="s">
        <v>253</v>
      </c>
      <c r="S132" s="207">
        <v>45463</v>
      </c>
      <c r="T132" s="206">
        <v>45553</v>
      </c>
      <c r="U132" s="207">
        <v>45531</v>
      </c>
      <c r="V132" s="209" t="s">
        <v>527</v>
      </c>
      <c r="W132" s="207">
        <v>45615</v>
      </c>
      <c r="X132" s="199" t="s">
        <v>407</v>
      </c>
    </row>
    <row r="133" spans="1:24" s="134" customFormat="1" ht="10.5" x14ac:dyDescent="0.35">
      <c r="A133" s="198">
        <v>2</v>
      </c>
      <c r="B133" s="236" t="s">
        <v>11</v>
      </c>
      <c r="C133" s="235" t="s">
        <v>26</v>
      </c>
      <c r="D133" s="198" t="s">
        <v>44</v>
      </c>
      <c r="E133" s="235" t="s">
        <v>295</v>
      </c>
      <c r="F133" s="238" t="s">
        <v>191</v>
      </c>
      <c r="G133" s="235" t="s">
        <v>132</v>
      </c>
      <c r="H133" s="199" t="s">
        <v>154</v>
      </c>
      <c r="I133" s="198" t="s">
        <v>3</v>
      </c>
      <c r="J133" s="250">
        <v>22492390</v>
      </c>
      <c r="K133" s="250">
        <v>26461636</v>
      </c>
      <c r="L133" s="258">
        <v>3969246</v>
      </c>
      <c r="M133" s="258">
        <v>0.15772531601354717</v>
      </c>
      <c r="N133" s="250">
        <v>3547620</v>
      </c>
      <c r="O133" s="250">
        <v>626051</v>
      </c>
      <c r="P133" s="250">
        <v>18944770</v>
      </c>
      <c r="Q133" s="250">
        <v>3343195</v>
      </c>
      <c r="R133" s="203" t="s">
        <v>253</v>
      </c>
      <c r="S133" s="207">
        <v>45260</v>
      </c>
      <c r="T133" s="207">
        <v>45321</v>
      </c>
      <c r="U133" s="206">
        <v>45482</v>
      </c>
      <c r="V133" s="209" t="s">
        <v>527</v>
      </c>
      <c r="W133" s="206">
        <v>45482</v>
      </c>
      <c r="X133" s="200" t="s">
        <v>408</v>
      </c>
    </row>
    <row r="134" spans="1:24" s="24" customFormat="1" ht="21" x14ac:dyDescent="0.35">
      <c r="A134" s="198">
        <v>2</v>
      </c>
      <c r="B134" s="236" t="s">
        <v>349</v>
      </c>
      <c r="C134" s="235" t="s">
        <v>351</v>
      </c>
      <c r="D134" s="198" t="s">
        <v>350</v>
      </c>
      <c r="E134" s="235" t="s">
        <v>524</v>
      </c>
      <c r="F134" s="199" t="s">
        <v>514</v>
      </c>
      <c r="G134" s="235" t="s">
        <v>532</v>
      </c>
      <c r="H134" s="199">
        <v>1</v>
      </c>
      <c r="I134" s="198" t="s">
        <v>140</v>
      </c>
      <c r="J134" s="250">
        <v>12544923</v>
      </c>
      <c r="K134" s="250">
        <v>14758733</v>
      </c>
      <c r="L134" s="258">
        <v>2213810</v>
      </c>
      <c r="M134" s="258">
        <v>0.15804956495055289</v>
      </c>
      <c r="N134" s="250">
        <v>0</v>
      </c>
      <c r="O134" s="250">
        <v>0</v>
      </c>
      <c r="P134" s="250">
        <v>12544923</v>
      </c>
      <c r="Q134" s="250">
        <v>2213810</v>
      </c>
      <c r="R134" s="203" t="s">
        <v>253</v>
      </c>
      <c r="S134" s="206">
        <v>45379</v>
      </c>
      <c r="T134" s="206">
        <v>45433</v>
      </c>
      <c r="U134" s="206">
        <v>45425</v>
      </c>
      <c r="V134" s="209" t="s">
        <v>527</v>
      </c>
      <c r="W134" s="206">
        <v>45534</v>
      </c>
      <c r="X134" s="200" t="s">
        <v>408</v>
      </c>
    </row>
    <row r="135" spans="1:24" s="24" customFormat="1" ht="21" x14ac:dyDescent="0.35">
      <c r="A135" s="198">
        <v>2</v>
      </c>
      <c r="B135" s="236" t="s">
        <v>349</v>
      </c>
      <c r="C135" s="235" t="s">
        <v>351</v>
      </c>
      <c r="D135" s="198" t="s">
        <v>350</v>
      </c>
      <c r="E135" s="235" t="s">
        <v>524</v>
      </c>
      <c r="F135" s="199" t="s">
        <v>514</v>
      </c>
      <c r="G135" s="235" t="s">
        <v>532</v>
      </c>
      <c r="H135" s="199">
        <v>2</v>
      </c>
      <c r="I135" s="198" t="s">
        <v>140</v>
      </c>
      <c r="J135" s="250">
        <v>54444719</v>
      </c>
      <c r="K135" s="250">
        <v>64052611</v>
      </c>
      <c r="L135" s="258">
        <v>9607892</v>
      </c>
      <c r="M135" s="258">
        <v>0.15804956495055289</v>
      </c>
      <c r="N135" s="250">
        <v>0</v>
      </c>
      <c r="O135" s="250">
        <v>0</v>
      </c>
      <c r="P135" s="250">
        <v>54444719</v>
      </c>
      <c r="Q135" s="250">
        <v>9607892</v>
      </c>
      <c r="R135" s="203" t="s">
        <v>253</v>
      </c>
      <c r="S135" s="206">
        <v>45379</v>
      </c>
      <c r="T135" s="206">
        <v>45433</v>
      </c>
      <c r="U135" s="206">
        <v>45425</v>
      </c>
      <c r="V135" s="209" t="s">
        <v>527</v>
      </c>
      <c r="W135" s="206">
        <v>45534</v>
      </c>
      <c r="X135" s="200" t="s">
        <v>408</v>
      </c>
    </row>
    <row r="136" spans="1:24" s="24" customFormat="1" ht="31.5" x14ac:dyDescent="0.35">
      <c r="A136" s="198">
        <v>2</v>
      </c>
      <c r="B136" s="236" t="s">
        <v>511</v>
      </c>
      <c r="C136" s="235" t="s">
        <v>533</v>
      </c>
      <c r="D136" s="198" t="s">
        <v>512</v>
      </c>
      <c r="E136" s="235" t="s">
        <v>539</v>
      </c>
      <c r="F136" s="199" t="s">
        <v>515</v>
      </c>
      <c r="G136" s="235" t="s">
        <v>154</v>
      </c>
      <c r="H136" s="199" t="s">
        <v>154</v>
      </c>
      <c r="I136" s="198" t="s">
        <v>3</v>
      </c>
      <c r="J136" s="250">
        <v>54884514</v>
      </c>
      <c r="K136" s="250">
        <v>64570017</v>
      </c>
      <c r="L136" s="258">
        <v>9685503</v>
      </c>
      <c r="M136" s="258">
        <v>0.15772531601354717</v>
      </c>
      <c r="N136" s="250">
        <v>8656678</v>
      </c>
      <c r="O136" s="250">
        <v>1527649</v>
      </c>
      <c r="P136" s="250">
        <v>46227836</v>
      </c>
      <c r="Q136" s="250">
        <v>8157854</v>
      </c>
      <c r="R136" s="203" t="s">
        <v>144</v>
      </c>
      <c r="S136" s="206">
        <v>45562</v>
      </c>
      <c r="T136" s="207">
        <v>45625</v>
      </c>
      <c r="U136" s="206">
        <v>45464</v>
      </c>
      <c r="V136" s="209" t="s">
        <v>527</v>
      </c>
      <c r="W136" s="206">
        <v>45622</v>
      </c>
      <c r="X136" s="199" t="s">
        <v>408</v>
      </c>
    </row>
    <row r="137" spans="1:24" s="24" customFormat="1" ht="21" x14ac:dyDescent="0.35">
      <c r="A137" s="198">
        <v>3</v>
      </c>
      <c r="B137" s="236" t="s">
        <v>12</v>
      </c>
      <c r="C137" s="235" t="s">
        <v>28</v>
      </c>
      <c r="D137" s="198" t="s">
        <v>45</v>
      </c>
      <c r="E137" s="242" t="s">
        <v>296</v>
      </c>
      <c r="F137" s="239" t="s">
        <v>560</v>
      </c>
      <c r="G137" s="235" t="s">
        <v>571</v>
      </c>
      <c r="H137" s="199">
        <v>1</v>
      </c>
      <c r="I137" s="198" t="s">
        <v>140</v>
      </c>
      <c r="J137" s="250">
        <v>56077253</v>
      </c>
      <c r="K137" s="250">
        <v>65973240</v>
      </c>
      <c r="L137" s="258">
        <v>9895987</v>
      </c>
      <c r="M137" s="258">
        <v>0.15804956495055289</v>
      </c>
      <c r="N137" s="250">
        <v>0</v>
      </c>
      <c r="O137" s="250">
        <v>0</v>
      </c>
      <c r="P137" s="250">
        <v>56077253</v>
      </c>
      <c r="Q137" s="250">
        <v>9895987</v>
      </c>
      <c r="R137" s="203" t="s">
        <v>253</v>
      </c>
      <c r="S137" s="206">
        <v>45438</v>
      </c>
      <c r="T137" s="206">
        <v>45517</v>
      </c>
      <c r="U137" s="206">
        <v>45513</v>
      </c>
      <c r="V137" s="224" t="s">
        <v>527</v>
      </c>
      <c r="W137" s="206">
        <v>45608</v>
      </c>
      <c r="X137" s="199" t="s">
        <v>407</v>
      </c>
    </row>
    <row r="138" spans="1:24" s="24" customFormat="1" ht="20.149999999999999" customHeight="1" x14ac:dyDescent="0.35">
      <c r="A138" s="198">
        <v>3</v>
      </c>
      <c r="B138" s="236" t="s">
        <v>12</v>
      </c>
      <c r="C138" s="235" t="s">
        <v>28</v>
      </c>
      <c r="D138" s="198" t="s">
        <v>45</v>
      </c>
      <c r="E138" s="242" t="s">
        <v>296</v>
      </c>
      <c r="F138" s="239" t="s">
        <v>560</v>
      </c>
      <c r="G138" s="235" t="s">
        <v>571</v>
      </c>
      <c r="H138" s="199">
        <v>2</v>
      </c>
      <c r="I138" s="198" t="s">
        <v>140</v>
      </c>
      <c r="J138" s="250">
        <v>10526731</v>
      </c>
      <c r="K138" s="250">
        <v>12384390</v>
      </c>
      <c r="L138" s="258">
        <v>1857659</v>
      </c>
      <c r="M138" s="258">
        <v>0.15804956495055289</v>
      </c>
      <c r="N138" s="250">
        <v>10526731</v>
      </c>
      <c r="O138" s="250">
        <v>1857658</v>
      </c>
      <c r="P138" s="250">
        <v>0</v>
      </c>
      <c r="Q138" s="250">
        <v>1</v>
      </c>
      <c r="R138" s="203" t="s">
        <v>253</v>
      </c>
      <c r="S138" s="206">
        <v>45438</v>
      </c>
      <c r="T138" s="206">
        <v>45517</v>
      </c>
      <c r="U138" s="206">
        <v>45513</v>
      </c>
      <c r="V138" s="224" t="s">
        <v>527</v>
      </c>
      <c r="W138" s="206">
        <v>45608</v>
      </c>
      <c r="X138" s="212" t="s">
        <v>317</v>
      </c>
    </row>
    <row r="139" spans="1:24" s="134" customFormat="1" ht="21" x14ac:dyDescent="0.35">
      <c r="A139" s="198">
        <v>3</v>
      </c>
      <c r="B139" s="236" t="s">
        <v>12</v>
      </c>
      <c r="C139" s="235" t="s">
        <v>28</v>
      </c>
      <c r="D139" s="198" t="s">
        <v>45</v>
      </c>
      <c r="E139" s="242" t="s">
        <v>296</v>
      </c>
      <c r="F139" s="239" t="s">
        <v>242</v>
      </c>
      <c r="G139" s="235" t="s">
        <v>136</v>
      </c>
      <c r="H139" s="199">
        <v>1</v>
      </c>
      <c r="I139" s="198" t="s">
        <v>140</v>
      </c>
      <c r="J139" s="250">
        <v>52395743</v>
      </c>
      <c r="K139" s="250">
        <v>61642051</v>
      </c>
      <c r="L139" s="258">
        <v>9246308</v>
      </c>
      <c r="M139" s="258">
        <v>0.15804956495055289</v>
      </c>
      <c r="N139" s="250">
        <v>0</v>
      </c>
      <c r="O139" s="250">
        <v>0</v>
      </c>
      <c r="P139" s="250">
        <v>52395743</v>
      </c>
      <c r="Q139" s="250">
        <v>9246308</v>
      </c>
      <c r="R139" s="203" t="s">
        <v>253</v>
      </c>
      <c r="S139" s="206">
        <v>45106</v>
      </c>
      <c r="T139" s="207">
        <v>45470</v>
      </c>
      <c r="U139" s="207">
        <v>45163</v>
      </c>
      <c r="V139" s="206" t="s">
        <v>527</v>
      </c>
      <c r="W139" s="206">
        <v>45496</v>
      </c>
      <c r="X139" s="200" t="s">
        <v>408</v>
      </c>
    </row>
    <row r="140" spans="1:24" s="134" customFormat="1" ht="21" x14ac:dyDescent="0.35">
      <c r="A140" s="198">
        <v>3</v>
      </c>
      <c r="B140" s="236" t="s">
        <v>12</v>
      </c>
      <c r="C140" s="235" t="s">
        <v>28</v>
      </c>
      <c r="D140" s="198" t="s">
        <v>45</v>
      </c>
      <c r="E140" s="242" t="s">
        <v>296</v>
      </c>
      <c r="F140" s="239" t="s">
        <v>243</v>
      </c>
      <c r="G140" s="235" t="s">
        <v>137</v>
      </c>
      <c r="H140" s="199" t="s">
        <v>154</v>
      </c>
      <c r="I140" s="198" t="s">
        <v>140</v>
      </c>
      <c r="J140" s="250">
        <v>71483894</v>
      </c>
      <c r="K140" s="250">
        <v>84098699</v>
      </c>
      <c r="L140" s="258">
        <v>12614805</v>
      </c>
      <c r="M140" s="258">
        <v>0.15804956495055289</v>
      </c>
      <c r="N140" s="250">
        <v>11297998</v>
      </c>
      <c r="O140" s="250">
        <v>1993764</v>
      </c>
      <c r="P140" s="250">
        <v>60185896</v>
      </c>
      <c r="Q140" s="250">
        <v>10621041</v>
      </c>
      <c r="R140" s="203" t="s">
        <v>253</v>
      </c>
      <c r="S140" s="206">
        <v>45072</v>
      </c>
      <c r="T140" s="206">
        <v>45118</v>
      </c>
      <c r="U140" s="207">
        <v>45216</v>
      </c>
      <c r="V140" s="206" t="s">
        <v>527</v>
      </c>
      <c r="W140" s="206">
        <v>45496</v>
      </c>
      <c r="X140" s="200" t="s">
        <v>408</v>
      </c>
    </row>
    <row r="141" spans="1:24" s="134" customFormat="1" ht="21" x14ac:dyDescent="0.35">
      <c r="A141" s="198">
        <v>3</v>
      </c>
      <c r="B141" s="236" t="s">
        <v>12</v>
      </c>
      <c r="C141" s="235" t="s">
        <v>28</v>
      </c>
      <c r="D141" s="198" t="s">
        <v>45</v>
      </c>
      <c r="E141" s="242" t="s">
        <v>296</v>
      </c>
      <c r="F141" s="239" t="s">
        <v>252</v>
      </c>
      <c r="G141" s="235" t="s">
        <v>139</v>
      </c>
      <c r="H141" s="199" t="s">
        <v>154</v>
      </c>
      <c r="I141" s="198" t="s">
        <v>140</v>
      </c>
      <c r="J141" s="250">
        <v>8113999</v>
      </c>
      <c r="K141" s="250">
        <v>9545882</v>
      </c>
      <c r="L141" s="258">
        <v>1431883</v>
      </c>
      <c r="M141" s="258">
        <v>0.15804956495055289</v>
      </c>
      <c r="N141" s="250">
        <v>1282414</v>
      </c>
      <c r="O141" s="250">
        <v>226308</v>
      </c>
      <c r="P141" s="250">
        <v>6831585</v>
      </c>
      <c r="Q141" s="250">
        <v>1205575</v>
      </c>
      <c r="R141" s="203" t="s">
        <v>253</v>
      </c>
      <c r="S141" s="206">
        <v>45379</v>
      </c>
      <c r="T141" s="206">
        <v>45433</v>
      </c>
      <c r="U141" s="206">
        <v>45408</v>
      </c>
      <c r="V141" s="206" t="s">
        <v>527</v>
      </c>
      <c r="W141" s="206">
        <v>45517</v>
      </c>
      <c r="X141" s="200" t="s">
        <v>407</v>
      </c>
    </row>
    <row r="142" spans="1:24" s="134" customFormat="1" ht="31.5" x14ac:dyDescent="0.35">
      <c r="A142" s="198">
        <v>3</v>
      </c>
      <c r="B142" s="236" t="s">
        <v>12</v>
      </c>
      <c r="C142" s="235" t="s">
        <v>28</v>
      </c>
      <c r="D142" s="198" t="s">
        <v>45</v>
      </c>
      <c r="E142" s="242" t="s">
        <v>296</v>
      </c>
      <c r="F142" s="239" t="s">
        <v>346</v>
      </c>
      <c r="G142" s="235" t="s">
        <v>135</v>
      </c>
      <c r="H142" s="199" t="s">
        <v>154</v>
      </c>
      <c r="I142" s="198" t="s">
        <v>140</v>
      </c>
      <c r="J142" s="250">
        <v>36069064</v>
      </c>
      <c r="K142" s="250">
        <v>42434195</v>
      </c>
      <c r="L142" s="258">
        <v>6365131</v>
      </c>
      <c r="M142" s="258">
        <v>0.15804956495055289</v>
      </c>
      <c r="N142" s="250">
        <v>5700700</v>
      </c>
      <c r="O142" s="250">
        <v>1006006</v>
      </c>
      <c r="P142" s="250">
        <v>30368364</v>
      </c>
      <c r="Q142" s="250">
        <v>5359125</v>
      </c>
      <c r="R142" s="203" t="s">
        <v>254</v>
      </c>
      <c r="S142" s="209" t="s">
        <v>535</v>
      </c>
      <c r="T142" s="209" t="s">
        <v>535</v>
      </c>
      <c r="U142" s="206" t="s">
        <v>564</v>
      </c>
      <c r="V142" s="206" t="s">
        <v>527</v>
      </c>
      <c r="W142" s="207">
        <v>45377</v>
      </c>
      <c r="X142" s="200" t="s">
        <v>408</v>
      </c>
    </row>
    <row r="143" spans="1:24" s="134" customFormat="1" ht="42" x14ac:dyDescent="0.35">
      <c r="A143" s="198">
        <v>4</v>
      </c>
      <c r="B143" s="236" t="s">
        <v>14</v>
      </c>
      <c r="C143" s="235" t="s">
        <v>15</v>
      </c>
      <c r="D143" s="198" t="s">
        <v>46</v>
      </c>
      <c r="E143" s="235" t="s">
        <v>344</v>
      </c>
      <c r="F143" s="198" t="s">
        <v>197</v>
      </c>
      <c r="G143" s="235" t="s">
        <v>105</v>
      </c>
      <c r="H143" s="199">
        <v>1</v>
      </c>
      <c r="I143" s="198" t="s">
        <v>3</v>
      </c>
      <c r="J143" s="250">
        <v>70352588</v>
      </c>
      <c r="K143" s="250">
        <v>82767751</v>
      </c>
      <c r="L143" s="258">
        <v>12415163</v>
      </c>
      <c r="M143" s="258">
        <v>0.15772531601354717</v>
      </c>
      <c r="N143" s="250">
        <v>0</v>
      </c>
      <c r="O143" s="250">
        <v>0</v>
      </c>
      <c r="P143" s="250">
        <v>70352588</v>
      </c>
      <c r="Q143" s="250">
        <v>12415163</v>
      </c>
      <c r="R143" s="201" t="s">
        <v>74</v>
      </c>
      <c r="S143" s="206">
        <v>44833</v>
      </c>
      <c r="T143" s="206">
        <v>44952</v>
      </c>
      <c r="U143" s="206">
        <v>45009</v>
      </c>
      <c r="V143" s="206" t="s">
        <v>527</v>
      </c>
      <c r="W143" s="207">
        <v>45153</v>
      </c>
      <c r="X143" s="200" t="s">
        <v>405</v>
      </c>
    </row>
    <row r="144" spans="1:24" s="24" customFormat="1" ht="42" x14ac:dyDescent="0.35">
      <c r="A144" s="198">
        <v>4</v>
      </c>
      <c r="B144" s="236" t="s">
        <v>14</v>
      </c>
      <c r="C144" s="235" t="s">
        <v>15</v>
      </c>
      <c r="D144" s="198" t="s">
        <v>46</v>
      </c>
      <c r="E144" s="235" t="s">
        <v>344</v>
      </c>
      <c r="F144" s="198" t="s">
        <v>197</v>
      </c>
      <c r="G144" s="235" t="s">
        <v>105</v>
      </c>
      <c r="H144" s="199">
        <v>2</v>
      </c>
      <c r="I144" s="198" t="s">
        <v>3</v>
      </c>
      <c r="J144" s="250">
        <v>12826335</v>
      </c>
      <c r="K144" s="250">
        <v>15089807</v>
      </c>
      <c r="L144" s="258">
        <v>2263472</v>
      </c>
      <c r="M144" s="258">
        <v>0.15772531601354717</v>
      </c>
      <c r="N144" s="250">
        <v>0</v>
      </c>
      <c r="O144" s="250">
        <v>0</v>
      </c>
      <c r="P144" s="250">
        <v>12826335</v>
      </c>
      <c r="Q144" s="250">
        <v>2263472</v>
      </c>
      <c r="R144" s="201" t="s">
        <v>74</v>
      </c>
      <c r="S144" s="207">
        <v>45225</v>
      </c>
      <c r="T144" s="206">
        <v>45429</v>
      </c>
      <c r="U144" s="206">
        <v>45344</v>
      </c>
      <c r="V144" s="206" t="s">
        <v>527</v>
      </c>
      <c r="W144" s="207">
        <v>45412</v>
      </c>
      <c r="X144" s="200" t="s">
        <v>408</v>
      </c>
    </row>
    <row r="145" spans="1:28" s="24" customFormat="1" ht="25.5" customHeight="1" x14ac:dyDescent="0.35">
      <c r="A145" s="198">
        <v>4</v>
      </c>
      <c r="B145" s="236" t="s">
        <v>14</v>
      </c>
      <c r="C145" s="235" t="s">
        <v>15</v>
      </c>
      <c r="D145" s="198" t="s">
        <v>46</v>
      </c>
      <c r="E145" s="235" t="s">
        <v>344</v>
      </c>
      <c r="F145" s="198" t="s">
        <v>197</v>
      </c>
      <c r="G145" s="235" t="s">
        <v>105</v>
      </c>
      <c r="H145" s="199">
        <v>3</v>
      </c>
      <c r="I145" s="198" t="s">
        <v>3</v>
      </c>
      <c r="J145" s="250">
        <v>6764203</v>
      </c>
      <c r="K145" s="250">
        <v>7957886</v>
      </c>
      <c r="L145" s="258">
        <v>1193683</v>
      </c>
      <c r="M145" s="258">
        <v>0.15772531601354717</v>
      </c>
      <c r="N145" s="250">
        <v>0</v>
      </c>
      <c r="O145" s="250">
        <v>0</v>
      </c>
      <c r="P145" s="250">
        <v>6764203</v>
      </c>
      <c r="Q145" s="250">
        <v>1193683</v>
      </c>
      <c r="R145" s="201" t="s">
        <v>74</v>
      </c>
      <c r="S145" s="207">
        <v>45407</v>
      </c>
      <c r="T145" s="207">
        <v>45470</v>
      </c>
      <c r="U145" s="207">
        <v>45408</v>
      </c>
      <c r="V145" s="206" t="s">
        <v>527</v>
      </c>
      <c r="W145" s="207">
        <v>45517</v>
      </c>
      <c r="X145" s="228" t="s">
        <v>407</v>
      </c>
    </row>
    <row r="146" spans="1:28" s="24" customFormat="1" ht="27.65" customHeight="1" x14ac:dyDescent="0.35">
      <c r="A146" s="198">
        <v>4</v>
      </c>
      <c r="B146" s="236" t="s">
        <v>14</v>
      </c>
      <c r="C146" s="235" t="s">
        <v>15</v>
      </c>
      <c r="D146" s="198" t="s">
        <v>46</v>
      </c>
      <c r="E146" s="235" t="s">
        <v>344</v>
      </c>
      <c r="F146" s="198" t="s">
        <v>197</v>
      </c>
      <c r="G146" s="235" t="s">
        <v>105</v>
      </c>
      <c r="H146" s="199">
        <v>4</v>
      </c>
      <c r="I146" s="198" t="s">
        <v>3</v>
      </c>
      <c r="J146" s="250">
        <v>4090945</v>
      </c>
      <c r="K146" s="250">
        <v>4812877</v>
      </c>
      <c r="L146" s="258">
        <v>721932</v>
      </c>
      <c r="M146" s="258">
        <v>0.15772531601354717</v>
      </c>
      <c r="N146" s="250">
        <v>0</v>
      </c>
      <c r="O146" s="250">
        <v>0</v>
      </c>
      <c r="P146" s="250">
        <v>4090945</v>
      </c>
      <c r="Q146" s="250">
        <v>721932</v>
      </c>
      <c r="R146" s="201" t="s">
        <v>74</v>
      </c>
      <c r="S146" s="207">
        <v>45533</v>
      </c>
      <c r="T146" s="207">
        <v>45581</v>
      </c>
      <c r="U146" s="207">
        <v>45534</v>
      </c>
      <c r="V146" s="206" t="s">
        <v>527</v>
      </c>
      <c r="W146" s="207">
        <v>45601</v>
      </c>
      <c r="X146" s="199" t="s">
        <v>411</v>
      </c>
    </row>
    <row r="147" spans="1:28" s="24" customFormat="1" ht="29.15" customHeight="1" x14ac:dyDescent="0.35">
      <c r="A147" s="198">
        <v>4</v>
      </c>
      <c r="B147" s="236" t="s">
        <v>14</v>
      </c>
      <c r="C147" s="235" t="s">
        <v>15</v>
      </c>
      <c r="D147" s="198" t="s">
        <v>46</v>
      </c>
      <c r="E147" s="235" t="s">
        <v>344</v>
      </c>
      <c r="F147" s="198" t="s">
        <v>197</v>
      </c>
      <c r="G147" s="235" t="s">
        <v>105</v>
      </c>
      <c r="H147" s="199">
        <v>5</v>
      </c>
      <c r="I147" s="198" t="s">
        <v>3</v>
      </c>
      <c r="J147" s="250">
        <v>69311729</v>
      </c>
      <c r="K147" s="250">
        <v>81543211</v>
      </c>
      <c r="L147" s="258">
        <v>12231482</v>
      </c>
      <c r="M147" s="258">
        <v>0.15772531601354717</v>
      </c>
      <c r="N147" s="250">
        <v>0</v>
      </c>
      <c r="O147" s="250">
        <v>0</v>
      </c>
      <c r="P147" s="250">
        <v>69311729</v>
      </c>
      <c r="Q147" s="250">
        <v>12231482</v>
      </c>
      <c r="R147" s="201" t="s">
        <v>74</v>
      </c>
      <c r="S147" s="214" t="s">
        <v>565</v>
      </c>
      <c r="T147" s="214" t="s">
        <v>565</v>
      </c>
      <c r="U147" s="214" t="s">
        <v>565</v>
      </c>
      <c r="V147" s="214" t="s">
        <v>527</v>
      </c>
      <c r="W147" s="206" t="s">
        <v>69</v>
      </c>
      <c r="X147" s="206" t="s">
        <v>69</v>
      </c>
      <c r="Y147" s="192"/>
      <c r="AB147" s="193"/>
    </row>
    <row r="148" spans="1:28" s="24" customFormat="1" ht="27" customHeight="1" x14ac:dyDescent="0.35">
      <c r="A148" s="198">
        <v>4</v>
      </c>
      <c r="B148" s="236" t="s">
        <v>14</v>
      </c>
      <c r="C148" s="235" t="s">
        <v>15</v>
      </c>
      <c r="D148" s="198" t="s">
        <v>46</v>
      </c>
      <c r="E148" s="235" t="s">
        <v>344</v>
      </c>
      <c r="F148" s="198" t="s">
        <v>198</v>
      </c>
      <c r="G148" s="235" t="s">
        <v>108</v>
      </c>
      <c r="H148" s="199">
        <v>1</v>
      </c>
      <c r="I148" s="198" t="s">
        <v>3</v>
      </c>
      <c r="J148" s="250">
        <v>18297724</v>
      </c>
      <c r="K148" s="250">
        <v>21526735</v>
      </c>
      <c r="L148" s="258">
        <v>3229011</v>
      </c>
      <c r="M148" s="258">
        <v>0.15772531601354717</v>
      </c>
      <c r="N148" s="250">
        <v>3368653</v>
      </c>
      <c r="O148" s="250">
        <v>594468</v>
      </c>
      <c r="P148" s="250">
        <v>14929071</v>
      </c>
      <c r="Q148" s="250">
        <v>2634543</v>
      </c>
      <c r="R148" s="201" t="s">
        <v>74</v>
      </c>
      <c r="S148" s="206">
        <v>45533</v>
      </c>
      <c r="T148" s="206">
        <v>45581</v>
      </c>
      <c r="U148" s="206">
        <v>45560</v>
      </c>
      <c r="V148" s="206" t="s">
        <v>527</v>
      </c>
      <c r="W148" s="206">
        <v>45622</v>
      </c>
      <c r="X148" s="199" t="s">
        <v>411</v>
      </c>
    </row>
    <row r="149" spans="1:28" s="134" customFormat="1" ht="45" customHeight="1" x14ac:dyDescent="0.35">
      <c r="A149" s="198">
        <v>4</v>
      </c>
      <c r="B149" s="236" t="s">
        <v>14</v>
      </c>
      <c r="C149" s="235" t="s">
        <v>15</v>
      </c>
      <c r="D149" s="198" t="s">
        <v>46</v>
      </c>
      <c r="E149" s="235" t="s">
        <v>344</v>
      </c>
      <c r="F149" s="198" t="s">
        <v>198</v>
      </c>
      <c r="G149" s="235" t="s">
        <v>108</v>
      </c>
      <c r="H149" s="199">
        <v>2</v>
      </c>
      <c r="I149" s="198" t="s">
        <v>3</v>
      </c>
      <c r="J149" s="250">
        <v>3060000</v>
      </c>
      <c r="K149" s="250">
        <v>3600000</v>
      </c>
      <c r="L149" s="258">
        <v>540000</v>
      </c>
      <c r="M149" s="258">
        <v>0.15772531601354717</v>
      </c>
      <c r="N149" s="250">
        <v>0</v>
      </c>
      <c r="O149" s="250">
        <v>0</v>
      </c>
      <c r="P149" s="250">
        <v>3060000</v>
      </c>
      <c r="Q149" s="250">
        <v>540000</v>
      </c>
      <c r="R149" s="201" t="s">
        <v>74</v>
      </c>
      <c r="S149" s="206">
        <v>45533</v>
      </c>
      <c r="T149" s="206">
        <v>45581</v>
      </c>
      <c r="U149" s="206">
        <v>45560</v>
      </c>
      <c r="V149" s="206" t="s">
        <v>527</v>
      </c>
      <c r="W149" s="206">
        <v>45622</v>
      </c>
      <c r="X149" s="199" t="s">
        <v>411</v>
      </c>
    </row>
    <row r="150" spans="1:28" s="24" customFormat="1" ht="42" x14ac:dyDescent="0.35">
      <c r="A150" s="198">
        <v>4</v>
      </c>
      <c r="B150" s="236" t="s">
        <v>14</v>
      </c>
      <c r="C150" s="235" t="s">
        <v>15</v>
      </c>
      <c r="D150" s="236" t="s">
        <v>46</v>
      </c>
      <c r="E150" s="235" t="s">
        <v>344</v>
      </c>
      <c r="F150" s="198" t="s">
        <v>199</v>
      </c>
      <c r="G150" s="235" t="s">
        <v>109</v>
      </c>
      <c r="H150" s="199" t="s">
        <v>154</v>
      </c>
      <c r="I150" s="198" t="s">
        <v>3</v>
      </c>
      <c r="J150" s="250">
        <v>10461001</v>
      </c>
      <c r="K150" s="250">
        <v>12307060</v>
      </c>
      <c r="L150" s="258">
        <v>1846059</v>
      </c>
      <c r="M150" s="258">
        <v>0.15772531601354717</v>
      </c>
      <c r="N150" s="257">
        <v>0</v>
      </c>
      <c r="O150" s="250">
        <v>0</v>
      </c>
      <c r="P150" s="250">
        <v>10461001</v>
      </c>
      <c r="Q150" s="250">
        <v>1846059</v>
      </c>
      <c r="R150" s="201" t="s">
        <v>74</v>
      </c>
      <c r="S150" s="206">
        <v>44959</v>
      </c>
      <c r="T150" s="206">
        <v>45086</v>
      </c>
      <c r="U150" s="206">
        <v>45009</v>
      </c>
      <c r="V150" s="206" t="s">
        <v>527</v>
      </c>
      <c r="W150" s="207">
        <v>45153</v>
      </c>
      <c r="X150" s="200" t="s">
        <v>406</v>
      </c>
    </row>
    <row r="151" spans="1:28" s="134" customFormat="1" ht="27" customHeight="1" x14ac:dyDescent="0.35">
      <c r="A151" s="198">
        <v>4</v>
      </c>
      <c r="B151" s="236" t="s">
        <v>14</v>
      </c>
      <c r="C151" s="235" t="s">
        <v>15</v>
      </c>
      <c r="D151" s="236" t="s">
        <v>47</v>
      </c>
      <c r="E151" s="235" t="s">
        <v>333</v>
      </c>
      <c r="F151" s="198" t="s">
        <v>200</v>
      </c>
      <c r="G151" s="235" t="s">
        <v>111</v>
      </c>
      <c r="H151" s="199" t="s">
        <v>154</v>
      </c>
      <c r="I151" s="198" t="s">
        <v>151</v>
      </c>
      <c r="J151" s="250">
        <v>11207658</v>
      </c>
      <c r="K151" s="250">
        <v>13185480</v>
      </c>
      <c r="L151" s="258">
        <v>1977822</v>
      </c>
      <c r="M151" s="258">
        <v>0.15777510878263665</v>
      </c>
      <c r="N151" s="250">
        <v>4007776</v>
      </c>
      <c r="O151" s="250">
        <v>707254</v>
      </c>
      <c r="P151" s="250">
        <v>7199882</v>
      </c>
      <c r="Q151" s="250">
        <v>1270568</v>
      </c>
      <c r="R151" s="201" t="s">
        <v>74</v>
      </c>
      <c r="S151" s="206">
        <v>44833</v>
      </c>
      <c r="T151" s="206">
        <v>44952</v>
      </c>
      <c r="U151" s="207">
        <v>45112</v>
      </c>
      <c r="V151" s="206" t="s">
        <v>527</v>
      </c>
      <c r="W151" s="207">
        <v>45258</v>
      </c>
      <c r="X151" s="200" t="s">
        <v>406</v>
      </c>
    </row>
    <row r="152" spans="1:28" s="134" customFormat="1" ht="39.65" customHeight="1" x14ac:dyDescent="0.35">
      <c r="A152" s="198">
        <v>4</v>
      </c>
      <c r="B152" s="236" t="s">
        <v>14</v>
      </c>
      <c r="C152" s="235" t="s">
        <v>15</v>
      </c>
      <c r="D152" s="236" t="s">
        <v>47</v>
      </c>
      <c r="E152" s="235" t="s">
        <v>333</v>
      </c>
      <c r="F152" s="198" t="s">
        <v>201</v>
      </c>
      <c r="G152" s="235" t="s">
        <v>110</v>
      </c>
      <c r="H152" s="199" t="s">
        <v>154</v>
      </c>
      <c r="I152" s="198" t="s">
        <v>151</v>
      </c>
      <c r="J152" s="250">
        <v>12575937</v>
      </c>
      <c r="K152" s="250">
        <v>14795220</v>
      </c>
      <c r="L152" s="258">
        <v>2219283</v>
      </c>
      <c r="M152" s="258">
        <v>0.15777510878263665</v>
      </c>
      <c r="N152" s="250">
        <v>0</v>
      </c>
      <c r="O152" s="250">
        <v>0</v>
      </c>
      <c r="P152" s="250">
        <v>12575937</v>
      </c>
      <c r="Q152" s="250">
        <v>2219283</v>
      </c>
      <c r="R152" s="201" t="s">
        <v>74</v>
      </c>
      <c r="S152" s="206">
        <v>45071</v>
      </c>
      <c r="T152" s="206">
        <v>45111</v>
      </c>
      <c r="U152" s="206">
        <v>45107</v>
      </c>
      <c r="V152" s="206" t="s">
        <v>527</v>
      </c>
      <c r="W152" s="207">
        <v>45482</v>
      </c>
      <c r="X152" s="197" t="s">
        <v>408</v>
      </c>
    </row>
    <row r="153" spans="1:28" s="134" customFormat="1" ht="38.15" customHeight="1" x14ac:dyDescent="0.35">
      <c r="A153" s="198">
        <v>4</v>
      </c>
      <c r="B153" s="236" t="s">
        <v>14</v>
      </c>
      <c r="C153" s="235" t="s">
        <v>15</v>
      </c>
      <c r="D153" s="236" t="s">
        <v>47</v>
      </c>
      <c r="E153" s="235" t="s">
        <v>333</v>
      </c>
      <c r="F153" s="198" t="s">
        <v>202</v>
      </c>
      <c r="G153" s="235" t="s">
        <v>236</v>
      </c>
      <c r="H153" s="199" t="s">
        <v>154</v>
      </c>
      <c r="I153" s="198" t="s">
        <v>151</v>
      </c>
      <c r="J153" s="250">
        <v>961350</v>
      </c>
      <c r="K153" s="250">
        <v>1131000</v>
      </c>
      <c r="L153" s="258">
        <v>169650</v>
      </c>
      <c r="M153" s="258">
        <v>0.15777510878263665</v>
      </c>
      <c r="N153" s="250">
        <v>0</v>
      </c>
      <c r="O153" s="250">
        <v>0</v>
      </c>
      <c r="P153" s="250">
        <v>961350</v>
      </c>
      <c r="Q153" s="250">
        <v>169650</v>
      </c>
      <c r="R153" s="201" t="s">
        <v>74</v>
      </c>
      <c r="S153" s="206">
        <v>45281</v>
      </c>
      <c r="T153" s="207">
        <v>45320</v>
      </c>
      <c r="U153" s="207">
        <v>45252</v>
      </c>
      <c r="V153" s="206" t="s">
        <v>527</v>
      </c>
      <c r="W153" s="207">
        <v>45517</v>
      </c>
      <c r="X153" s="230" t="s">
        <v>408</v>
      </c>
      <c r="Y153" s="191"/>
    </row>
    <row r="154" spans="1:28" s="134" customFormat="1" ht="39.65" customHeight="1" x14ac:dyDescent="0.35">
      <c r="A154" s="198">
        <v>4</v>
      </c>
      <c r="B154" s="236" t="s">
        <v>14</v>
      </c>
      <c r="C154" s="235" t="s">
        <v>15</v>
      </c>
      <c r="D154" s="236" t="s">
        <v>47</v>
      </c>
      <c r="E154" s="235" t="s">
        <v>333</v>
      </c>
      <c r="F154" s="198" t="s">
        <v>203</v>
      </c>
      <c r="G154" s="235" t="s">
        <v>235</v>
      </c>
      <c r="H154" s="199" t="s">
        <v>154</v>
      </c>
      <c r="I154" s="198" t="s">
        <v>151</v>
      </c>
      <c r="J154" s="250">
        <v>443700</v>
      </c>
      <c r="K154" s="250">
        <v>522000</v>
      </c>
      <c r="L154" s="258">
        <v>78300</v>
      </c>
      <c r="M154" s="258">
        <v>0.15777510878263665</v>
      </c>
      <c r="N154" s="250">
        <v>0</v>
      </c>
      <c r="O154" s="250">
        <v>0</v>
      </c>
      <c r="P154" s="250">
        <v>443700</v>
      </c>
      <c r="Q154" s="250">
        <v>78300</v>
      </c>
      <c r="R154" s="201" t="s">
        <v>74</v>
      </c>
      <c r="S154" s="207">
        <v>45351</v>
      </c>
      <c r="T154" s="206">
        <v>45384</v>
      </c>
      <c r="U154" s="207">
        <v>45352</v>
      </c>
      <c r="V154" s="206" t="s">
        <v>527</v>
      </c>
      <c r="W154" s="207">
        <v>45447</v>
      </c>
      <c r="X154" s="197" t="s">
        <v>408</v>
      </c>
      <c r="AB154" s="193"/>
    </row>
    <row r="155" spans="1:28" s="24" customFormat="1" ht="52.5" x14ac:dyDescent="0.35">
      <c r="A155" s="198">
        <v>4</v>
      </c>
      <c r="B155" s="236" t="s">
        <v>14</v>
      </c>
      <c r="C155" s="235" t="s">
        <v>15</v>
      </c>
      <c r="D155" s="236" t="s">
        <v>47</v>
      </c>
      <c r="E155" s="235" t="s">
        <v>333</v>
      </c>
      <c r="F155" s="198" t="s">
        <v>330</v>
      </c>
      <c r="G155" s="235" t="s">
        <v>113</v>
      </c>
      <c r="H155" s="199" t="s">
        <v>154</v>
      </c>
      <c r="I155" s="198" t="s">
        <v>151</v>
      </c>
      <c r="J155" s="250">
        <v>5686755</v>
      </c>
      <c r="K155" s="250">
        <v>6690300</v>
      </c>
      <c r="L155" s="258">
        <v>1003545</v>
      </c>
      <c r="M155" s="258">
        <v>0.15777510878263665</v>
      </c>
      <c r="N155" s="250">
        <v>0</v>
      </c>
      <c r="O155" s="250">
        <v>0</v>
      </c>
      <c r="P155" s="250">
        <v>5686755</v>
      </c>
      <c r="Q155" s="250">
        <v>1003545</v>
      </c>
      <c r="R155" s="201" t="s">
        <v>74</v>
      </c>
      <c r="S155" s="206">
        <v>45071</v>
      </c>
      <c r="T155" s="206">
        <v>45111</v>
      </c>
      <c r="U155" s="206">
        <v>45042</v>
      </c>
      <c r="V155" s="206" t="s">
        <v>527</v>
      </c>
      <c r="W155" s="207">
        <v>45153</v>
      </c>
      <c r="X155" s="200" t="s">
        <v>406</v>
      </c>
    </row>
    <row r="156" spans="1:28" s="24" customFormat="1" ht="36.65" customHeight="1" x14ac:dyDescent="0.35">
      <c r="A156" s="198">
        <v>4</v>
      </c>
      <c r="B156" s="236" t="s">
        <v>14</v>
      </c>
      <c r="C156" s="235" t="s">
        <v>15</v>
      </c>
      <c r="D156" s="236" t="s">
        <v>47</v>
      </c>
      <c r="E156" s="235" t="s">
        <v>333</v>
      </c>
      <c r="F156" s="198" t="s">
        <v>331</v>
      </c>
      <c r="G156" s="235" t="s">
        <v>112</v>
      </c>
      <c r="H156" s="199" t="s">
        <v>154</v>
      </c>
      <c r="I156" s="198" t="s">
        <v>151</v>
      </c>
      <c r="J156" s="250">
        <v>14790000</v>
      </c>
      <c r="K156" s="250">
        <v>17400000</v>
      </c>
      <c r="L156" s="258">
        <v>2610000</v>
      </c>
      <c r="M156" s="258">
        <v>0.15777510878263665</v>
      </c>
      <c r="N156" s="250">
        <v>4007775</v>
      </c>
      <c r="O156" s="250">
        <v>707254</v>
      </c>
      <c r="P156" s="250">
        <v>10782225</v>
      </c>
      <c r="Q156" s="250">
        <v>1902746</v>
      </c>
      <c r="R156" s="201" t="s">
        <v>74</v>
      </c>
      <c r="S156" s="207">
        <v>45197</v>
      </c>
      <c r="T156" s="207">
        <v>45232</v>
      </c>
      <c r="U156" s="207">
        <v>45174</v>
      </c>
      <c r="V156" s="206" t="s">
        <v>527</v>
      </c>
      <c r="W156" s="207">
        <v>45279</v>
      </c>
      <c r="X156" s="200" t="s">
        <v>406</v>
      </c>
    </row>
    <row r="157" spans="1:28" s="24" customFormat="1" ht="31.5" customHeight="1" x14ac:dyDescent="0.35">
      <c r="A157" s="198">
        <v>4</v>
      </c>
      <c r="B157" s="236" t="s">
        <v>14</v>
      </c>
      <c r="C157" s="235" t="s">
        <v>15</v>
      </c>
      <c r="D157" s="236" t="s">
        <v>47</v>
      </c>
      <c r="E157" s="235" t="s">
        <v>333</v>
      </c>
      <c r="F157" s="198" t="s">
        <v>332</v>
      </c>
      <c r="G157" s="235" t="s">
        <v>114</v>
      </c>
      <c r="H157" s="199" t="s">
        <v>154</v>
      </c>
      <c r="I157" s="198" t="s">
        <v>151</v>
      </c>
      <c r="J157" s="250">
        <v>2588250</v>
      </c>
      <c r="K157" s="250">
        <v>3045000</v>
      </c>
      <c r="L157" s="258">
        <v>456750</v>
      </c>
      <c r="M157" s="258">
        <v>0.15777510878263665</v>
      </c>
      <c r="N157" s="250">
        <v>0</v>
      </c>
      <c r="O157" s="250">
        <v>0</v>
      </c>
      <c r="P157" s="250">
        <v>2588250</v>
      </c>
      <c r="Q157" s="250">
        <v>456750</v>
      </c>
      <c r="R157" s="201" t="s">
        <v>74</v>
      </c>
      <c r="S157" s="207">
        <v>45197</v>
      </c>
      <c r="T157" s="207">
        <v>45232</v>
      </c>
      <c r="U157" s="207">
        <v>45188</v>
      </c>
      <c r="V157" s="206" t="s">
        <v>527</v>
      </c>
      <c r="W157" s="207">
        <v>45279</v>
      </c>
      <c r="X157" s="200" t="s">
        <v>406</v>
      </c>
    </row>
    <row r="158" spans="1:28" s="24" customFormat="1" ht="52.5" x14ac:dyDescent="0.35">
      <c r="A158" s="198">
        <v>4</v>
      </c>
      <c r="B158" s="236" t="s">
        <v>16</v>
      </c>
      <c r="C158" s="235" t="s">
        <v>17</v>
      </c>
      <c r="D158" s="236" t="s">
        <v>58</v>
      </c>
      <c r="E158" s="235" t="s">
        <v>342</v>
      </c>
      <c r="F158" s="198" t="s">
        <v>206</v>
      </c>
      <c r="G158" s="235" t="s">
        <v>361</v>
      </c>
      <c r="H158" s="199" t="s">
        <v>154</v>
      </c>
      <c r="I158" s="198" t="s">
        <v>3</v>
      </c>
      <c r="J158" s="250">
        <v>13656301</v>
      </c>
      <c r="K158" s="250">
        <v>16066237</v>
      </c>
      <c r="L158" s="258">
        <v>2409936</v>
      </c>
      <c r="M158" s="258">
        <v>0.15772531601354717</v>
      </c>
      <c r="N158" s="250">
        <v>0</v>
      </c>
      <c r="O158" s="250">
        <v>0</v>
      </c>
      <c r="P158" s="250">
        <v>13656301</v>
      </c>
      <c r="Q158" s="250">
        <v>2409936</v>
      </c>
      <c r="R158" s="201" t="s">
        <v>87</v>
      </c>
      <c r="S158" s="206">
        <v>45106</v>
      </c>
      <c r="T158" s="206">
        <v>45156</v>
      </c>
      <c r="U158" s="206">
        <v>45098</v>
      </c>
      <c r="V158" s="206" t="s">
        <v>527</v>
      </c>
      <c r="W158" s="207">
        <v>45244</v>
      </c>
      <c r="X158" s="200" t="s">
        <v>410</v>
      </c>
    </row>
    <row r="159" spans="1:28" s="24" customFormat="1" ht="52.5" x14ac:dyDescent="0.35">
      <c r="A159" s="198">
        <v>4</v>
      </c>
      <c r="B159" s="236" t="s">
        <v>16</v>
      </c>
      <c r="C159" s="235" t="s">
        <v>17</v>
      </c>
      <c r="D159" s="236" t="s">
        <v>58</v>
      </c>
      <c r="E159" s="235" t="s">
        <v>341</v>
      </c>
      <c r="F159" s="198" t="s">
        <v>208</v>
      </c>
      <c r="G159" s="235" t="s">
        <v>363</v>
      </c>
      <c r="H159" s="199">
        <v>1</v>
      </c>
      <c r="I159" s="198" t="s">
        <v>3</v>
      </c>
      <c r="J159" s="250">
        <v>21250000</v>
      </c>
      <c r="K159" s="250">
        <v>25000000</v>
      </c>
      <c r="L159" s="258">
        <v>3750000</v>
      </c>
      <c r="M159" s="258">
        <v>0.15772531601354717</v>
      </c>
      <c r="N159" s="250">
        <v>0</v>
      </c>
      <c r="O159" s="250">
        <v>0</v>
      </c>
      <c r="P159" s="250">
        <v>21250000</v>
      </c>
      <c r="Q159" s="250">
        <v>3750000</v>
      </c>
      <c r="R159" s="203" t="s">
        <v>87</v>
      </c>
      <c r="S159" s="206">
        <v>45281</v>
      </c>
      <c r="T159" s="207">
        <v>45341</v>
      </c>
      <c r="U159" s="207">
        <v>45267</v>
      </c>
      <c r="V159" s="206" t="s">
        <v>527</v>
      </c>
      <c r="W159" s="207">
        <v>45461</v>
      </c>
      <c r="X159" s="197" t="s">
        <v>408</v>
      </c>
    </row>
    <row r="160" spans="1:28" s="134" customFormat="1" ht="42.65" customHeight="1" x14ac:dyDescent="0.35">
      <c r="A160" s="198">
        <v>4</v>
      </c>
      <c r="B160" s="236" t="s">
        <v>16</v>
      </c>
      <c r="C160" s="235" t="s">
        <v>17</v>
      </c>
      <c r="D160" s="236" t="s">
        <v>58</v>
      </c>
      <c r="E160" s="235" t="s">
        <v>341</v>
      </c>
      <c r="F160" s="198" t="s">
        <v>209</v>
      </c>
      <c r="G160" s="235" t="s">
        <v>364</v>
      </c>
      <c r="H160" s="199">
        <v>1</v>
      </c>
      <c r="I160" s="198" t="s">
        <v>3</v>
      </c>
      <c r="J160" s="250">
        <v>21644414</v>
      </c>
      <c r="K160" s="250">
        <v>25464017</v>
      </c>
      <c r="L160" s="258">
        <v>3819603</v>
      </c>
      <c r="M160" s="258">
        <v>0.15772531601354717</v>
      </c>
      <c r="N160" s="250">
        <v>4026751</v>
      </c>
      <c r="O160" s="250">
        <v>710603</v>
      </c>
      <c r="P160" s="250">
        <v>17617663</v>
      </c>
      <c r="Q160" s="250">
        <v>3109000</v>
      </c>
      <c r="R160" s="203" t="s">
        <v>87</v>
      </c>
      <c r="S160" s="209" t="s">
        <v>535</v>
      </c>
      <c r="T160" s="209" t="s">
        <v>535</v>
      </c>
      <c r="U160" s="207">
        <v>45378</v>
      </c>
      <c r="V160" s="226" t="s">
        <v>527</v>
      </c>
      <c r="W160" s="207">
        <v>45461</v>
      </c>
      <c r="X160" s="197" t="s">
        <v>409</v>
      </c>
    </row>
    <row r="161" spans="1:24" s="24" customFormat="1" ht="38.15" customHeight="1" x14ac:dyDescent="0.35">
      <c r="A161" s="198">
        <v>4</v>
      </c>
      <c r="B161" s="236" t="s">
        <v>16</v>
      </c>
      <c r="C161" s="235" t="s">
        <v>17</v>
      </c>
      <c r="D161" s="236" t="s">
        <v>58</v>
      </c>
      <c r="E161" s="235" t="s">
        <v>341</v>
      </c>
      <c r="F161" s="198" t="s">
        <v>209</v>
      </c>
      <c r="G161" s="235" t="s">
        <v>364</v>
      </c>
      <c r="H161" s="199">
        <v>2</v>
      </c>
      <c r="I161" s="198" t="s">
        <v>3</v>
      </c>
      <c r="J161" s="250">
        <v>7395000</v>
      </c>
      <c r="K161" s="250">
        <v>8700000</v>
      </c>
      <c r="L161" s="258">
        <v>1305000</v>
      </c>
      <c r="M161" s="258">
        <v>0.15772531601354717</v>
      </c>
      <c r="N161" s="250">
        <v>1166379</v>
      </c>
      <c r="O161" s="250">
        <v>205831</v>
      </c>
      <c r="P161" s="250">
        <v>6228621</v>
      </c>
      <c r="Q161" s="250">
        <v>1099169</v>
      </c>
      <c r="R161" s="203" t="s">
        <v>87</v>
      </c>
      <c r="S161" s="209" t="s">
        <v>535</v>
      </c>
      <c r="T161" s="209" t="s">
        <v>535</v>
      </c>
      <c r="U161" s="207">
        <v>45378</v>
      </c>
      <c r="V161" s="226" t="s">
        <v>527</v>
      </c>
      <c r="W161" s="207">
        <v>45461</v>
      </c>
      <c r="X161" s="197" t="s">
        <v>409</v>
      </c>
    </row>
    <row r="162" spans="1:24" s="24" customFormat="1" ht="39" customHeight="1" x14ac:dyDescent="0.35">
      <c r="A162" s="198">
        <v>4</v>
      </c>
      <c r="B162" s="236" t="s">
        <v>16</v>
      </c>
      <c r="C162" s="235" t="s">
        <v>17</v>
      </c>
      <c r="D162" s="236" t="s">
        <v>58</v>
      </c>
      <c r="E162" s="235" t="s">
        <v>341</v>
      </c>
      <c r="F162" s="198" t="s">
        <v>209</v>
      </c>
      <c r="G162" s="235" t="s">
        <v>364</v>
      </c>
      <c r="H162" s="199">
        <v>3</v>
      </c>
      <c r="I162" s="198" t="s">
        <v>3</v>
      </c>
      <c r="J162" s="250">
        <v>7646510</v>
      </c>
      <c r="K162" s="250">
        <v>8995895</v>
      </c>
      <c r="L162" s="258">
        <v>1349385</v>
      </c>
      <c r="M162" s="258">
        <v>0.15772531601354717</v>
      </c>
      <c r="N162" s="250">
        <v>1206048</v>
      </c>
      <c r="O162" s="250">
        <v>212832</v>
      </c>
      <c r="P162" s="250">
        <v>6440462</v>
      </c>
      <c r="Q162" s="250">
        <v>1136553</v>
      </c>
      <c r="R162" s="203" t="s">
        <v>87</v>
      </c>
      <c r="S162" s="209" t="s">
        <v>535</v>
      </c>
      <c r="T162" s="209" t="s">
        <v>535</v>
      </c>
      <c r="U162" s="207">
        <v>45378</v>
      </c>
      <c r="V162" s="226" t="s">
        <v>527</v>
      </c>
      <c r="W162" s="207">
        <v>45461</v>
      </c>
      <c r="X162" s="197" t="s">
        <v>409</v>
      </c>
    </row>
    <row r="163" spans="1:24" s="24" customFormat="1" ht="52.5" x14ac:dyDescent="0.35">
      <c r="A163" s="198">
        <v>4</v>
      </c>
      <c r="B163" s="236" t="s">
        <v>16</v>
      </c>
      <c r="C163" s="235" t="s">
        <v>17</v>
      </c>
      <c r="D163" s="236" t="s">
        <v>58</v>
      </c>
      <c r="E163" s="235" t="s">
        <v>341</v>
      </c>
      <c r="F163" s="198" t="s">
        <v>209</v>
      </c>
      <c r="G163" s="235" t="s">
        <v>364</v>
      </c>
      <c r="H163" s="199">
        <v>4</v>
      </c>
      <c r="I163" s="198" t="s">
        <v>3</v>
      </c>
      <c r="J163" s="250">
        <v>3885739</v>
      </c>
      <c r="K163" s="250">
        <v>4571458</v>
      </c>
      <c r="L163" s="258">
        <v>685719</v>
      </c>
      <c r="M163" s="258">
        <v>0.15772531601354717</v>
      </c>
      <c r="N163" s="250">
        <v>0</v>
      </c>
      <c r="O163" s="250">
        <v>0</v>
      </c>
      <c r="P163" s="250">
        <v>3885739</v>
      </c>
      <c r="Q163" s="250">
        <v>685719</v>
      </c>
      <c r="R163" s="203" t="s">
        <v>87</v>
      </c>
      <c r="S163" s="214" t="s">
        <v>565</v>
      </c>
      <c r="T163" s="214" t="s">
        <v>565</v>
      </c>
      <c r="U163" s="214" t="s">
        <v>565</v>
      </c>
      <c r="V163" s="226" t="s">
        <v>527</v>
      </c>
      <c r="W163" s="206" t="s">
        <v>69</v>
      </c>
      <c r="X163" s="206" t="s">
        <v>69</v>
      </c>
    </row>
    <row r="164" spans="1:24" s="24" customFormat="1" ht="28.5" customHeight="1" x14ac:dyDescent="0.35">
      <c r="A164" s="198">
        <v>4</v>
      </c>
      <c r="B164" s="236" t="s">
        <v>16</v>
      </c>
      <c r="C164" s="235" t="s">
        <v>17</v>
      </c>
      <c r="D164" s="236" t="s">
        <v>58</v>
      </c>
      <c r="E164" s="235" t="s">
        <v>341</v>
      </c>
      <c r="F164" s="238" t="s">
        <v>210</v>
      </c>
      <c r="G164" s="235" t="s">
        <v>466</v>
      </c>
      <c r="H164" s="199" t="s">
        <v>154</v>
      </c>
      <c r="I164" s="198" t="s">
        <v>3</v>
      </c>
      <c r="J164" s="250">
        <v>48981715</v>
      </c>
      <c r="K164" s="250">
        <v>57625548</v>
      </c>
      <c r="L164" s="258">
        <v>8643833</v>
      </c>
      <c r="M164" s="258">
        <v>0.15772531601354717</v>
      </c>
      <c r="N164" s="250">
        <v>7658311</v>
      </c>
      <c r="O164" s="250">
        <v>1351467</v>
      </c>
      <c r="P164" s="250">
        <v>41323404</v>
      </c>
      <c r="Q164" s="250">
        <v>7292366</v>
      </c>
      <c r="R164" s="202" t="s">
        <v>104</v>
      </c>
      <c r="S164" s="206">
        <v>44959</v>
      </c>
      <c r="T164" s="206">
        <v>45027</v>
      </c>
      <c r="U164" s="207">
        <v>44942</v>
      </c>
      <c r="V164" s="206" t="s">
        <v>527</v>
      </c>
      <c r="W164" s="207">
        <v>45083</v>
      </c>
      <c r="X164" s="200" t="s">
        <v>405</v>
      </c>
    </row>
    <row r="165" spans="1:24" s="24" customFormat="1" ht="52.5" x14ac:dyDescent="0.35">
      <c r="A165" s="198">
        <v>4</v>
      </c>
      <c r="B165" s="236" t="s">
        <v>16</v>
      </c>
      <c r="C165" s="235" t="s">
        <v>17</v>
      </c>
      <c r="D165" s="236" t="s">
        <v>58</v>
      </c>
      <c r="E165" s="235" t="s">
        <v>341</v>
      </c>
      <c r="F165" s="238" t="s">
        <v>263</v>
      </c>
      <c r="G165" s="235" t="s">
        <v>250</v>
      </c>
      <c r="H165" s="199">
        <v>1</v>
      </c>
      <c r="I165" s="198" t="s">
        <v>3</v>
      </c>
      <c r="J165" s="250">
        <v>1469563</v>
      </c>
      <c r="K165" s="250">
        <v>1728898</v>
      </c>
      <c r="L165" s="258">
        <v>259335</v>
      </c>
      <c r="M165" s="258">
        <v>0.15772531601354717</v>
      </c>
      <c r="N165" s="250">
        <v>0</v>
      </c>
      <c r="O165" s="250">
        <v>0</v>
      </c>
      <c r="P165" s="250">
        <v>1469563</v>
      </c>
      <c r="Q165" s="250">
        <v>259335</v>
      </c>
      <c r="R165" s="203" t="s">
        <v>87</v>
      </c>
      <c r="S165" s="214" t="s">
        <v>565</v>
      </c>
      <c r="T165" s="214" t="s">
        <v>565</v>
      </c>
      <c r="U165" s="214" t="s">
        <v>565</v>
      </c>
      <c r="V165" s="226" t="s">
        <v>527</v>
      </c>
      <c r="W165" s="206" t="s">
        <v>69</v>
      </c>
      <c r="X165" s="206" t="s">
        <v>69</v>
      </c>
    </row>
    <row r="166" spans="1:24" s="24" customFormat="1" ht="42.65" customHeight="1" x14ac:dyDescent="0.35">
      <c r="A166" s="198">
        <v>4</v>
      </c>
      <c r="B166" s="236" t="s">
        <v>16</v>
      </c>
      <c r="C166" s="235" t="s">
        <v>17</v>
      </c>
      <c r="D166" s="236" t="s">
        <v>48</v>
      </c>
      <c r="E166" s="235" t="s">
        <v>313</v>
      </c>
      <c r="F166" s="198" t="s">
        <v>211</v>
      </c>
      <c r="G166" s="235" t="s">
        <v>540</v>
      </c>
      <c r="H166" s="199" t="s">
        <v>154</v>
      </c>
      <c r="I166" s="198" t="s">
        <v>151</v>
      </c>
      <c r="J166" s="250">
        <v>28908160</v>
      </c>
      <c r="K166" s="250">
        <v>34009600</v>
      </c>
      <c r="L166" s="258">
        <v>5101440</v>
      </c>
      <c r="M166" s="258">
        <v>0.15777510878263665</v>
      </c>
      <c r="N166" s="250">
        <v>0</v>
      </c>
      <c r="O166" s="250">
        <v>0</v>
      </c>
      <c r="P166" s="250">
        <v>28908160</v>
      </c>
      <c r="Q166" s="250">
        <v>5101440</v>
      </c>
      <c r="R166" s="203" t="s">
        <v>87</v>
      </c>
      <c r="S166" s="209" t="s">
        <v>535</v>
      </c>
      <c r="T166" s="209" t="s">
        <v>535</v>
      </c>
      <c r="U166" s="207">
        <v>45567</v>
      </c>
      <c r="V166" s="206" t="s">
        <v>527</v>
      </c>
      <c r="W166" s="207">
        <v>45643</v>
      </c>
      <c r="X166" s="198" t="s">
        <v>407</v>
      </c>
    </row>
    <row r="167" spans="1:24" s="24" customFormat="1" ht="63" x14ac:dyDescent="0.35">
      <c r="A167" s="198">
        <v>4</v>
      </c>
      <c r="B167" s="198" t="s">
        <v>16</v>
      </c>
      <c r="C167" s="198" t="s">
        <v>17</v>
      </c>
      <c r="D167" s="198" t="s">
        <v>48</v>
      </c>
      <c r="E167" s="198" t="s">
        <v>313</v>
      </c>
      <c r="F167" s="198" t="s">
        <v>212</v>
      </c>
      <c r="G167" s="235" t="s">
        <v>537</v>
      </c>
      <c r="H167" s="199" t="s">
        <v>154</v>
      </c>
      <c r="I167" s="198" t="s">
        <v>151</v>
      </c>
      <c r="J167" s="250">
        <v>57664877</v>
      </c>
      <c r="K167" s="250">
        <v>67841032</v>
      </c>
      <c r="L167" s="258">
        <v>10176155</v>
      </c>
      <c r="M167" s="258">
        <v>0.15777510878263665</v>
      </c>
      <c r="N167" s="250">
        <v>15393091</v>
      </c>
      <c r="O167" s="250">
        <v>2716427</v>
      </c>
      <c r="P167" s="250">
        <v>42271786</v>
      </c>
      <c r="Q167" s="250">
        <v>7459728</v>
      </c>
      <c r="R167" s="203" t="s">
        <v>87</v>
      </c>
      <c r="S167" s="206">
        <v>45260</v>
      </c>
      <c r="T167" s="206">
        <v>45296</v>
      </c>
      <c r="U167" s="207">
        <v>45237</v>
      </c>
      <c r="V167" s="206" t="s">
        <v>527</v>
      </c>
      <c r="W167" s="207">
        <v>45454</v>
      </c>
      <c r="X167" s="197" t="s">
        <v>408</v>
      </c>
    </row>
    <row r="168" spans="1:24" s="24" customFormat="1" ht="32.15" customHeight="1" x14ac:dyDescent="0.35">
      <c r="A168" s="198">
        <v>4</v>
      </c>
      <c r="B168" s="236" t="s">
        <v>16</v>
      </c>
      <c r="C168" s="235" t="s">
        <v>17</v>
      </c>
      <c r="D168" s="236" t="s">
        <v>48</v>
      </c>
      <c r="E168" s="235" t="s">
        <v>313</v>
      </c>
      <c r="F168" s="198" t="s">
        <v>213</v>
      </c>
      <c r="G168" s="235" t="s">
        <v>324</v>
      </c>
      <c r="H168" s="199" t="s">
        <v>154</v>
      </c>
      <c r="I168" s="198" t="s">
        <v>151</v>
      </c>
      <c r="J168" s="250">
        <v>18095404</v>
      </c>
      <c r="K168" s="250">
        <v>21288711</v>
      </c>
      <c r="L168" s="258">
        <v>3193307</v>
      </c>
      <c r="M168" s="258">
        <v>0.15777510878263665</v>
      </c>
      <c r="N168" s="250">
        <v>0</v>
      </c>
      <c r="O168" s="250">
        <v>0</v>
      </c>
      <c r="P168" s="250">
        <v>18095404</v>
      </c>
      <c r="Q168" s="250">
        <v>3193307</v>
      </c>
      <c r="R168" s="203" t="s">
        <v>87</v>
      </c>
      <c r="S168" s="206">
        <v>45351</v>
      </c>
      <c r="T168" s="206">
        <v>45390</v>
      </c>
      <c r="U168" s="207">
        <v>45338</v>
      </c>
      <c r="V168" s="206" t="s">
        <v>527</v>
      </c>
      <c r="W168" s="207">
        <v>45622</v>
      </c>
      <c r="X168" s="198" t="s">
        <v>408</v>
      </c>
    </row>
    <row r="169" spans="1:24" s="24" customFormat="1" ht="40.5" customHeight="1" x14ac:dyDescent="0.35">
      <c r="A169" s="198">
        <v>4</v>
      </c>
      <c r="B169" s="236" t="s">
        <v>16</v>
      </c>
      <c r="C169" s="235" t="s">
        <v>17</v>
      </c>
      <c r="D169" s="236" t="s">
        <v>48</v>
      </c>
      <c r="E169" s="235" t="s">
        <v>313</v>
      </c>
      <c r="F169" s="198" t="s">
        <v>214</v>
      </c>
      <c r="G169" s="235" t="s">
        <v>325</v>
      </c>
      <c r="H169" s="199" t="s">
        <v>154</v>
      </c>
      <c r="I169" s="198" t="s">
        <v>151</v>
      </c>
      <c r="J169" s="250">
        <v>5810265</v>
      </c>
      <c r="K169" s="250">
        <v>6835606</v>
      </c>
      <c r="L169" s="258">
        <v>1025341</v>
      </c>
      <c r="M169" s="258">
        <v>0.15777510878263665</v>
      </c>
      <c r="N169" s="250">
        <v>900591</v>
      </c>
      <c r="O169" s="250">
        <v>158927</v>
      </c>
      <c r="P169" s="250">
        <v>4909674</v>
      </c>
      <c r="Q169" s="250">
        <v>866414</v>
      </c>
      <c r="R169" s="203" t="s">
        <v>87</v>
      </c>
      <c r="S169" s="206">
        <v>44630</v>
      </c>
      <c r="T169" s="206">
        <v>44952</v>
      </c>
      <c r="U169" s="206">
        <v>44924</v>
      </c>
      <c r="V169" s="206" t="s">
        <v>527</v>
      </c>
      <c r="W169" s="207">
        <v>45111</v>
      </c>
      <c r="X169" s="200" t="s">
        <v>405</v>
      </c>
    </row>
    <row r="170" spans="1:24" s="24" customFormat="1" ht="33" customHeight="1" x14ac:dyDescent="0.35">
      <c r="A170" s="198">
        <v>4</v>
      </c>
      <c r="B170" s="236" t="s">
        <v>16</v>
      </c>
      <c r="C170" s="235" t="s">
        <v>17</v>
      </c>
      <c r="D170" s="236" t="s">
        <v>48</v>
      </c>
      <c r="E170" s="235" t="s">
        <v>313</v>
      </c>
      <c r="F170" s="198" t="s">
        <v>216</v>
      </c>
      <c r="G170" s="235" t="s">
        <v>97</v>
      </c>
      <c r="H170" s="199" t="s">
        <v>154</v>
      </c>
      <c r="I170" s="198" t="s">
        <v>151</v>
      </c>
      <c r="J170" s="250">
        <v>2911964</v>
      </c>
      <c r="K170" s="250">
        <v>3425840</v>
      </c>
      <c r="L170" s="258">
        <v>513876</v>
      </c>
      <c r="M170" s="258">
        <v>0.15777510878263665</v>
      </c>
      <c r="N170" s="250">
        <v>0</v>
      </c>
      <c r="O170" s="250">
        <v>0</v>
      </c>
      <c r="P170" s="250">
        <v>2911964</v>
      </c>
      <c r="Q170" s="250">
        <v>513876</v>
      </c>
      <c r="R170" s="203" t="s">
        <v>87</v>
      </c>
      <c r="S170" s="206">
        <v>44858</v>
      </c>
      <c r="T170" s="206">
        <v>44952</v>
      </c>
      <c r="U170" s="206">
        <v>44837</v>
      </c>
      <c r="V170" s="206" t="s">
        <v>527</v>
      </c>
      <c r="W170" s="206">
        <v>45120</v>
      </c>
      <c r="X170" s="200" t="s">
        <v>405</v>
      </c>
    </row>
    <row r="171" spans="1:24" s="24" customFormat="1" ht="33.65" customHeight="1" x14ac:dyDescent="0.35">
      <c r="A171" s="198">
        <v>4</v>
      </c>
      <c r="B171" s="236" t="s">
        <v>16</v>
      </c>
      <c r="C171" s="235" t="s">
        <v>17</v>
      </c>
      <c r="D171" s="236" t="s">
        <v>48</v>
      </c>
      <c r="E171" s="235" t="s">
        <v>337</v>
      </c>
      <c r="F171" s="198" t="s">
        <v>217</v>
      </c>
      <c r="G171" s="235" t="s">
        <v>98</v>
      </c>
      <c r="H171" s="199" t="s">
        <v>154</v>
      </c>
      <c r="I171" s="198" t="s">
        <v>151</v>
      </c>
      <c r="J171" s="250">
        <v>621180</v>
      </c>
      <c r="K171" s="250">
        <v>730800</v>
      </c>
      <c r="L171" s="258">
        <v>109620</v>
      </c>
      <c r="M171" s="258">
        <v>0.15777510878263665</v>
      </c>
      <c r="N171" s="250">
        <v>98007</v>
      </c>
      <c r="O171" s="250">
        <v>17295</v>
      </c>
      <c r="P171" s="250">
        <v>523173</v>
      </c>
      <c r="Q171" s="250">
        <v>92325</v>
      </c>
      <c r="R171" s="203" t="s">
        <v>87</v>
      </c>
      <c r="S171" s="206">
        <v>45072</v>
      </c>
      <c r="T171" s="206">
        <v>45107</v>
      </c>
      <c r="U171" s="206">
        <v>45049</v>
      </c>
      <c r="V171" s="206" t="s">
        <v>527</v>
      </c>
      <c r="W171" s="207">
        <v>45461</v>
      </c>
      <c r="X171" s="197" t="s">
        <v>409</v>
      </c>
    </row>
    <row r="172" spans="1:24" s="24" customFormat="1" ht="42" customHeight="1" x14ac:dyDescent="0.35">
      <c r="A172" s="198">
        <v>4</v>
      </c>
      <c r="B172" s="236" t="s">
        <v>16</v>
      </c>
      <c r="C172" s="235" t="s">
        <v>17</v>
      </c>
      <c r="D172" s="236" t="s">
        <v>48</v>
      </c>
      <c r="E172" s="235" t="s">
        <v>337</v>
      </c>
      <c r="F172" s="198" t="s">
        <v>218</v>
      </c>
      <c r="G172" s="235" t="s">
        <v>99</v>
      </c>
      <c r="H172" s="199">
        <v>1</v>
      </c>
      <c r="I172" s="198" t="s">
        <v>151</v>
      </c>
      <c r="J172" s="250">
        <v>8839650</v>
      </c>
      <c r="K172" s="250">
        <v>10399589</v>
      </c>
      <c r="L172" s="258">
        <v>1559939</v>
      </c>
      <c r="M172" s="258">
        <v>0.15777510878263665</v>
      </c>
      <c r="N172" s="250">
        <v>0</v>
      </c>
      <c r="O172" s="250">
        <v>0</v>
      </c>
      <c r="P172" s="250">
        <v>8839650</v>
      </c>
      <c r="Q172" s="250">
        <v>1559939</v>
      </c>
      <c r="R172" s="203" t="s">
        <v>87</v>
      </c>
      <c r="S172" s="206">
        <v>44924</v>
      </c>
      <c r="T172" s="206">
        <v>44952</v>
      </c>
      <c r="U172" s="207">
        <v>44956</v>
      </c>
      <c r="V172" s="206" t="s">
        <v>527</v>
      </c>
      <c r="W172" s="206">
        <v>45279</v>
      </c>
      <c r="X172" s="200" t="s">
        <v>406</v>
      </c>
    </row>
    <row r="173" spans="1:24" s="24" customFormat="1" ht="42.65" customHeight="1" x14ac:dyDescent="0.35">
      <c r="A173" s="198">
        <v>4</v>
      </c>
      <c r="B173" s="236" t="s">
        <v>16</v>
      </c>
      <c r="C173" s="235" t="s">
        <v>17</v>
      </c>
      <c r="D173" s="236" t="s">
        <v>48</v>
      </c>
      <c r="E173" s="235" t="s">
        <v>337</v>
      </c>
      <c r="F173" s="198" t="s">
        <v>218</v>
      </c>
      <c r="G173" s="235" t="s">
        <v>99</v>
      </c>
      <c r="H173" s="199">
        <v>2</v>
      </c>
      <c r="I173" s="198" t="s">
        <v>151</v>
      </c>
      <c r="J173" s="250">
        <v>3272500</v>
      </c>
      <c r="K173" s="250">
        <v>3850000</v>
      </c>
      <c r="L173" s="258">
        <v>577500</v>
      </c>
      <c r="M173" s="258">
        <v>0.15777510878263665</v>
      </c>
      <c r="N173" s="250">
        <v>0</v>
      </c>
      <c r="O173" s="250">
        <v>0</v>
      </c>
      <c r="P173" s="250">
        <v>3272500</v>
      </c>
      <c r="Q173" s="250">
        <v>577500</v>
      </c>
      <c r="R173" s="203" t="s">
        <v>87</v>
      </c>
      <c r="S173" s="206">
        <v>45021</v>
      </c>
      <c r="T173" s="206">
        <v>45107</v>
      </c>
      <c r="U173" s="207">
        <v>45030</v>
      </c>
      <c r="V173" s="206" t="s">
        <v>527</v>
      </c>
      <c r="W173" s="207">
        <v>45209</v>
      </c>
      <c r="X173" s="200" t="s">
        <v>406</v>
      </c>
    </row>
    <row r="174" spans="1:24" s="24" customFormat="1" ht="49.5" customHeight="1" x14ac:dyDescent="0.35">
      <c r="A174" s="198">
        <v>4</v>
      </c>
      <c r="B174" s="236" t="s">
        <v>16</v>
      </c>
      <c r="C174" s="235" t="s">
        <v>17</v>
      </c>
      <c r="D174" s="236" t="s">
        <v>49</v>
      </c>
      <c r="E174" s="235" t="s">
        <v>338</v>
      </c>
      <c r="F174" s="198" t="s">
        <v>219</v>
      </c>
      <c r="G174" s="235" t="s">
        <v>100</v>
      </c>
      <c r="H174" s="199" t="s">
        <v>154</v>
      </c>
      <c r="I174" s="198" t="s">
        <v>151</v>
      </c>
      <c r="J174" s="250">
        <v>19966500</v>
      </c>
      <c r="K174" s="250">
        <v>23490000</v>
      </c>
      <c r="L174" s="258">
        <v>3523500</v>
      </c>
      <c r="M174" s="258">
        <v>0.15777510878263665</v>
      </c>
      <c r="N174" s="250">
        <v>6407394</v>
      </c>
      <c r="O174" s="250">
        <v>1130716</v>
      </c>
      <c r="P174" s="250">
        <v>13559106</v>
      </c>
      <c r="Q174" s="250">
        <v>2392784</v>
      </c>
      <c r="R174" s="201" t="s">
        <v>87</v>
      </c>
      <c r="S174" s="206">
        <v>45316</v>
      </c>
      <c r="T174" s="206">
        <v>45366</v>
      </c>
      <c r="U174" s="206">
        <v>45288</v>
      </c>
      <c r="V174" s="206" t="s">
        <v>527</v>
      </c>
      <c r="W174" s="207">
        <v>45489</v>
      </c>
      <c r="X174" s="197" t="s">
        <v>408</v>
      </c>
    </row>
    <row r="175" spans="1:24" s="24" customFormat="1" ht="37.5" customHeight="1" x14ac:dyDescent="0.35">
      <c r="A175" s="198">
        <v>4</v>
      </c>
      <c r="B175" s="236" t="s">
        <v>16</v>
      </c>
      <c r="C175" s="235" t="s">
        <v>17</v>
      </c>
      <c r="D175" s="236" t="s">
        <v>49</v>
      </c>
      <c r="E175" s="235" t="s">
        <v>339</v>
      </c>
      <c r="F175" s="198" t="s">
        <v>309</v>
      </c>
      <c r="G175" s="235" t="s">
        <v>102</v>
      </c>
      <c r="H175" s="199" t="s">
        <v>154</v>
      </c>
      <c r="I175" s="198" t="s">
        <v>151</v>
      </c>
      <c r="J175" s="250">
        <v>5546250</v>
      </c>
      <c r="K175" s="250">
        <v>6525000</v>
      </c>
      <c r="L175" s="258">
        <v>978750</v>
      </c>
      <c r="M175" s="258">
        <v>0.15777510878263665</v>
      </c>
      <c r="N175" s="250">
        <v>875060</v>
      </c>
      <c r="O175" s="250">
        <v>154422</v>
      </c>
      <c r="P175" s="250">
        <v>4671190</v>
      </c>
      <c r="Q175" s="250">
        <v>824328</v>
      </c>
      <c r="R175" s="201" t="s">
        <v>87</v>
      </c>
      <c r="S175" s="206">
        <v>45072</v>
      </c>
      <c r="T175" s="206">
        <v>45107</v>
      </c>
      <c r="U175" s="207">
        <v>45084</v>
      </c>
      <c r="V175" s="206" t="s">
        <v>527</v>
      </c>
      <c r="W175" s="207">
        <v>45265</v>
      </c>
      <c r="X175" s="200" t="s">
        <v>405</v>
      </c>
    </row>
    <row r="176" spans="1:24" s="24" customFormat="1" ht="34.5" customHeight="1" x14ac:dyDescent="0.35">
      <c r="A176" s="198">
        <v>4</v>
      </c>
      <c r="B176" s="236" t="s">
        <v>16</v>
      </c>
      <c r="C176" s="235" t="s">
        <v>17</v>
      </c>
      <c r="D176" s="236" t="s">
        <v>50</v>
      </c>
      <c r="E176" s="235" t="s">
        <v>314</v>
      </c>
      <c r="F176" s="198" t="s">
        <v>221</v>
      </c>
      <c r="G176" s="235" t="s">
        <v>335</v>
      </c>
      <c r="H176" s="199">
        <v>1</v>
      </c>
      <c r="I176" s="198" t="s">
        <v>151</v>
      </c>
      <c r="J176" s="250">
        <v>12331910</v>
      </c>
      <c r="K176" s="250">
        <v>14508130</v>
      </c>
      <c r="L176" s="258">
        <v>2176220</v>
      </c>
      <c r="M176" s="258">
        <v>0.15777510878263665</v>
      </c>
      <c r="N176" s="250">
        <v>1945668</v>
      </c>
      <c r="O176" s="250">
        <v>343353</v>
      </c>
      <c r="P176" s="250">
        <v>10386242</v>
      </c>
      <c r="Q176" s="250">
        <v>1832867</v>
      </c>
      <c r="R176" s="204" t="s">
        <v>144</v>
      </c>
      <c r="S176" s="207">
        <v>45351</v>
      </c>
      <c r="T176" s="206">
        <v>45488</v>
      </c>
      <c r="U176" s="207">
        <v>45128</v>
      </c>
      <c r="V176" s="206" t="s">
        <v>527</v>
      </c>
      <c r="W176" s="207">
        <v>45468</v>
      </c>
      <c r="X176" s="197" t="s">
        <v>409</v>
      </c>
    </row>
    <row r="177" spans="1:24" s="24" customFormat="1" ht="36" customHeight="1" x14ac:dyDescent="0.35">
      <c r="A177" s="199">
        <v>4</v>
      </c>
      <c r="B177" s="235" t="s">
        <v>16</v>
      </c>
      <c r="C177" s="235" t="s">
        <v>17</v>
      </c>
      <c r="D177" s="243" t="s">
        <v>50</v>
      </c>
      <c r="E177" s="235" t="s">
        <v>314</v>
      </c>
      <c r="F177" s="199" t="s">
        <v>222</v>
      </c>
      <c r="G177" s="235" t="s">
        <v>103</v>
      </c>
      <c r="H177" s="199" t="s">
        <v>154</v>
      </c>
      <c r="I177" s="198" t="s">
        <v>151</v>
      </c>
      <c r="J177" s="250">
        <v>29429946</v>
      </c>
      <c r="K177" s="250">
        <v>34623466</v>
      </c>
      <c r="L177" s="258">
        <v>5193520</v>
      </c>
      <c r="M177" s="258">
        <v>0.15777510878263665</v>
      </c>
      <c r="N177" s="250">
        <v>4643313</v>
      </c>
      <c r="O177" s="250">
        <v>819408</v>
      </c>
      <c r="P177" s="250">
        <v>24786633</v>
      </c>
      <c r="Q177" s="250">
        <v>4374112</v>
      </c>
      <c r="R177" s="204" t="s">
        <v>87</v>
      </c>
      <c r="S177" s="207">
        <v>45225</v>
      </c>
      <c r="T177" s="206">
        <v>45265</v>
      </c>
      <c r="U177" s="206">
        <v>45245</v>
      </c>
      <c r="V177" s="206" t="s">
        <v>527</v>
      </c>
      <c r="W177" s="207">
        <v>45419</v>
      </c>
      <c r="X177" s="197" t="s">
        <v>409</v>
      </c>
    </row>
    <row r="178" spans="1:24" s="24" customFormat="1" ht="63" x14ac:dyDescent="0.35">
      <c r="A178" s="198">
        <v>4</v>
      </c>
      <c r="B178" s="236" t="s">
        <v>18</v>
      </c>
      <c r="C178" s="235" t="s">
        <v>19</v>
      </c>
      <c r="D178" s="236" t="s">
        <v>51</v>
      </c>
      <c r="E178" s="235" t="s">
        <v>343</v>
      </c>
      <c r="F178" s="198" t="s">
        <v>61</v>
      </c>
      <c r="G178" s="235" t="s">
        <v>517</v>
      </c>
      <c r="H178" s="199" t="s">
        <v>154</v>
      </c>
      <c r="I178" s="198" t="s">
        <v>3</v>
      </c>
      <c r="J178" s="250">
        <v>22203111</v>
      </c>
      <c r="K178" s="250">
        <v>26121308</v>
      </c>
      <c r="L178" s="258">
        <v>3918197</v>
      </c>
      <c r="M178" s="258">
        <v>0.15772531601354717</v>
      </c>
      <c r="N178" s="250">
        <v>0</v>
      </c>
      <c r="O178" s="250">
        <v>0</v>
      </c>
      <c r="P178" s="250">
        <v>22203111</v>
      </c>
      <c r="Q178" s="250">
        <v>3918197</v>
      </c>
      <c r="R178" s="201" t="s">
        <v>62</v>
      </c>
      <c r="S178" s="206">
        <v>44497</v>
      </c>
      <c r="T178" s="206">
        <v>44952</v>
      </c>
      <c r="U178" s="207">
        <v>45133</v>
      </c>
      <c r="V178" s="206" t="s">
        <v>527</v>
      </c>
      <c r="W178" s="206">
        <v>45258</v>
      </c>
      <c r="X178" s="231" t="s">
        <v>406</v>
      </c>
    </row>
    <row r="179" spans="1:24" s="134" customFormat="1" ht="35.15" customHeight="1" x14ac:dyDescent="0.35">
      <c r="A179" s="198">
        <v>4</v>
      </c>
      <c r="B179" s="236" t="s">
        <v>18</v>
      </c>
      <c r="C179" s="235" t="s">
        <v>19</v>
      </c>
      <c r="D179" s="236" t="s">
        <v>51</v>
      </c>
      <c r="E179" s="235" t="s">
        <v>343</v>
      </c>
      <c r="F179" s="198" t="s">
        <v>245</v>
      </c>
      <c r="G179" s="235" t="s">
        <v>150</v>
      </c>
      <c r="H179" s="198">
        <v>1</v>
      </c>
      <c r="I179" s="198" t="s">
        <v>3</v>
      </c>
      <c r="J179" s="250">
        <v>39015000</v>
      </c>
      <c r="K179" s="250">
        <v>45900000</v>
      </c>
      <c r="L179" s="258">
        <v>6885000</v>
      </c>
      <c r="M179" s="258">
        <v>0.15772531601354717</v>
      </c>
      <c r="N179" s="250">
        <v>6153653</v>
      </c>
      <c r="O179" s="250">
        <v>1085938</v>
      </c>
      <c r="P179" s="250">
        <v>32861347</v>
      </c>
      <c r="Q179" s="250">
        <v>5799062</v>
      </c>
      <c r="R179" s="201" t="s">
        <v>144</v>
      </c>
      <c r="S179" s="206">
        <v>45021</v>
      </c>
      <c r="T179" s="207">
        <v>45205</v>
      </c>
      <c r="U179" s="207">
        <v>44999</v>
      </c>
      <c r="V179" s="206" t="s">
        <v>527</v>
      </c>
      <c r="W179" s="206">
        <v>45188</v>
      </c>
      <c r="X179" s="200" t="s">
        <v>405</v>
      </c>
    </row>
    <row r="180" spans="1:24" s="24" customFormat="1" ht="34.5" customHeight="1" x14ac:dyDescent="0.35">
      <c r="A180" s="198">
        <v>4</v>
      </c>
      <c r="B180" s="236" t="s">
        <v>18</v>
      </c>
      <c r="C180" s="235" t="s">
        <v>19</v>
      </c>
      <c r="D180" s="236" t="s">
        <v>51</v>
      </c>
      <c r="E180" s="235" t="s">
        <v>343</v>
      </c>
      <c r="F180" s="198" t="s">
        <v>245</v>
      </c>
      <c r="G180" s="235" t="s">
        <v>150</v>
      </c>
      <c r="H180" s="198">
        <v>2</v>
      </c>
      <c r="I180" s="198" t="s">
        <v>3</v>
      </c>
      <c r="J180" s="250">
        <v>31237500</v>
      </c>
      <c r="K180" s="250">
        <v>36750000</v>
      </c>
      <c r="L180" s="258">
        <v>5512500</v>
      </c>
      <c r="M180" s="258">
        <v>0.15772531601354717</v>
      </c>
      <c r="N180" s="250">
        <v>4926945</v>
      </c>
      <c r="O180" s="250">
        <v>869460</v>
      </c>
      <c r="P180" s="250">
        <v>26310555</v>
      </c>
      <c r="Q180" s="250">
        <v>4643040</v>
      </c>
      <c r="R180" s="201" t="s">
        <v>144</v>
      </c>
      <c r="S180" s="206">
        <v>45021</v>
      </c>
      <c r="T180" s="207">
        <v>45205</v>
      </c>
      <c r="U180" s="207">
        <v>44999</v>
      </c>
      <c r="V180" s="206" t="s">
        <v>527</v>
      </c>
      <c r="W180" s="206">
        <v>45188</v>
      </c>
      <c r="X180" s="199" t="s">
        <v>411</v>
      </c>
    </row>
    <row r="181" spans="1:24" s="24" customFormat="1" ht="30.65" customHeight="1" x14ac:dyDescent="0.35">
      <c r="A181" s="198">
        <v>4</v>
      </c>
      <c r="B181" s="236" t="s">
        <v>18</v>
      </c>
      <c r="C181" s="235" t="s">
        <v>19</v>
      </c>
      <c r="D181" s="236" t="s">
        <v>51</v>
      </c>
      <c r="E181" s="235" t="s">
        <v>343</v>
      </c>
      <c r="F181" s="198" t="s">
        <v>355</v>
      </c>
      <c r="G181" s="235" t="s">
        <v>518</v>
      </c>
      <c r="H181" s="198" t="s">
        <v>154</v>
      </c>
      <c r="I181" s="198" t="s">
        <v>3</v>
      </c>
      <c r="J181" s="250">
        <v>9977402</v>
      </c>
      <c r="K181" s="250">
        <v>11738120</v>
      </c>
      <c r="L181" s="258">
        <v>1760718</v>
      </c>
      <c r="M181" s="258">
        <v>0.15772531601354717</v>
      </c>
      <c r="N181" s="250">
        <v>3321958</v>
      </c>
      <c r="O181" s="250">
        <v>586227</v>
      </c>
      <c r="P181" s="250">
        <v>6655444</v>
      </c>
      <c r="Q181" s="250">
        <v>1174491</v>
      </c>
      <c r="R181" s="201" t="s">
        <v>62</v>
      </c>
      <c r="S181" s="207">
        <v>45225</v>
      </c>
      <c r="T181" s="206">
        <v>45265</v>
      </c>
      <c r="U181" s="207">
        <v>45239</v>
      </c>
      <c r="V181" s="206" t="s">
        <v>527</v>
      </c>
      <c r="W181" s="206">
        <v>45335</v>
      </c>
      <c r="X181" s="231" t="s">
        <v>409</v>
      </c>
    </row>
    <row r="182" spans="1:24" s="24" customFormat="1" ht="21" x14ac:dyDescent="0.35">
      <c r="A182" s="198">
        <v>4</v>
      </c>
      <c r="B182" s="236" t="s">
        <v>18</v>
      </c>
      <c r="C182" s="235" t="s">
        <v>19</v>
      </c>
      <c r="D182" s="236" t="s">
        <v>52</v>
      </c>
      <c r="E182" s="235" t="s">
        <v>297</v>
      </c>
      <c r="F182" s="199" t="s">
        <v>506</v>
      </c>
      <c r="G182" s="235" t="s">
        <v>154</v>
      </c>
      <c r="H182" s="199" t="s">
        <v>154</v>
      </c>
      <c r="I182" s="198" t="s">
        <v>3</v>
      </c>
      <c r="J182" s="250">
        <v>17141132</v>
      </c>
      <c r="K182" s="250">
        <v>20166038</v>
      </c>
      <c r="L182" s="258">
        <v>3024906</v>
      </c>
      <c r="M182" s="258">
        <v>0.15772531601354717</v>
      </c>
      <c r="N182" s="250">
        <v>4457314</v>
      </c>
      <c r="O182" s="250">
        <v>786585</v>
      </c>
      <c r="P182" s="250">
        <v>12683818</v>
      </c>
      <c r="Q182" s="250">
        <v>2238321</v>
      </c>
      <c r="R182" s="201" t="s">
        <v>85</v>
      </c>
      <c r="S182" s="207">
        <v>45463</v>
      </c>
      <c r="T182" s="207">
        <v>45569</v>
      </c>
      <c r="U182" s="215">
        <v>45490</v>
      </c>
      <c r="V182" s="209" t="s">
        <v>527</v>
      </c>
      <c r="W182" s="206">
        <v>45643</v>
      </c>
      <c r="X182" s="232" t="s">
        <v>407</v>
      </c>
    </row>
    <row r="183" spans="1:24" s="24" customFormat="1" ht="39.65" customHeight="1" x14ac:dyDescent="0.35">
      <c r="A183" s="198">
        <v>4</v>
      </c>
      <c r="B183" s="236" t="s">
        <v>18</v>
      </c>
      <c r="C183" s="235" t="s">
        <v>19</v>
      </c>
      <c r="D183" s="236" t="s">
        <v>53</v>
      </c>
      <c r="E183" s="235" t="s">
        <v>395</v>
      </c>
      <c r="F183" s="198" t="s">
        <v>63</v>
      </c>
      <c r="G183" s="235" t="s">
        <v>278</v>
      </c>
      <c r="H183" s="199" t="s">
        <v>154</v>
      </c>
      <c r="I183" s="198" t="s">
        <v>151</v>
      </c>
      <c r="J183" s="250">
        <v>55437650</v>
      </c>
      <c r="K183" s="250">
        <v>65220765</v>
      </c>
      <c r="L183" s="258">
        <v>9783115</v>
      </c>
      <c r="M183" s="258">
        <v>0.15777510878263665</v>
      </c>
      <c r="N183" s="250">
        <v>11900000</v>
      </c>
      <c r="O183" s="250">
        <v>2100000</v>
      </c>
      <c r="P183" s="250">
        <v>43537650</v>
      </c>
      <c r="Q183" s="250">
        <v>7683115</v>
      </c>
      <c r="R183" s="201" t="s">
        <v>62</v>
      </c>
      <c r="S183" s="206">
        <v>45043</v>
      </c>
      <c r="T183" s="206">
        <v>45086</v>
      </c>
      <c r="U183" s="207">
        <v>45037</v>
      </c>
      <c r="V183" s="206" t="s">
        <v>527</v>
      </c>
      <c r="W183" s="207">
        <v>45258</v>
      </c>
      <c r="X183" s="231" t="s">
        <v>410</v>
      </c>
    </row>
    <row r="184" spans="1:24" s="24" customFormat="1" ht="22.5" customHeight="1" x14ac:dyDescent="0.35">
      <c r="A184" s="198">
        <v>4</v>
      </c>
      <c r="B184" s="236" t="s">
        <v>18</v>
      </c>
      <c r="C184" s="235" t="s">
        <v>19</v>
      </c>
      <c r="D184" s="236" t="s">
        <v>53</v>
      </c>
      <c r="E184" s="235" t="s">
        <v>395</v>
      </c>
      <c r="F184" s="198" t="s">
        <v>64</v>
      </c>
      <c r="G184" s="235" t="s">
        <v>279</v>
      </c>
      <c r="H184" s="199" t="s">
        <v>154</v>
      </c>
      <c r="I184" s="198" t="s">
        <v>151</v>
      </c>
      <c r="J184" s="250">
        <v>10200000</v>
      </c>
      <c r="K184" s="250">
        <v>12000000</v>
      </c>
      <c r="L184" s="258">
        <v>1800000</v>
      </c>
      <c r="M184" s="258">
        <v>0.15777510878263665</v>
      </c>
      <c r="N184" s="250">
        <v>0</v>
      </c>
      <c r="O184" s="250">
        <v>0</v>
      </c>
      <c r="P184" s="250">
        <v>10200000</v>
      </c>
      <c r="Q184" s="250">
        <v>1800000</v>
      </c>
      <c r="R184" s="201" t="s">
        <v>62</v>
      </c>
      <c r="S184" s="206">
        <v>45071</v>
      </c>
      <c r="T184" s="206">
        <v>45107</v>
      </c>
      <c r="U184" s="207">
        <v>45093</v>
      </c>
      <c r="V184" s="206" t="s">
        <v>527</v>
      </c>
      <c r="W184" s="207">
        <v>45279</v>
      </c>
      <c r="X184" s="231" t="s">
        <v>410</v>
      </c>
    </row>
    <row r="185" spans="1:24" s="134" customFormat="1" ht="21" customHeight="1" x14ac:dyDescent="0.35">
      <c r="A185" s="198">
        <v>4</v>
      </c>
      <c r="B185" s="236" t="s">
        <v>18</v>
      </c>
      <c r="C185" s="235" t="s">
        <v>19</v>
      </c>
      <c r="D185" s="236" t="s">
        <v>53</v>
      </c>
      <c r="E185" s="235" t="s">
        <v>298</v>
      </c>
      <c r="F185" s="198" t="s">
        <v>65</v>
      </c>
      <c r="G185" s="235" t="s">
        <v>280</v>
      </c>
      <c r="H185" s="199" t="s">
        <v>154</v>
      </c>
      <c r="I185" s="198" t="s">
        <v>151</v>
      </c>
      <c r="J185" s="250">
        <v>1262250</v>
      </c>
      <c r="K185" s="250">
        <v>1485000</v>
      </c>
      <c r="L185" s="258">
        <v>222750</v>
      </c>
      <c r="M185" s="258">
        <v>0.15777510878263665</v>
      </c>
      <c r="N185" s="250">
        <v>0</v>
      </c>
      <c r="O185" s="250">
        <v>0</v>
      </c>
      <c r="P185" s="250">
        <v>1262250</v>
      </c>
      <c r="Q185" s="250">
        <v>222750</v>
      </c>
      <c r="R185" s="201" t="s">
        <v>62</v>
      </c>
      <c r="S185" s="206">
        <v>45107</v>
      </c>
      <c r="T185" s="206">
        <v>45156</v>
      </c>
      <c r="U185" s="207">
        <v>45128</v>
      </c>
      <c r="V185" s="206" t="s">
        <v>527</v>
      </c>
      <c r="W185" s="207">
        <v>45258</v>
      </c>
      <c r="X185" s="231" t="s">
        <v>410</v>
      </c>
    </row>
    <row r="186" spans="1:24" s="134" customFormat="1" ht="24" customHeight="1" x14ac:dyDescent="0.35">
      <c r="A186" s="198">
        <v>4</v>
      </c>
      <c r="B186" s="236" t="s">
        <v>18</v>
      </c>
      <c r="C186" s="235" t="s">
        <v>19</v>
      </c>
      <c r="D186" s="236" t="s">
        <v>53</v>
      </c>
      <c r="E186" s="235" t="s">
        <v>298</v>
      </c>
      <c r="F186" s="198" t="s">
        <v>66</v>
      </c>
      <c r="G186" s="235" t="s">
        <v>281</v>
      </c>
      <c r="H186" s="199" t="s">
        <v>154</v>
      </c>
      <c r="I186" s="198" t="s">
        <v>151</v>
      </c>
      <c r="J186" s="250">
        <v>10924527</v>
      </c>
      <c r="K186" s="250">
        <v>12852385</v>
      </c>
      <c r="L186" s="258">
        <v>1927858</v>
      </c>
      <c r="M186" s="258">
        <v>0.15777510878263665</v>
      </c>
      <c r="N186" s="250">
        <v>0</v>
      </c>
      <c r="O186" s="250">
        <v>0</v>
      </c>
      <c r="P186" s="250">
        <v>10924527</v>
      </c>
      <c r="Q186" s="250">
        <v>1927858</v>
      </c>
      <c r="R186" s="201" t="s">
        <v>62</v>
      </c>
      <c r="S186" s="207">
        <v>45225</v>
      </c>
      <c r="T186" s="206">
        <v>45265</v>
      </c>
      <c r="U186" s="207">
        <v>45338</v>
      </c>
      <c r="V186" s="206" t="s">
        <v>527</v>
      </c>
      <c r="W186" s="206">
        <v>45475</v>
      </c>
      <c r="X186" s="231" t="s">
        <v>408</v>
      </c>
    </row>
    <row r="187" spans="1:24" s="24" customFormat="1" ht="40.5" customHeight="1" x14ac:dyDescent="0.35">
      <c r="A187" s="198">
        <v>4</v>
      </c>
      <c r="B187" s="236" t="s">
        <v>18</v>
      </c>
      <c r="C187" s="235" t="s">
        <v>19</v>
      </c>
      <c r="D187" s="236" t="s">
        <v>53</v>
      </c>
      <c r="E187" s="235" t="s">
        <v>395</v>
      </c>
      <c r="F187" s="198" t="s">
        <v>67</v>
      </c>
      <c r="G187" s="235" t="s">
        <v>385</v>
      </c>
      <c r="H187" s="199" t="s">
        <v>154</v>
      </c>
      <c r="I187" s="198" t="s">
        <v>151</v>
      </c>
      <c r="J187" s="250">
        <v>6800000</v>
      </c>
      <c r="K187" s="250">
        <v>8000000</v>
      </c>
      <c r="L187" s="258">
        <v>1200000</v>
      </c>
      <c r="M187" s="258">
        <v>0.15777510878263665</v>
      </c>
      <c r="N187" s="250">
        <v>0</v>
      </c>
      <c r="O187" s="250">
        <v>0</v>
      </c>
      <c r="P187" s="250">
        <v>6800000</v>
      </c>
      <c r="Q187" s="250">
        <v>1200000</v>
      </c>
      <c r="R187" s="201" t="s">
        <v>62</v>
      </c>
      <c r="S187" s="206">
        <v>45071</v>
      </c>
      <c r="T187" s="206">
        <v>45107</v>
      </c>
      <c r="U187" s="207">
        <v>45092</v>
      </c>
      <c r="V187" s="206" t="s">
        <v>527</v>
      </c>
      <c r="W187" s="207">
        <v>45265</v>
      </c>
      <c r="X187" s="231" t="s">
        <v>406</v>
      </c>
    </row>
    <row r="188" spans="1:24" s="134" customFormat="1" ht="36.65" customHeight="1" x14ac:dyDescent="0.35">
      <c r="A188" s="198">
        <v>4</v>
      </c>
      <c r="B188" s="236" t="s">
        <v>18</v>
      </c>
      <c r="C188" s="235" t="s">
        <v>19</v>
      </c>
      <c r="D188" s="236" t="s">
        <v>53</v>
      </c>
      <c r="E188" s="235" t="s">
        <v>395</v>
      </c>
      <c r="F188" s="198" t="s">
        <v>68</v>
      </c>
      <c r="G188" s="235" t="s">
        <v>386</v>
      </c>
      <c r="H188" s="199" t="s">
        <v>154</v>
      </c>
      <c r="I188" s="198" t="s">
        <v>151</v>
      </c>
      <c r="J188" s="250">
        <v>4249999</v>
      </c>
      <c r="K188" s="250">
        <v>4999999</v>
      </c>
      <c r="L188" s="258">
        <v>750000</v>
      </c>
      <c r="M188" s="258">
        <v>0.15777510878263665</v>
      </c>
      <c r="N188" s="250">
        <v>0</v>
      </c>
      <c r="O188" s="250">
        <v>0</v>
      </c>
      <c r="P188" s="250">
        <v>4249999</v>
      </c>
      <c r="Q188" s="250">
        <v>750000</v>
      </c>
      <c r="R188" s="201" t="s">
        <v>62</v>
      </c>
      <c r="S188" s="207">
        <v>45260</v>
      </c>
      <c r="T188" s="206">
        <v>45296</v>
      </c>
      <c r="U188" s="207">
        <v>45271</v>
      </c>
      <c r="V188" s="206" t="s">
        <v>527</v>
      </c>
      <c r="W188" s="206">
        <v>45412</v>
      </c>
      <c r="X188" s="231" t="s">
        <v>408</v>
      </c>
    </row>
    <row r="189" spans="1:24" s="24" customFormat="1" ht="31.5" customHeight="1" x14ac:dyDescent="0.35">
      <c r="A189" s="198">
        <v>4</v>
      </c>
      <c r="B189" s="236" t="s">
        <v>18</v>
      </c>
      <c r="C189" s="235" t="s">
        <v>19</v>
      </c>
      <c r="D189" s="236" t="s">
        <v>59</v>
      </c>
      <c r="E189" s="235" t="s">
        <v>340</v>
      </c>
      <c r="F189" s="198" t="s">
        <v>70</v>
      </c>
      <c r="G189" s="235" t="s">
        <v>282</v>
      </c>
      <c r="H189" s="199" t="s">
        <v>154</v>
      </c>
      <c r="I189" s="198" t="s">
        <v>151</v>
      </c>
      <c r="J189" s="250">
        <v>1700000</v>
      </c>
      <c r="K189" s="250">
        <v>2000000</v>
      </c>
      <c r="L189" s="258">
        <v>300000</v>
      </c>
      <c r="M189" s="258">
        <v>0.15777510878263665</v>
      </c>
      <c r="N189" s="250">
        <v>0</v>
      </c>
      <c r="O189" s="250">
        <v>0</v>
      </c>
      <c r="P189" s="250">
        <v>1700000</v>
      </c>
      <c r="Q189" s="250">
        <v>300000</v>
      </c>
      <c r="R189" s="201" t="s">
        <v>62</v>
      </c>
      <c r="S189" s="206">
        <v>44959</v>
      </c>
      <c r="T189" s="206">
        <v>45007</v>
      </c>
      <c r="U189" s="207">
        <v>44908</v>
      </c>
      <c r="V189" s="206" t="s">
        <v>527</v>
      </c>
      <c r="W189" s="207">
        <v>45120</v>
      </c>
      <c r="X189" s="231" t="s">
        <v>405</v>
      </c>
    </row>
    <row r="190" spans="1:24" s="24" customFormat="1" ht="42" x14ac:dyDescent="0.35">
      <c r="A190" s="198">
        <v>4</v>
      </c>
      <c r="B190" s="236" t="s">
        <v>18</v>
      </c>
      <c r="C190" s="235" t="s">
        <v>19</v>
      </c>
      <c r="D190" s="236" t="s">
        <v>59</v>
      </c>
      <c r="E190" s="235" t="s">
        <v>340</v>
      </c>
      <c r="F190" s="198" t="s">
        <v>71</v>
      </c>
      <c r="G190" s="235" t="s">
        <v>519</v>
      </c>
      <c r="H190" s="199">
        <v>1</v>
      </c>
      <c r="I190" s="198" t="s">
        <v>151</v>
      </c>
      <c r="J190" s="263">
        <v>1581568</v>
      </c>
      <c r="K190" s="250">
        <v>1860669</v>
      </c>
      <c r="L190" s="258">
        <v>279101</v>
      </c>
      <c r="M190" s="258">
        <v>0.15777510878263665</v>
      </c>
      <c r="N190" s="250">
        <v>0</v>
      </c>
      <c r="O190" s="250">
        <v>0</v>
      </c>
      <c r="P190" s="250">
        <v>1581568</v>
      </c>
      <c r="Q190" s="250">
        <v>279101</v>
      </c>
      <c r="R190" s="201" t="s">
        <v>62</v>
      </c>
      <c r="S190" s="207">
        <v>45260</v>
      </c>
      <c r="T190" s="207">
        <v>45320</v>
      </c>
      <c r="U190" s="207">
        <v>45257</v>
      </c>
      <c r="V190" s="206" t="s">
        <v>527</v>
      </c>
      <c r="W190" s="207">
        <v>45384</v>
      </c>
      <c r="X190" s="231" t="s">
        <v>409</v>
      </c>
    </row>
    <row r="191" spans="1:24" s="24" customFormat="1" ht="42" x14ac:dyDescent="0.35">
      <c r="A191" s="198">
        <v>4</v>
      </c>
      <c r="B191" s="236" t="s">
        <v>18</v>
      </c>
      <c r="C191" s="235" t="s">
        <v>19</v>
      </c>
      <c r="D191" s="236" t="s">
        <v>59</v>
      </c>
      <c r="E191" s="235" t="s">
        <v>340</v>
      </c>
      <c r="F191" s="198" t="s">
        <v>71</v>
      </c>
      <c r="G191" s="235" t="s">
        <v>519</v>
      </c>
      <c r="H191" s="199">
        <v>2</v>
      </c>
      <c r="I191" s="198" t="s">
        <v>151</v>
      </c>
      <c r="J191" s="263">
        <v>3163132</v>
      </c>
      <c r="K191" s="250">
        <v>3721332</v>
      </c>
      <c r="L191" s="258">
        <v>558200</v>
      </c>
      <c r="M191" s="258">
        <v>0.15777510878263665</v>
      </c>
      <c r="N191" s="250">
        <v>0</v>
      </c>
      <c r="O191" s="250">
        <v>0</v>
      </c>
      <c r="P191" s="250">
        <v>3163132</v>
      </c>
      <c r="Q191" s="250">
        <v>558200</v>
      </c>
      <c r="R191" s="201" t="s">
        <v>62</v>
      </c>
      <c r="S191" s="207">
        <v>45260</v>
      </c>
      <c r="T191" s="207">
        <v>45320</v>
      </c>
      <c r="U191" s="207">
        <v>45257</v>
      </c>
      <c r="V191" s="206" t="s">
        <v>527</v>
      </c>
      <c r="W191" s="207">
        <v>45384</v>
      </c>
      <c r="X191" s="232" t="s">
        <v>417</v>
      </c>
    </row>
    <row r="192" spans="1:24" s="24" customFormat="1" ht="28.5" customHeight="1" x14ac:dyDescent="0.35">
      <c r="A192" s="198">
        <v>4</v>
      </c>
      <c r="B192" s="236" t="s">
        <v>18</v>
      </c>
      <c r="C192" s="235" t="s">
        <v>19</v>
      </c>
      <c r="D192" s="236" t="s">
        <v>59</v>
      </c>
      <c r="E192" s="235" t="s">
        <v>340</v>
      </c>
      <c r="F192" s="198" t="s">
        <v>152</v>
      </c>
      <c r="G192" s="235" t="s">
        <v>283</v>
      </c>
      <c r="H192" s="199" t="s">
        <v>154</v>
      </c>
      <c r="I192" s="198" t="s">
        <v>151</v>
      </c>
      <c r="J192" s="263">
        <v>4513381</v>
      </c>
      <c r="K192" s="250">
        <v>5309860</v>
      </c>
      <c r="L192" s="258">
        <v>796479</v>
      </c>
      <c r="M192" s="258">
        <v>0.15777510878263665</v>
      </c>
      <c r="N192" s="250">
        <v>0</v>
      </c>
      <c r="O192" s="250">
        <v>0</v>
      </c>
      <c r="P192" s="250">
        <v>4513381</v>
      </c>
      <c r="Q192" s="250">
        <v>796479</v>
      </c>
      <c r="R192" s="201" t="s">
        <v>62</v>
      </c>
      <c r="S192" s="206">
        <v>45043</v>
      </c>
      <c r="T192" s="206">
        <v>45086</v>
      </c>
      <c r="U192" s="207">
        <v>45063</v>
      </c>
      <c r="V192" s="206" t="s">
        <v>527</v>
      </c>
      <c r="W192" s="206">
        <v>45174</v>
      </c>
      <c r="X192" s="231" t="s">
        <v>406</v>
      </c>
    </row>
    <row r="193" spans="1:24" s="24" customFormat="1" ht="42" x14ac:dyDescent="0.35">
      <c r="A193" s="198">
        <v>4</v>
      </c>
      <c r="B193" s="236" t="s">
        <v>18</v>
      </c>
      <c r="C193" s="235" t="s">
        <v>19</v>
      </c>
      <c r="D193" s="236" t="s">
        <v>59</v>
      </c>
      <c r="E193" s="235" t="s">
        <v>340</v>
      </c>
      <c r="F193" s="199" t="s">
        <v>224</v>
      </c>
      <c r="G193" s="235" t="s">
        <v>394</v>
      </c>
      <c r="H193" s="199" t="s">
        <v>154</v>
      </c>
      <c r="I193" s="198" t="s">
        <v>151</v>
      </c>
      <c r="J193" s="250">
        <v>1479000</v>
      </c>
      <c r="K193" s="250">
        <v>1740000</v>
      </c>
      <c r="L193" s="258">
        <v>261000</v>
      </c>
      <c r="M193" s="258">
        <v>0.15777510878263665</v>
      </c>
      <c r="N193" s="250">
        <v>233349</v>
      </c>
      <c r="O193" s="250">
        <v>41179</v>
      </c>
      <c r="P193" s="250">
        <v>1245651</v>
      </c>
      <c r="Q193" s="250">
        <v>219821</v>
      </c>
      <c r="R193" s="203" t="s">
        <v>237</v>
      </c>
      <c r="S193" s="206">
        <v>45043</v>
      </c>
      <c r="T193" s="206">
        <v>45086</v>
      </c>
      <c r="U193" s="207">
        <v>45041</v>
      </c>
      <c r="V193" s="206" t="s">
        <v>527</v>
      </c>
      <c r="W193" s="206">
        <v>45174</v>
      </c>
      <c r="X193" s="231" t="s">
        <v>406</v>
      </c>
    </row>
    <row r="194" spans="1:24" s="24" customFormat="1" ht="42" x14ac:dyDescent="0.35">
      <c r="A194" s="198">
        <v>4</v>
      </c>
      <c r="B194" s="236" t="s">
        <v>18</v>
      </c>
      <c r="C194" s="235" t="s">
        <v>19</v>
      </c>
      <c r="D194" s="236" t="s">
        <v>59</v>
      </c>
      <c r="E194" s="235" t="s">
        <v>340</v>
      </c>
      <c r="F194" s="199" t="s">
        <v>230</v>
      </c>
      <c r="G194" s="235" t="s">
        <v>234</v>
      </c>
      <c r="H194" s="199" t="s">
        <v>154</v>
      </c>
      <c r="I194" s="198" t="s">
        <v>151</v>
      </c>
      <c r="J194" s="250">
        <v>1479000</v>
      </c>
      <c r="K194" s="250">
        <v>1740000</v>
      </c>
      <c r="L194" s="258">
        <v>261000</v>
      </c>
      <c r="M194" s="258">
        <v>0.15777510878263665</v>
      </c>
      <c r="N194" s="250">
        <v>233349</v>
      </c>
      <c r="O194" s="250">
        <v>41179</v>
      </c>
      <c r="P194" s="250">
        <v>1245651</v>
      </c>
      <c r="Q194" s="250">
        <v>219821</v>
      </c>
      <c r="R194" s="203" t="s">
        <v>237</v>
      </c>
      <c r="S194" s="206">
        <v>45043</v>
      </c>
      <c r="T194" s="206">
        <v>45086</v>
      </c>
      <c r="U194" s="207">
        <v>45043</v>
      </c>
      <c r="V194" s="206" t="s">
        <v>527</v>
      </c>
      <c r="W194" s="206">
        <v>45195</v>
      </c>
      <c r="X194" s="231" t="s">
        <v>406</v>
      </c>
    </row>
    <row r="195" spans="1:24" s="24" customFormat="1" ht="73.5" x14ac:dyDescent="0.35">
      <c r="A195" s="198">
        <v>4</v>
      </c>
      <c r="B195" s="236" t="s">
        <v>18</v>
      </c>
      <c r="C195" s="235" t="s">
        <v>19</v>
      </c>
      <c r="D195" s="236" t="s">
        <v>59</v>
      </c>
      <c r="E195" s="235" t="s">
        <v>340</v>
      </c>
      <c r="F195" s="199" t="s">
        <v>225</v>
      </c>
      <c r="G195" s="235" t="s">
        <v>231</v>
      </c>
      <c r="H195" s="199" t="s">
        <v>154</v>
      </c>
      <c r="I195" s="198" t="s">
        <v>151</v>
      </c>
      <c r="J195" s="250">
        <v>2865562</v>
      </c>
      <c r="K195" s="250">
        <v>3371250</v>
      </c>
      <c r="L195" s="258">
        <v>505688</v>
      </c>
      <c r="M195" s="258">
        <v>0.15777510878263665</v>
      </c>
      <c r="N195" s="250">
        <v>452114</v>
      </c>
      <c r="O195" s="250">
        <v>79785</v>
      </c>
      <c r="P195" s="250">
        <v>2413448</v>
      </c>
      <c r="Q195" s="250">
        <v>425903</v>
      </c>
      <c r="R195" s="203" t="s">
        <v>233</v>
      </c>
      <c r="S195" s="206">
        <v>44861</v>
      </c>
      <c r="T195" s="206">
        <v>44952</v>
      </c>
      <c r="U195" s="207">
        <v>44980</v>
      </c>
      <c r="V195" s="206" t="s">
        <v>527</v>
      </c>
      <c r="W195" s="207">
        <v>45120</v>
      </c>
      <c r="X195" s="231" t="s">
        <v>405</v>
      </c>
    </row>
    <row r="196" spans="1:24" s="24" customFormat="1" ht="52.5" x14ac:dyDescent="0.35">
      <c r="A196" s="198">
        <v>4</v>
      </c>
      <c r="B196" s="236" t="s">
        <v>18</v>
      </c>
      <c r="C196" s="235" t="s">
        <v>19</v>
      </c>
      <c r="D196" s="236" t="s">
        <v>59</v>
      </c>
      <c r="E196" s="235" t="s">
        <v>340</v>
      </c>
      <c r="F196" s="199" t="s">
        <v>246</v>
      </c>
      <c r="G196" s="235" t="s">
        <v>232</v>
      </c>
      <c r="H196" s="199" t="s">
        <v>154</v>
      </c>
      <c r="I196" s="198" t="s">
        <v>151</v>
      </c>
      <c r="J196" s="250">
        <v>2865563</v>
      </c>
      <c r="K196" s="250">
        <v>3371251</v>
      </c>
      <c r="L196" s="258">
        <v>505688</v>
      </c>
      <c r="M196" s="258">
        <v>0.15777510878263665</v>
      </c>
      <c r="N196" s="250">
        <v>452115</v>
      </c>
      <c r="O196" s="250">
        <v>79785</v>
      </c>
      <c r="P196" s="250">
        <v>2413448</v>
      </c>
      <c r="Q196" s="250">
        <v>425903</v>
      </c>
      <c r="R196" s="203" t="s">
        <v>233</v>
      </c>
      <c r="S196" s="206">
        <v>45043</v>
      </c>
      <c r="T196" s="206">
        <v>45111</v>
      </c>
      <c r="U196" s="207">
        <v>45089</v>
      </c>
      <c r="V196" s="206" t="s">
        <v>527</v>
      </c>
      <c r="W196" s="207">
        <v>45265</v>
      </c>
      <c r="X196" s="231" t="s">
        <v>406</v>
      </c>
    </row>
    <row r="197" spans="1:24" s="24" customFormat="1" ht="42" x14ac:dyDescent="0.35">
      <c r="A197" s="198">
        <v>4</v>
      </c>
      <c r="B197" s="236" t="s">
        <v>18</v>
      </c>
      <c r="C197" s="235" t="s">
        <v>19</v>
      </c>
      <c r="D197" s="236" t="s">
        <v>59</v>
      </c>
      <c r="E197" s="235" t="s">
        <v>340</v>
      </c>
      <c r="F197" s="199" t="s">
        <v>525</v>
      </c>
      <c r="G197" s="235" t="s">
        <v>321</v>
      </c>
      <c r="H197" s="199" t="s">
        <v>154</v>
      </c>
      <c r="I197" s="198" t="s">
        <v>151</v>
      </c>
      <c r="J197" s="250">
        <v>2218500</v>
      </c>
      <c r="K197" s="250">
        <v>2610000</v>
      </c>
      <c r="L197" s="258">
        <v>391500</v>
      </c>
      <c r="M197" s="258">
        <v>0.15777510878263665</v>
      </c>
      <c r="N197" s="250">
        <v>350024</v>
      </c>
      <c r="O197" s="250">
        <v>61768</v>
      </c>
      <c r="P197" s="250">
        <v>1868476</v>
      </c>
      <c r="Q197" s="250">
        <v>329732</v>
      </c>
      <c r="R197" s="201" t="s">
        <v>85</v>
      </c>
      <c r="S197" s="206">
        <v>45043</v>
      </c>
      <c r="T197" s="206">
        <v>45107</v>
      </c>
      <c r="U197" s="207">
        <v>45083</v>
      </c>
      <c r="V197" s="206" t="s">
        <v>527</v>
      </c>
      <c r="W197" s="207">
        <v>45209</v>
      </c>
      <c r="X197" s="231" t="s">
        <v>406</v>
      </c>
    </row>
    <row r="198" spans="1:24" s="24" customFormat="1" ht="52.5" x14ac:dyDescent="0.35">
      <c r="A198" s="198">
        <v>4</v>
      </c>
      <c r="B198" s="236" t="s">
        <v>18</v>
      </c>
      <c r="C198" s="235" t="s">
        <v>19</v>
      </c>
      <c r="D198" s="236" t="s">
        <v>59</v>
      </c>
      <c r="E198" s="235" t="s">
        <v>340</v>
      </c>
      <c r="F198" s="199" t="s">
        <v>352</v>
      </c>
      <c r="G198" s="235" t="s">
        <v>322</v>
      </c>
      <c r="H198" s="199" t="s">
        <v>154</v>
      </c>
      <c r="I198" s="198" t="s">
        <v>151</v>
      </c>
      <c r="J198" s="250">
        <v>3697500</v>
      </c>
      <c r="K198" s="250">
        <v>4350000</v>
      </c>
      <c r="L198" s="258">
        <v>652500</v>
      </c>
      <c r="M198" s="258">
        <v>0.15777510878263665</v>
      </c>
      <c r="N198" s="250">
        <v>583373</v>
      </c>
      <c r="O198" s="250">
        <v>102948</v>
      </c>
      <c r="P198" s="250">
        <v>3114127</v>
      </c>
      <c r="Q198" s="250">
        <v>549552</v>
      </c>
      <c r="R198" s="203" t="s">
        <v>85</v>
      </c>
      <c r="S198" s="207">
        <v>45463</v>
      </c>
      <c r="T198" s="206">
        <v>45499</v>
      </c>
      <c r="U198" s="215">
        <v>45516</v>
      </c>
      <c r="V198" s="206" t="s">
        <v>527</v>
      </c>
      <c r="W198" s="207">
        <v>45636</v>
      </c>
      <c r="X198" s="232" t="s">
        <v>407</v>
      </c>
    </row>
    <row r="199" spans="1:24" s="24" customFormat="1" ht="24.65" customHeight="1" x14ac:dyDescent="0.35">
      <c r="A199" s="198">
        <v>4</v>
      </c>
      <c r="B199" s="236" t="s">
        <v>18</v>
      </c>
      <c r="C199" s="235" t="s">
        <v>19</v>
      </c>
      <c r="D199" s="236" t="s">
        <v>55</v>
      </c>
      <c r="E199" s="235" t="s">
        <v>299</v>
      </c>
      <c r="F199" s="198" t="s">
        <v>72</v>
      </c>
      <c r="G199" s="235" t="s">
        <v>520</v>
      </c>
      <c r="H199" s="199">
        <v>1</v>
      </c>
      <c r="I199" s="198" t="s">
        <v>151</v>
      </c>
      <c r="J199" s="250">
        <v>11910668</v>
      </c>
      <c r="K199" s="250">
        <v>14012551</v>
      </c>
      <c r="L199" s="258">
        <v>2101883</v>
      </c>
      <c r="M199" s="258">
        <v>0.15777510878263665</v>
      </c>
      <c r="N199" s="250">
        <v>0</v>
      </c>
      <c r="O199" s="250">
        <v>0</v>
      </c>
      <c r="P199" s="250">
        <v>11910668</v>
      </c>
      <c r="Q199" s="250">
        <v>2101883</v>
      </c>
      <c r="R199" s="201" t="s">
        <v>62</v>
      </c>
      <c r="S199" s="207">
        <v>45134</v>
      </c>
      <c r="T199" s="207">
        <v>45195</v>
      </c>
      <c r="U199" s="207">
        <v>45247</v>
      </c>
      <c r="V199" s="206" t="s">
        <v>527</v>
      </c>
      <c r="W199" s="207">
        <v>45363</v>
      </c>
      <c r="X199" s="231" t="s">
        <v>408</v>
      </c>
    </row>
    <row r="200" spans="1:24" s="24" customFormat="1" ht="28.5" customHeight="1" x14ac:dyDescent="0.35">
      <c r="A200" s="198">
        <v>4</v>
      </c>
      <c r="B200" s="236" t="s">
        <v>18</v>
      </c>
      <c r="C200" s="235" t="s">
        <v>19</v>
      </c>
      <c r="D200" s="236" t="s">
        <v>55</v>
      </c>
      <c r="E200" s="235" t="s">
        <v>299</v>
      </c>
      <c r="F200" s="198" t="s">
        <v>72</v>
      </c>
      <c r="G200" s="235" t="s">
        <v>520</v>
      </c>
      <c r="H200" s="199">
        <v>2</v>
      </c>
      <c r="I200" s="198" t="s">
        <v>151</v>
      </c>
      <c r="J200" s="250">
        <v>13430158</v>
      </c>
      <c r="K200" s="250">
        <v>15800186</v>
      </c>
      <c r="L200" s="258">
        <v>2370028</v>
      </c>
      <c r="M200" s="258">
        <v>0.15777510878263665</v>
      </c>
      <c r="N200" s="250">
        <v>0</v>
      </c>
      <c r="O200" s="250">
        <v>0</v>
      </c>
      <c r="P200" s="250">
        <v>13430158</v>
      </c>
      <c r="Q200" s="250">
        <v>2370028</v>
      </c>
      <c r="R200" s="201" t="s">
        <v>62</v>
      </c>
      <c r="S200" s="206">
        <v>45407</v>
      </c>
      <c r="T200" s="207">
        <v>45454</v>
      </c>
      <c r="U200" s="215">
        <v>45426</v>
      </c>
      <c r="V200" s="209" t="s">
        <v>527</v>
      </c>
      <c r="W200" s="215">
        <v>45538</v>
      </c>
      <c r="X200" s="200" t="s">
        <v>411</v>
      </c>
    </row>
    <row r="201" spans="1:24" s="24" customFormat="1" ht="29.15" customHeight="1" x14ac:dyDescent="0.35">
      <c r="A201" s="198">
        <v>4</v>
      </c>
      <c r="B201" s="236" t="s">
        <v>18</v>
      </c>
      <c r="C201" s="235" t="s">
        <v>19</v>
      </c>
      <c r="D201" s="236" t="s">
        <v>55</v>
      </c>
      <c r="E201" s="235" t="s">
        <v>299</v>
      </c>
      <c r="F201" s="198" t="s">
        <v>75</v>
      </c>
      <c r="G201" s="235" t="s">
        <v>521</v>
      </c>
      <c r="H201" s="199" t="s">
        <v>154</v>
      </c>
      <c r="I201" s="198" t="s">
        <v>151</v>
      </c>
      <c r="J201" s="250">
        <v>6120000</v>
      </c>
      <c r="K201" s="250">
        <v>7200000</v>
      </c>
      <c r="L201" s="258">
        <v>1080000</v>
      </c>
      <c r="M201" s="258">
        <v>0.15777510878263665</v>
      </c>
      <c r="N201" s="250">
        <v>0</v>
      </c>
      <c r="O201" s="250">
        <v>0</v>
      </c>
      <c r="P201" s="250">
        <v>6120000</v>
      </c>
      <c r="Q201" s="250">
        <v>1080000</v>
      </c>
      <c r="R201" s="201" t="s">
        <v>62</v>
      </c>
      <c r="S201" s="206">
        <v>45260</v>
      </c>
      <c r="T201" s="206">
        <v>45296</v>
      </c>
      <c r="U201" s="206">
        <v>45341</v>
      </c>
      <c r="V201" s="206" t="s">
        <v>527</v>
      </c>
      <c r="W201" s="207">
        <v>45440</v>
      </c>
      <c r="X201" s="200" t="s">
        <v>408</v>
      </c>
    </row>
    <row r="202" spans="1:24" s="24" customFormat="1" ht="30.65" customHeight="1" x14ac:dyDescent="0.35">
      <c r="A202" s="198">
        <v>4</v>
      </c>
      <c r="B202" s="236" t="s">
        <v>18</v>
      </c>
      <c r="C202" s="235" t="s">
        <v>19</v>
      </c>
      <c r="D202" s="236" t="s">
        <v>55</v>
      </c>
      <c r="E202" s="235" t="s">
        <v>299</v>
      </c>
      <c r="F202" s="198" t="s">
        <v>76</v>
      </c>
      <c r="G202" s="235" t="s">
        <v>272</v>
      </c>
      <c r="H202" s="199" t="s">
        <v>154</v>
      </c>
      <c r="I202" s="198" t="s">
        <v>151</v>
      </c>
      <c r="J202" s="250">
        <v>10599500</v>
      </c>
      <c r="K202" s="250">
        <v>12470000</v>
      </c>
      <c r="L202" s="258">
        <v>1870500</v>
      </c>
      <c r="M202" s="258">
        <v>0.15777510878263665</v>
      </c>
      <c r="N202" s="250">
        <v>0</v>
      </c>
      <c r="O202" s="250">
        <v>0</v>
      </c>
      <c r="P202" s="250">
        <v>10599500</v>
      </c>
      <c r="Q202" s="250">
        <v>1870500</v>
      </c>
      <c r="R202" s="201" t="s">
        <v>62</v>
      </c>
      <c r="S202" s="206">
        <v>44679</v>
      </c>
      <c r="T202" s="206">
        <v>44952</v>
      </c>
      <c r="U202" s="206">
        <v>45090</v>
      </c>
      <c r="V202" s="206" t="s">
        <v>527</v>
      </c>
      <c r="W202" s="207">
        <v>45272</v>
      </c>
      <c r="X202" s="200" t="s">
        <v>410</v>
      </c>
    </row>
    <row r="203" spans="1:24" s="24" customFormat="1" ht="18.649999999999999" customHeight="1" x14ac:dyDescent="0.35">
      <c r="A203" s="198">
        <v>4</v>
      </c>
      <c r="B203" s="236" t="s">
        <v>18</v>
      </c>
      <c r="C203" s="235" t="s">
        <v>19</v>
      </c>
      <c r="D203" s="236" t="s">
        <v>55</v>
      </c>
      <c r="E203" s="235" t="s">
        <v>299</v>
      </c>
      <c r="F203" s="198" t="s">
        <v>285</v>
      </c>
      <c r="G203" s="237" t="s">
        <v>115</v>
      </c>
      <c r="H203" s="199" t="s">
        <v>154</v>
      </c>
      <c r="I203" s="198" t="s">
        <v>151</v>
      </c>
      <c r="J203" s="250">
        <v>1109250</v>
      </c>
      <c r="K203" s="250">
        <v>1305000</v>
      </c>
      <c r="L203" s="258">
        <v>195750</v>
      </c>
      <c r="M203" s="258">
        <v>0.15777510878263665</v>
      </c>
      <c r="N203" s="250">
        <v>175012</v>
      </c>
      <c r="O203" s="250">
        <v>30884</v>
      </c>
      <c r="P203" s="250">
        <v>934238</v>
      </c>
      <c r="Q203" s="250">
        <v>164866</v>
      </c>
      <c r="R203" s="201" t="s">
        <v>233</v>
      </c>
      <c r="S203" s="206">
        <v>45071</v>
      </c>
      <c r="T203" s="206">
        <v>45111</v>
      </c>
      <c r="U203" s="207">
        <v>45126</v>
      </c>
      <c r="V203" s="206" t="s">
        <v>527</v>
      </c>
      <c r="W203" s="207">
        <v>45349</v>
      </c>
      <c r="X203" s="200" t="s">
        <v>410</v>
      </c>
    </row>
    <row r="204" spans="1:24" s="24" customFormat="1" ht="73.5" x14ac:dyDescent="0.35">
      <c r="A204" s="198">
        <v>4</v>
      </c>
      <c r="B204" s="236" t="s">
        <v>18</v>
      </c>
      <c r="C204" s="235" t="s">
        <v>19</v>
      </c>
      <c r="D204" s="236" t="s">
        <v>60</v>
      </c>
      <c r="E204" s="235" t="s">
        <v>300</v>
      </c>
      <c r="F204" s="198" t="s">
        <v>77</v>
      </c>
      <c r="G204" s="235" t="s">
        <v>78</v>
      </c>
      <c r="H204" s="199" t="s">
        <v>154</v>
      </c>
      <c r="I204" s="198" t="s">
        <v>151</v>
      </c>
      <c r="J204" s="250">
        <v>6732119</v>
      </c>
      <c r="K204" s="250">
        <v>7920140</v>
      </c>
      <c r="L204" s="258">
        <v>1188021</v>
      </c>
      <c r="M204" s="258">
        <v>0.15777510878263665</v>
      </c>
      <c r="N204" s="250">
        <v>0</v>
      </c>
      <c r="O204" s="250">
        <v>0</v>
      </c>
      <c r="P204" s="250">
        <v>6732119</v>
      </c>
      <c r="Q204" s="250">
        <v>1188021</v>
      </c>
      <c r="R204" s="201" t="s">
        <v>62</v>
      </c>
      <c r="S204" s="206">
        <v>44707</v>
      </c>
      <c r="T204" s="206">
        <v>44952</v>
      </c>
      <c r="U204" s="206">
        <v>45082</v>
      </c>
      <c r="V204" s="206" t="s">
        <v>527</v>
      </c>
      <c r="W204" s="206">
        <v>45265</v>
      </c>
      <c r="X204" s="200" t="s">
        <v>410</v>
      </c>
    </row>
    <row r="205" spans="1:24" s="24" customFormat="1" ht="63" x14ac:dyDescent="0.35">
      <c r="A205" s="198">
        <v>4</v>
      </c>
      <c r="B205" s="236" t="s">
        <v>18</v>
      </c>
      <c r="C205" s="235" t="s">
        <v>19</v>
      </c>
      <c r="D205" s="236" t="s">
        <v>60</v>
      </c>
      <c r="E205" s="235" t="s">
        <v>300</v>
      </c>
      <c r="F205" s="198" t="s">
        <v>79</v>
      </c>
      <c r="G205" s="235" t="s">
        <v>80</v>
      </c>
      <c r="H205" s="199" t="s">
        <v>154</v>
      </c>
      <c r="I205" s="198" t="s">
        <v>151</v>
      </c>
      <c r="J205" s="250">
        <v>850000</v>
      </c>
      <c r="K205" s="250">
        <v>1000000</v>
      </c>
      <c r="L205" s="258">
        <v>150000</v>
      </c>
      <c r="M205" s="258">
        <v>0.15777510878263665</v>
      </c>
      <c r="N205" s="250">
        <v>0</v>
      </c>
      <c r="O205" s="250">
        <v>0</v>
      </c>
      <c r="P205" s="250">
        <v>850000</v>
      </c>
      <c r="Q205" s="250">
        <v>150000</v>
      </c>
      <c r="R205" s="201" t="s">
        <v>62</v>
      </c>
      <c r="S205" s="206">
        <v>44616</v>
      </c>
      <c r="T205" s="206">
        <v>44952</v>
      </c>
      <c r="U205" s="206">
        <v>45012</v>
      </c>
      <c r="V205" s="206" t="s">
        <v>527</v>
      </c>
      <c r="W205" s="206">
        <v>45120</v>
      </c>
      <c r="X205" s="197" t="s">
        <v>406</v>
      </c>
    </row>
    <row r="206" spans="1:24" s="24" customFormat="1" ht="42" x14ac:dyDescent="0.35">
      <c r="A206" s="198">
        <v>4</v>
      </c>
      <c r="B206" s="236" t="s">
        <v>18</v>
      </c>
      <c r="C206" s="235" t="s">
        <v>19</v>
      </c>
      <c r="D206" s="236" t="s">
        <v>60</v>
      </c>
      <c r="E206" s="235" t="s">
        <v>300</v>
      </c>
      <c r="F206" s="198" t="s">
        <v>81</v>
      </c>
      <c r="G206" s="235" t="s">
        <v>387</v>
      </c>
      <c r="H206" s="199" t="s">
        <v>154</v>
      </c>
      <c r="I206" s="198" t="s">
        <v>151</v>
      </c>
      <c r="J206" s="250">
        <v>3697500</v>
      </c>
      <c r="K206" s="250">
        <v>4350000</v>
      </c>
      <c r="L206" s="258">
        <v>652500</v>
      </c>
      <c r="M206" s="258">
        <v>0.15777510878263665</v>
      </c>
      <c r="N206" s="250">
        <v>0</v>
      </c>
      <c r="O206" s="250">
        <v>0</v>
      </c>
      <c r="P206" s="250">
        <v>3697500</v>
      </c>
      <c r="Q206" s="250">
        <v>652500</v>
      </c>
      <c r="R206" s="201" t="s">
        <v>62</v>
      </c>
      <c r="S206" s="206">
        <v>44526</v>
      </c>
      <c r="T206" s="206">
        <v>44952</v>
      </c>
      <c r="U206" s="206">
        <v>44973</v>
      </c>
      <c r="V206" s="206" t="s">
        <v>527</v>
      </c>
      <c r="W206" s="206">
        <v>45097</v>
      </c>
      <c r="X206" s="197" t="s">
        <v>405</v>
      </c>
    </row>
    <row r="207" spans="1:24" s="24" customFormat="1" ht="31.5" x14ac:dyDescent="0.35">
      <c r="A207" s="198">
        <v>4</v>
      </c>
      <c r="B207" s="236" t="s">
        <v>18</v>
      </c>
      <c r="C207" s="235" t="s">
        <v>19</v>
      </c>
      <c r="D207" s="236" t="s">
        <v>60</v>
      </c>
      <c r="E207" s="235" t="s">
        <v>300</v>
      </c>
      <c r="F207" s="198" t="s">
        <v>226</v>
      </c>
      <c r="G207" s="235" t="s">
        <v>82</v>
      </c>
      <c r="H207" s="239">
        <v>1</v>
      </c>
      <c r="I207" s="198" t="s">
        <v>151</v>
      </c>
      <c r="J207" s="250">
        <v>8035359</v>
      </c>
      <c r="K207" s="250">
        <v>9453364</v>
      </c>
      <c r="L207" s="258">
        <v>1418005</v>
      </c>
      <c r="M207" s="258">
        <v>0.15777510878263665</v>
      </c>
      <c r="N207" s="250">
        <v>0</v>
      </c>
      <c r="O207" s="250">
        <v>0</v>
      </c>
      <c r="P207" s="250">
        <v>8035359</v>
      </c>
      <c r="Q207" s="250">
        <v>1418005</v>
      </c>
      <c r="R207" s="201" t="s">
        <v>62</v>
      </c>
      <c r="S207" s="206">
        <v>45281</v>
      </c>
      <c r="T207" s="207">
        <v>45320</v>
      </c>
      <c r="U207" s="207">
        <v>45273</v>
      </c>
      <c r="V207" s="206" t="s">
        <v>527</v>
      </c>
      <c r="W207" s="206">
        <v>45342</v>
      </c>
      <c r="X207" s="197" t="s">
        <v>409</v>
      </c>
    </row>
    <row r="208" spans="1:24" s="24" customFormat="1" ht="31.5" x14ac:dyDescent="0.35">
      <c r="A208" s="198">
        <v>4</v>
      </c>
      <c r="B208" s="236" t="s">
        <v>18</v>
      </c>
      <c r="C208" s="235" t="s">
        <v>19</v>
      </c>
      <c r="D208" s="236" t="s">
        <v>60</v>
      </c>
      <c r="E208" s="235" t="s">
        <v>300</v>
      </c>
      <c r="F208" s="198" t="s">
        <v>226</v>
      </c>
      <c r="G208" s="235" t="s">
        <v>82</v>
      </c>
      <c r="H208" s="239">
        <v>2</v>
      </c>
      <c r="I208" s="198" t="s">
        <v>151</v>
      </c>
      <c r="J208" s="250">
        <v>1280641</v>
      </c>
      <c r="K208" s="250">
        <v>1506637</v>
      </c>
      <c r="L208" s="258">
        <v>225996</v>
      </c>
      <c r="M208" s="258">
        <v>0.15777510878263665</v>
      </c>
      <c r="N208" s="250">
        <v>0</v>
      </c>
      <c r="O208" s="250">
        <v>0</v>
      </c>
      <c r="P208" s="250">
        <v>1280641</v>
      </c>
      <c r="Q208" s="250">
        <v>225996</v>
      </c>
      <c r="R208" s="201" t="s">
        <v>62</v>
      </c>
      <c r="S208" s="206">
        <v>45379</v>
      </c>
      <c r="T208" s="206">
        <v>45433</v>
      </c>
      <c r="U208" s="207">
        <v>45426</v>
      </c>
      <c r="V208" s="206" t="s">
        <v>527</v>
      </c>
      <c r="W208" s="206">
        <v>45489</v>
      </c>
      <c r="X208" s="200" t="s">
        <v>411</v>
      </c>
    </row>
    <row r="209" spans="1:24" s="24" customFormat="1" ht="31.5" x14ac:dyDescent="0.35">
      <c r="A209" s="198">
        <v>4</v>
      </c>
      <c r="B209" s="236" t="s">
        <v>18</v>
      </c>
      <c r="C209" s="235" t="s">
        <v>19</v>
      </c>
      <c r="D209" s="236" t="s">
        <v>60</v>
      </c>
      <c r="E209" s="235" t="s">
        <v>300</v>
      </c>
      <c r="F209" s="198" t="s">
        <v>83</v>
      </c>
      <c r="G209" s="235" t="s">
        <v>507</v>
      </c>
      <c r="H209" s="199" t="s">
        <v>154</v>
      </c>
      <c r="I209" s="198" t="s">
        <v>151</v>
      </c>
      <c r="J209" s="250">
        <v>11092500</v>
      </c>
      <c r="K209" s="250">
        <v>13050000</v>
      </c>
      <c r="L209" s="258">
        <v>1957500</v>
      </c>
      <c r="M209" s="258">
        <v>0.15777510878263665</v>
      </c>
      <c r="N209" s="250">
        <v>0</v>
      </c>
      <c r="O209" s="250">
        <v>0</v>
      </c>
      <c r="P209" s="250">
        <v>11092500</v>
      </c>
      <c r="Q209" s="250">
        <v>1957500</v>
      </c>
      <c r="R209" s="201" t="s">
        <v>62</v>
      </c>
      <c r="S209" s="206">
        <v>45106</v>
      </c>
      <c r="T209" s="206">
        <v>45156</v>
      </c>
      <c r="U209" s="206">
        <v>45090</v>
      </c>
      <c r="V209" s="206" t="s">
        <v>527</v>
      </c>
      <c r="W209" s="207">
        <v>45251</v>
      </c>
      <c r="X209" s="200" t="s">
        <v>410</v>
      </c>
    </row>
    <row r="210" spans="1:24" s="24" customFormat="1" ht="21.65" customHeight="1" x14ac:dyDescent="0.35">
      <c r="A210" s="198">
        <v>4</v>
      </c>
      <c r="B210" s="236" t="s">
        <v>18</v>
      </c>
      <c r="C210" s="235" t="s">
        <v>19</v>
      </c>
      <c r="D210" s="236" t="s">
        <v>60</v>
      </c>
      <c r="E210" s="235" t="s">
        <v>300</v>
      </c>
      <c r="F210" s="238" t="s">
        <v>84</v>
      </c>
      <c r="G210" s="235" t="s">
        <v>128</v>
      </c>
      <c r="H210" s="199" t="s">
        <v>154</v>
      </c>
      <c r="I210" s="198" t="s">
        <v>151</v>
      </c>
      <c r="J210" s="250">
        <v>16269000</v>
      </c>
      <c r="K210" s="250">
        <v>19140000</v>
      </c>
      <c r="L210" s="258">
        <v>2871000</v>
      </c>
      <c r="M210" s="258">
        <v>0.15777510878263665</v>
      </c>
      <c r="N210" s="250">
        <v>2566843</v>
      </c>
      <c r="O210" s="250">
        <v>452972</v>
      </c>
      <c r="P210" s="250">
        <v>13702157</v>
      </c>
      <c r="Q210" s="250">
        <v>2418028</v>
      </c>
      <c r="R210" s="202" t="s">
        <v>104</v>
      </c>
      <c r="S210" s="206">
        <v>45106</v>
      </c>
      <c r="T210" s="206">
        <v>45196</v>
      </c>
      <c r="U210" s="206">
        <v>45058</v>
      </c>
      <c r="V210" s="206" t="s">
        <v>527</v>
      </c>
      <c r="W210" s="207">
        <v>45209</v>
      </c>
      <c r="X210" s="200" t="s">
        <v>409</v>
      </c>
    </row>
    <row r="211" spans="1:24" s="24" customFormat="1" ht="31.5" x14ac:dyDescent="0.35">
      <c r="A211" s="198">
        <v>4</v>
      </c>
      <c r="B211" s="236" t="s">
        <v>18</v>
      </c>
      <c r="C211" s="235" t="s">
        <v>19</v>
      </c>
      <c r="D211" s="236" t="s">
        <v>60</v>
      </c>
      <c r="E211" s="235" t="s">
        <v>300</v>
      </c>
      <c r="F211" s="198" t="s">
        <v>227</v>
      </c>
      <c r="G211" s="235" t="s">
        <v>141</v>
      </c>
      <c r="H211" s="199">
        <v>1</v>
      </c>
      <c r="I211" s="198" t="s">
        <v>151</v>
      </c>
      <c r="J211" s="250">
        <v>19107939</v>
      </c>
      <c r="K211" s="250">
        <v>22479929</v>
      </c>
      <c r="L211" s="258">
        <v>3371990</v>
      </c>
      <c r="M211" s="258">
        <v>0.15777510878263665</v>
      </c>
      <c r="N211" s="250">
        <v>3014758</v>
      </c>
      <c r="O211" s="250">
        <v>532016</v>
      </c>
      <c r="P211" s="250">
        <v>16093181</v>
      </c>
      <c r="Q211" s="250">
        <v>2839974</v>
      </c>
      <c r="R211" s="201" t="s">
        <v>237</v>
      </c>
      <c r="S211" s="206">
        <v>45071</v>
      </c>
      <c r="T211" s="206">
        <v>45126</v>
      </c>
      <c r="U211" s="206">
        <v>45096</v>
      </c>
      <c r="V211" s="206" t="s">
        <v>527</v>
      </c>
      <c r="W211" s="207">
        <v>45272</v>
      </c>
      <c r="X211" s="197" t="s">
        <v>406</v>
      </c>
    </row>
    <row r="212" spans="1:24" s="24" customFormat="1" ht="31.5" x14ac:dyDescent="0.35">
      <c r="A212" s="198">
        <v>4</v>
      </c>
      <c r="B212" s="236" t="s">
        <v>18</v>
      </c>
      <c r="C212" s="235" t="s">
        <v>19</v>
      </c>
      <c r="D212" s="236" t="s">
        <v>60</v>
      </c>
      <c r="E212" s="235" t="s">
        <v>300</v>
      </c>
      <c r="F212" s="198" t="s">
        <v>227</v>
      </c>
      <c r="G212" s="235" t="s">
        <v>141</v>
      </c>
      <c r="H212" s="199">
        <v>2</v>
      </c>
      <c r="I212" s="198" t="s">
        <v>151</v>
      </c>
      <c r="J212" s="263">
        <v>16417962</v>
      </c>
      <c r="K212" s="250">
        <v>19315250</v>
      </c>
      <c r="L212" s="258">
        <v>2897288</v>
      </c>
      <c r="M212" s="258">
        <v>0.15777510878263665</v>
      </c>
      <c r="N212" s="250">
        <v>2590346</v>
      </c>
      <c r="O212" s="250">
        <v>457120</v>
      </c>
      <c r="P212" s="250">
        <v>13827616</v>
      </c>
      <c r="Q212" s="250">
        <v>2440168</v>
      </c>
      <c r="R212" s="201" t="s">
        <v>237</v>
      </c>
      <c r="S212" s="206">
        <v>45071</v>
      </c>
      <c r="T212" s="206">
        <v>45126</v>
      </c>
      <c r="U212" s="206">
        <v>45096</v>
      </c>
      <c r="V212" s="206" t="s">
        <v>527</v>
      </c>
      <c r="W212" s="207">
        <v>45272</v>
      </c>
      <c r="X212" s="198" t="s">
        <v>407</v>
      </c>
    </row>
    <row r="213" spans="1:24" s="24" customFormat="1" ht="31.5" x14ac:dyDescent="0.35">
      <c r="A213" s="198">
        <v>4</v>
      </c>
      <c r="B213" s="236" t="s">
        <v>18</v>
      </c>
      <c r="C213" s="235" t="s">
        <v>19</v>
      </c>
      <c r="D213" s="236" t="s">
        <v>60</v>
      </c>
      <c r="E213" s="235" t="s">
        <v>300</v>
      </c>
      <c r="F213" s="198" t="s">
        <v>228</v>
      </c>
      <c r="G213" s="235" t="s">
        <v>142</v>
      </c>
      <c r="H213" s="199" t="s">
        <v>154</v>
      </c>
      <c r="I213" s="198" t="s">
        <v>151</v>
      </c>
      <c r="J213" s="263">
        <v>3697500</v>
      </c>
      <c r="K213" s="250">
        <v>4350000</v>
      </c>
      <c r="L213" s="258">
        <v>652500</v>
      </c>
      <c r="M213" s="258">
        <v>0.15777510878263665</v>
      </c>
      <c r="N213" s="250">
        <v>583373</v>
      </c>
      <c r="O213" s="250">
        <v>102948</v>
      </c>
      <c r="P213" s="250">
        <v>3114127</v>
      </c>
      <c r="Q213" s="250">
        <v>549552</v>
      </c>
      <c r="R213" s="201" t="s">
        <v>237</v>
      </c>
      <c r="S213" s="206">
        <v>45071</v>
      </c>
      <c r="T213" s="206">
        <v>45111</v>
      </c>
      <c r="U213" s="206">
        <v>45086</v>
      </c>
      <c r="V213" s="206" t="s">
        <v>527</v>
      </c>
      <c r="W213" s="206">
        <v>45181</v>
      </c>
      <c r="X213" s="197" t="s">
        <v>406</v>
      </c>
    </row>
    <row r="214" spans="1:24" s="24" customFormat="1" ht="31.5" x14ac:dyDescent="0.35">
      <c r="A214" s="198">
        <v>4</v>
      </c>
      <c r="B214" s="236" t="s">
        <v>18</v>
      </c>
      <c r="C214" s="235" t="s">
        <v>19</v>
      </c>
      <c r="D214" s="236" t="s">
        <v>60</v>
      </c>
      <c r="E214" s="235" t="s">
        <v>300</v>
      </c>
      <c r="F214" s="198" t="s">
        <v>229</v>
      </c>
      <c r="G214" s="235" t="s">
        <v>143</v>
      </c>
      <c r="H214" s="199">
        <v>1</v>
      </c>
      <c r="I214" s="198" t="s">
        <v>151</v>
      </c>
      <c r="J214" s="250">
        <v>8475070</v>
      </c>
      <c r="K214" s="250">
        <v>9970671</v>
      </c>
      <c r="L214" s="258">
        <v>1495601</v>
      </c>
      <c r="M214" s="258">
        <v>0.15777510878263665</v>
      </c>
      <c r="N214" s="250">
        <v>1337155</v>
      </c>
      <c r="O214" s="250">
        <v>235968</v>
      </c>
      <c r="P214" s="250">
        <v>7137915</v>
      </c>
      <c r="Q214" s="250">
        <v>1259633</v>
      </c>
      <c r="R214" s="201" t="s">
        <v>237</v>
      </c>
      <c r="S214" s="207">
        <v>45197</v>
      </c>
      <c r="T214" s="207">
        <v>45252</v>
      </c>
      <c r="U214" s="206">
        <v>45219</v>
      </c>
      <c r="V214" s="206" t="s">
        <v>527</v>
      </c>
      <c r="W214" s="206">
        <v>45405</v>
      </c>
      <c r="X214" s="197" t="s">
        <v>409</v>
      </c>
    </row>
    <row r="215" spans="1:24" s="24" customFormat="1" ht="31.5" x14ac:dyDescent="0.35">
      <c r="A215" s="198">
        <v>4</v>
      </c>
      <c r="B215" s="236" t="s">
        <v>18</v>
      </c>
      <c r="C215" s="235" t="s">
        <v>19</v>
      </c>
      <c r="D215" s="236" t="s">
        <v>60</v>
      </c>
      <c r="E215" s="235" t="s">
        <v>300</v>
      </c>
      <c r="F215" s="198" t="s">
        <v>229</v>
      </c>
      <c r="G215" s="235" t="s">
        <v>143</v>
      </c>
      <c r="H215" s="199">
        <v>2</v>
      </c>
      <c r="I215" s="198" t="s">
        <v>151</v>
      </c>
      <c r="J215" s="250">
        <v>4466180</v>
      </c>
      <c r="K215" s="250">
        <v>5254330</v>
      </c>
      <c r="L215" s="258">
        <v>788150</v>
      </c>
      <c r="M215" s="258">
        <v>0.15777510878263665</v>
      </c>
      <c r="N215" s="250">
        <v>704652</v>
      </c>
      <c r="O215" s="250">
        <v>124350</v>
      </c>
      <c r="P215" s="250">
        <v>3761528</v>
      </c>
      <c r="Q215" s="250">
        <v>663800</v>
      </c>
      <c r="R215" s="201" t="s">
        <v>237</v>
      </c>
      <c r="S215" s="207">
        <v>45197</v>
      </c>
      <c r="T215" s="207">
        <v>45252</v>
      </c>
      <c r="U215" s="206">
        <v>45219</v>
      </c>
      <c r="V215" s="206" t="s">
        <v>527</v>
      </c>
      <c r="W215" s="206">
        <v>45405</v>
      </c>
      <c r="X215" s="197" t="s">
        <v>409</v>
      </c>
    </row>
    <row r="216" spans="1:24" s="24" customFormat="1" ht="31.5" x14ac:dyDescent="0.35">
      <c r="A216" s="198">
        <v>4</v>
      </c>
      <c r="B216" s="236" t="s">
        <v>247</v>
      </c>
      <c r="C216" s="235" t="s">
        <v>249</v>
      </c>
      <c r="D216" s="236" t="s">
        <v>248</v>
      </c>
      <c r="E216" s="235" t="s">
        <v>301</v>
      </c>
      <c r="F216" s="198" t="s">
        <v>264</v>
      </c>
      <c r="G216" s="235" t="s">
        <v>522</v>
      </c>
      <c r="H216" s="199" t="s">
        <v>154</v>
      </c>
      <c r="I216" s="198" t="s">
        <v>151</v>
      </c>
      <c r="J216" s="250">
        <v>12750000</v>
      </c>
      <c r="K216" s="250">
        <v>15000000</v>
      </c>
      <c r="L216" s="258">
        <v>2250000</v>
      </c>
      <c r="M216" s="258">
        <v>0.15777510878263665</v>
      </c>
      <c r="N216" s="250">
        <v>2548069</v>
      </c>
      <c r="O216" s="250">
        <v>449659</v>
      </c>
      <c r="P216" s="250">
        <v>10201931</v>
      </c>
      <c r="Q216" s="250">
        <v>1800341</v>
      </c>
      <c r="R216" s="201" t="s">
        <v>62</v>
      </c>
      <c r="S216" s="206">
        <v>45071</v>
      </c>
      <c r="T216" s="206">
        <v>45112</v>
      </c>
      <c r="U216" s="207">
        <v>45111</v>
      </c>
      <c r="V216" s="206" t="s">
        <v>527</v>
      </c>
      <c r="W216" s="206">
        <v>45279</v>
      </c>
      <c r="X216" s="200" t="s">
        <v>410</v>
      </c>
    </row>
    <row r="217" spans="1:24" s="24" customFormat="1" ht="26.15" customHeight="1" x14ac:dyDescent="0.35">
      <c r="A217" s="198">
        <v>5</v>
      </c>
      <c r="B217" s="236" t="s">
        <v>20</v>
      </c>
      <c r="C217" s="235" t="s">
        <v>56</v>
      </c>
      <c r="D217" s="236" t="s">
        <v>54</v>
      </c>
      <c r="E217" s="235" t="s">
        <v>302</v>
      </c>
      <c r="F217" s="238" t="s">
        <v>192</v>
      </c>
      <c r="G217" s="235" t="s">
        <v>129</v>
      </c>
      <c r="H217" s="199">
        <v>1</v>
      </c>
      <c r="I217" s="198" t="s">
        <v>3</v>
      </c>
      <c r="J217" s="250">
        <v>39933000</v>
      </c>
      <c r="K217" s="250">
        <v>46980000</v>
      </c>
      <c r="L217" s="258">
        <v>7047000</v>
      </c>
      <c r="M217" s="258">
        <v>0.15772531601354717</v>
      </c>
      <c r="N217" s="250">
        <v>0</v>
      </c>
      <c r="O217" s="250">
        <v>0</v>
      </c>
      <c r="P217" s="250">
        <v>39933000</v>
      </c>
      <c r="Q217" s="250">
        <v>7047000</v>
      </c>
      <c r="R217" s="202" t="s">
        <v>104</v>
      </c>
      <c r="S217" s="206">
        <v>45106</v>
      </c>
      <c r="T217" s="206">
        <v>45140</v>
      </c>
      <c r="U217" s="207">
        <v>45098</v>
      </c>
      <c r="V217" s="209" t="s">
        <v>527</v>
      </c>
      <c r="W217" s="206">
        <v>45307</v>
      </c>
      <c r="X217" s="200" t="s">
        <v>409</v>
      </c>
    </row>
    <row r="218" spans="1:24" s="134" customFormat="1" ht="24" customHeight="1" x14ac:dyDescent="0.35">
      <c r="A218" s="198">
        <v>5</v>
      </c>
      <c r="B218" s="236" t="s">
        <v>20</v>
      </c>
      <c r="C218" s="235" t="s">
        <v>56</v>
      </c>
      <c r="D218" s="236" t="s">
        <v>54</v>
      </c>
      <c r="E218" s="235" t="s">
        <v>302</v>
      </c>
      <c r="F218" s="238" t="s">
        <v>192</v>
      </c>
      <c r="G218" s="235" t="s">
        <v>129</v>
      </c>
      <c r="H218" s="199">
        <v>2</v>
      </c>
      <c r="I218" s="198" t="s">
        <v>3</v>
      </c>
      <c r="J218" s="250">
        <v>62868562</v>
      </c>
      <c r="K218" s="250">
        <v>73963015</v>
      </c>
      <c r="L218" s="258">
        <v>11094453</v>
      </c>
      <c r="M218" s="258">
        <v>0.15772531601354717</v>
      </c>
      <c r="N218" s="250">
        <v>0</v>
      </c>
      <c r="O218" s="250">
        <v>0</v>
      </c>
      <c r="P218" s="250">
        <v>62868562</v>
      </c>
      <c r="Q218" s="250">
        <v>11094453</v>
      </c>
      <c r="R218" s="202" t="s">
        <v>104</v>
      </c>
      <c r="S218" s="206">
        <v>45106</v>
      </c>
      <c r="T218" s="206">
        <v>45140</v>
      </c>
      <c r="U218" s="207">
        <v>45098</v>
      </c>
      <c r="V218" s="209" t="s">
        <v>527</v>
      </c>
      <c r="W218" s="206">
        <v>45307</v>
      </c>
      <c r="X218" s="200" t="s">
        <v>409</v>
      </c>
    </row>
    <row r="219" spans="1:24" s="134" customFormat="1" ht="42" customHeight="1" x14ac:dyDescent="0.35">
      <c r="A219" s="198">
        <v>5</v>
      </c>
      <c r="B219" s="236" t="s">
        <v>20</v>
      </c>
      <c r="C219" s="235" t="s">
        <v>56</v>
      </c>
      <c r="D219" s="236" t="s">
        <v>54</v>
      </c>
      <c r="E219" s="235" t="s">
        <v>302</v>
      </c>
      <c r="F219" s="238" t="s">
        <v>192</v>
      </c>
      <c r="G219" s="235" t="s">
        <v>129</v>
      </c>
      <c r="H219" s="199">
        <v>3</v>
      </c>
      <c r="I219" s="198" t="s">
        <v>3</v>
      </c>
      <c r="J219" s="250">
        <v>27236133</v>
      </c>
      <c r="K219" s="250">
        <v>32042510</v>
      </c>
      <c r="L219" s="258">
        <v>4806377</v>
      </c>
      <c r="M219" s="258">
        <v>0.15772531601354717</v>
      </c>
      <c r="N219" s="250">
        <v>27236133</v>
      </c>
      <c r="O219" s="250">
        <v>4806377</v>
      </c>
      <c r="P219" s="250">
        <v>0</v>
      </c>
      <c r="Q219" s="250">
        <v>0</v>
      </c>
      <c r="R219" s="202" t="s">
        <v>104</v>
      </c>
      <c r="S219" s="206">
        <v>45106</v>
      </c>
      <c r="T219" s="206">
        <v>45140</v>
      </c>
      <c r="U219" s="207">
        <v>45098</v>
      </c>
      <c r="V219" s="209" t="s">
        <v>527</v>
      </c>
      <c r="W219" s="206">
        <v>45307</v>
      </c>
      <c r="X219" s="212" t="s">
        <v>317</v>
      </c>
    </row>
    <row r="220" spans="1:24" s="134" customFormat="1" ht="31.5" x14ac:dyDescent="0.35">
      <c r="A220" s="198">
        <v>5</v>
      </c>
      <c r="B220" s="236" t="s">
        <v>20</v>
      </c>
      <c r="C220" s="235" t="s">
        <v>56</v>
      </c>
      <c r="D220" s="236" t="s">
        <v>54</v>
      </c>
      <c r="E220" s="235" t="s">
        <v>302</v>
      </c>
      <c r="F220" s="238" t="s">
        <v>193</v>
      </c>
      <c r="G220" s="235" t="s">
        <v>391</v>
      </c>
      <c r="H220" s="199" t="s">
        <v>154</v>
      </c>
      <c r="I220" s="198" t="s">
        <v>3</v>
      </c>
      <c r="J220" s="250">
        <v>377295</v>
      </c>
      <c r="K220" s="250">
        <v>443877</v>
      </c>
      <c r="L220" s="258">
        <v>66582</v>
      </c>
      <c r="M220" s="258">
        <v>0.15772531601354717</v>
      </c>
      <c r="N220" s="250">
        <v>0</v>
      </c>
      <c r="O220" s="250">
        <v>0</v>
      </c>
      <c r="P220" s="250">
        <v>377295</v>
      </c>
      <c r="Q220" s="250">
        <v>66582</v>
      </c>
      <c r="R220" s="202" t="s">
        <v>104</v>
      </c>
      <c r="S220" s="206">
        <v>44924</v>
      </c>
      <c r="T220" s="206">
        <v>44952</v>
      </c>
      <c r="U220" s="206">
        <v>44869</v>
      </c>
      <c r="V220" s="206" t="s">
        <v>527</v>
      </c>
      <c r="W220" s="207">
        <v>44957</v>
      </c>
      <c r="X220" s="200" t="s">
        <v>403</v>
      </c>
    </row>
    <row r="221" spans="1:24" s="24" customFormat="1" ht="31.5" x14ac:dyDescent="0.35">
      <c r="A221" s="198">
        <v>5</v>
      </c>
      <c r="B221" s="236" t="s">
        <v>20</v>
      </c>
      <c r="C221" s="235" t="s">
        <v>56</v>
      </c>
      <c r="D221" s="236" t="s">
        <v>54</v>
      </c>
      <c r="E221" s="235" t="s">
        <v>302</v>
      </c>
      <c r="F221" s="238" t="s">
        <v>194</v>
      </c>
      <c r="G221" s="235" t="s">
        <v>130</v>
      </c>
      <c r="H221" s="199" t="s">
        <v>154</v>
      </c>
      <c r="I221" s="198" t="s">
        <v>3</v>
      </c>
      <c r="J221" s="250">
        <v>26736305</v>
      </c>
      <c r="K221" s="250">
        <v>31454477</v>
      </c>
      <c r="L221" s="258">
        <v>4718172</v>
      </c>
      <c r="M221" s="258">
        <v>0.15772531601354717</v>
      </c>
      <c r="N221" s="250">
        <v>0</v>
      </c>
      <c r="O221" s="250">
        <v>0</v>
      </c>
      <c r="P221" s="250">
        <v>26736305</v>
      </c>
      <c r="Q221" s="250">
        <v>4718172</v>
      </c>
      <c r="R221" s="202" t="s">
        <v>104</v>
      </c>
      <c r="S221" s="206">
        <v>44959</v>
      </c>
      <c r="T221" s="206">
        <v>44992</v>
      </c>
      <c r="U221" s="207">
        <v>44939</v>
      </c>
      <c r="V221" s="206" t="s">
        <v>527</v>
      </c>
      <c r="W221" s="207">
        <v>45083</v>
      </c>
      <c r="X221" s="200" t="s">
        <v>405</v>
      </c>
    </row>
    <row r="222" spans="1:24" s="134" customFormat="1" ht="31.5" x14ac:dyDescent="0.35">
      <c r="A222" s="198">
        <v>5</v>
      </c>
      <c r="B222" s="236" t="s">
        <v>20</v>
      </c>
      <c r="C222" s="235" t="s">
        <v>56</v>
      </c>
      <c r="D222" s="236" t="s">
        <v>54</v>
      </c>
      <c r="E222" s="235" t="s">
        <v>302</v>
      </c>
      <c r="F222" s="238" t="s">
        <v>195</v>
      </c>
      <c r="G222" s="235" t="s">
        <v>131</v>
      </c>
      <c r="H222" s="199" t="s">
        <v>154</v>
      </c>
      <c r="I222" s="198" t="s">
        <v>3</v>
      </c>
      <c r="J222" s="250">
        <v>15529500</v>
      </c>
      <c r="K222" s="250">
        <v>18270000</v>
      </c>
      <c r="L222" s="258">
        <v>2740500</v>
      </c>
      <c r="M222" s="258">
        <v>0.15772531601354717</v>
      </c>
      <c r="N222" s="250">
        <v>0</v>
      </c>
      <c r="O222" s="250">
        <v>0</v>
      </c>
      <c r="P222" s="250">
        <v>15529500</v>
      </c>
      <c r="Q222" s="250">
        <v>2740500</v>
      </c>
      <c r="R222" s="202" t="s">
        <v>104</v>
      </c>
      <c r="S222" s="206">
        <v>44959</v>
      </c>
      <c r="T222" s="206">
        <v>44992</v>
      </c>
      <c r="U222" s="207">
        <v>44942</v>
      </c>
      <c r="V222" s="206" t="s">
        <v>527</v>
      </c>
      <c r="W222" s="207">
        <v>45104</v>
      </c>
      <c r="X222" s="200" t="s">
        <v>407</v>
      </c>
    </row>
    <row r="223" spans="1:24" s="24" customFormat="1" ht="42" x14ac:dyDescent="0.35">
      <c r="A223" s="198">
        <v>5</v>
      </c>
      <c r="B223" s="236" t="s">
        <v>20</v>
      </c>
      <c r="C223" s="235" t="s">
        <v>56</v>
      </c>
      <c r="D223" s="236" t="s">
        <v>54</v>
      </c>
      <c r="E223" s="235" t="s">
        <v>302</v>
      </c>
      <c r="F223" s="199" t="s">
        <v>196</v>
      </c>
      <c r="G223" s="235" t="s">
        <v>258</v>
      </c>
      <c r="H223" s="199">
        <v>1</v>
      </c>
      <c r="I223" s="198" t="s">
        <v>3</v>
      </c>
      <c r="J223" s="250">
        <v>20082491</v>
      </c>
      <c r="K223" s="250">
        <v>23626460</v>
      </c>
      <c r="L223" s="258">
        <v>3543969</v>
      </c>
      <c r="M223" s="258">
        <v>0.15772531601354717</v>
      </c>
      <c r="N223" s="250">
        <v>0</v>
      </c>
      <c r="O223" s="250">
        <v>0</v>
      </c>
      <c r="P223" s="250">
        <v>20082491</v>
      </c>
      <c r="Q223" s="250">
        <v>3543969</v>
      </c>
      <c r="R223" s="203" t="s">
        <v>85</v>
      </c>
      <c r="S223" s="206">
        <v>45044</v>
      </c>
      <c r="T223" s="206">
        <v>45126</v>
      </c>
      <c r="U223" s="207">
        <v>45089</v>
      </c>
      <c r="V223" s="206" t="s">
        <v>527</v>
      </c>
      <c r="W223" s="207">
        <v>45181</v>
      </c>
      <c r="X223" s="200" t="s">
        <v>406</v>
      </c>
    </row>
    <row r="224" spans="1:24" s="24" customFormat="1" ht="42" x14ac:dyDescent="0.35">
      <c r="A224" s="198">
        <v>5</v>
      </c>
      <c r="B224" s="236" t="s">
        <v>20</v>
      </c>
      <c r="C224" s="235" t="s">
        <v>56</v>
      </c>
      <c r="D224" s="236" t="s">
        <v>54</v>
      </c>
      <c r="E224" s="235" t="s">
        <v>302</v>
      </c>
      <c r="F224" s="199" t="s">
        <v>196</v>
      </c>
      <c r="G224" s="235" t="s">
        <v>258</v>
      </c>
      <c r="H224" s="199">
        <v>2</v>
      </c>
      <c r="I224" s="198" t="s">
        <v>3</v>
      </c>
      <c r="J224" s="250">
        <v>8573134</v>
      </c>
      <c r="K224" s="250">
        <v>10086040</v>
      </c>
      <c r="L224" s="258">
        <v>1512906</v>
      </c>
      <c r="M224" s="258">
        <v>0.15772531601354717</v>
      </c>
      <c r="N224" s="250">
        <v>0</v>
      </c>
      <c r="O224" s="250">
        <v>0</v>
      </c>
      <c r="P224" s="250">
        <v>8573134</v>
      </c>
      <c r="Q224" s="250">
        <v>1512906</v>
      </c>
      <c r="R224" s="203" t="s">
        <v>85</v>
      </c>
      <c r="S224" s="214" t="s">
        <v>565</v>
      </c>
      <c r="T224" s="214" t="s">
        <v>565</v>
      </c>
      <c r="U224" s="214" t="s">
        <v>565</v>
      </c>
      <c r="V224" s="214" t="s">
        <v>527</v>
      </c>
      <c r="W224" s="206" t="s">
        <v>69</v>
      </c>
      <c r="X224" s="206" t="s">
        <v>69</v>
      </c>
    </row>
    <row r="225" spans="1:24" s="24" customFormat="1" ht="31.5" x14ac:dyDescent="0.35">
      <c r="A225" s="198">
        <v>5</v>
      </c>
      <c r="B225" s="236" t="s">
        <v>20</v>
      </c>
      <c r="C225" s="235" t="s">
        <v>56</v>
      </c>
      <c r="D225" s="236" t="s">
        <v>54</v>
      </c>
      <c r="E225" s="235" t="s">
        <v>302</v>
      </c>
      <c r="F225" s="199" t="s">
        <v>257</v>
      </c>
      <c r="G225" s="235" t="s">
        <v>259</v>
      </c>
      <c r="H225" s="199" t="s">
        <v>154</v>
      </c>
      <c r="I225" s="198" t="s">
        <v>3</v>
      </c>
      <c r="J225" s="250">
        <v>7395000</v>
      </c>
      <c r="K225" s="250">
        <v>8700000</v>
      </c>
      <c r="L225" s="258">
        <v>1305000</v>
      </c>
      <c r="M225" s="258">
        <v>0.15772531601354717</v>
      </c>
      <c r="N225" s="250">
        <v>5686097</v>
      </c>
      <c r="O225" s="250">
        <v>1003428</v>
      </c>
      <c r="P225" s="250">
        <v>1708903</v>
      </c>
      <c r="Q225" s="250">
        <v>301572</v>
      </c>
      <c r="R225" s="203" t="s">
        <v>85</v>
      </c>
      <c r="S225" s="207">
        <v>45351</v>
      </c>
      <c r="T225" s="206">
        <v>45384</v>
      </c>
      <c r="U225" s="206">
        <v>45412</v>
      </c>
      <c r="V225" s="206" t="s">
        <v>527</v>
      </c>
      <c r="W225" s="207">
        <v>45636</v>
      </c>
      <c r="X225" s="199" t="s">
        <v>407</v>
      </c>
    </row>
    <row r="226" spans="1:24" s="24" customFormat="1" ht="31.5" x14ac:dyDescent="0.35">
      <c r="A226" s="198">
        <v>5</v>
      </c>
      <c r="B226" s="236" t="s">
        <v>20</v>
      </c>
      <c r="C226" s="235" t="s">
        <v>56</v>
      </c>
      <c r="D226" s="236" t="s">
        <v>54</v>
      </c>
      <c r="E226" s="235" t="s">
        <v>302</v>
      </c>
      <c r="F226" s="199" t="s">
        <v>526</v>
      </c>
      <c r="G226" s="235" t="s">
        <v>260</v>
      </c>
      <c r="H226" s="199" t="s">
        <v>154</v>
      </c>
      <c r="I226" s="198" t="s">
        <v>3</v>
      </c>
      <c r="J226" s="250">
        <v>14790000</v>
      </c>
      <c r="K226" s="250">
        <v>17400000</v>
      </c>
      <c r="L226" s="258">
        <v>2610000</v>
      </c>
      <c r="M226" s="258">
        <v>0.15772531601354717</v>
      </c>
      <c r="N226" s="250">
        <v>2332757</v>
      </c>
      <c r="O226" s="250">
        <v>411663</v>
      </c>
      <c r="P226" s="250">
        <v>12457243</v>
      </c>
      <c r="Q226" s="250">
        <v>2198337</v>
      </c>
      <c r="R226" s="203" t="s">
        <v>85</v>
      </c>
      <c r="S226" s="206">
        <v>45044</v>
      </c>
      <c r="T226" s="206">
        <v>45470</v>
      </c>
      <c r="U226" s="207">
        <v>45082</v>
      </c>
      <c r="V226" s="206" t="s">
        <v>527</v>
      </c>
      <c r="W226" s="207">
        <v>45209</v>
      </c>
      <c r="X226" s="200" t="s">
        <v>409</v>
      </c>
    </row>
    <row r="227" spans="1:24" s="134" customFormat="1" ht="31.5" x14ac:dyDescent="0.35">
      <c r="A227" s="198">
        <v>6</v>
      </c>
      <c r="B227" s="236" t="s">
        <v>21</v>
      </c>
      <c r="C227" s="235" t="s">
        <v>29</v>
      </c>
      <c r="D227" s="236" t="s">
        <v>57</v>
      </c>
      <c r="E227" s="235" t="s">
        <v>465</v>
      </c>
      <c r="F227" s="199" t="s">
        <v>265</v>
      </c>
      <c r="G227" s="235" t="s">
        <v>353</v>
      </c>
      <c r="H227" s="199">
        <v>1</v>
      </c>
      <c r="I227" s="198" t="s">
        <v>25</v>
      </c>
      <c r="J227" s="250">
        <v>1916063</v>
      </c>
      <c r="K227" s="250">
        <v>2254192</v>
      </c>
      <c r="L227" s="258">
        <v>338129</v>
      </c>
      <c r="M227" s="258">
        <v>6.5679822851533232E-2</v>
      </c>
      <c r="N227" s="250">
        <v>0</v>
      </c>
      <c r="O227" s="250">
        <v>0</v>
      </c>
      <c r="P227" s="250">
        <v>1916063</v>
      </c>
      <c r="Q227" s="250">
        <v>338129</v>
      </c>
      <c r="R227" s="203" t="s">
        <v>104</v>
      </c>
      <c r="S227" s="209" t="s">
        <v>535</v>
      </c>
      <c r="T227" s="209" t="s">
        <v>535</v>
      </c>
      <c r="U227" s="206">
        <v>45406</v>
      </c>
      <c r="V227" s="209" t="s">
        <v>527</v>
      </c>
      <c r="W227" s="206">
        <v>45482</v>
      </c>
      <c r="X227" s="200" t="s">
        <v>408</v>
      </c>
    </row>
    <row r="228" spans="1:24" s="134" customFormat="1" ht="31.5" x14ac:dyDescent="0.35">
      <c r="A228" s="198">
        <v>6</v>
      </c>
      <c r="B228" s="236" t="s">
        <v>21</v>
      </c>
      <c r="C228" s="235" t="s">
        <v>29</v>
      </c>
      <c r="D228" s="236" t="s">
        <v>57</v>
      </c>
      <c r="E228" s="235" t="s">
        <v>465</v>
      </c>
      <c r="F228" s="199" t="s">
        <v>266</v>
      </c>
      <c r="G228" s="235" t="s">
        <v>303</v>
      </c>
      <c r="H228" s="199" t="s">
        <v>154</v>
      </c>
      <c r="I228" s="198" t="s">
        <v>25</v>
      </c>
      <c r="J228" s="250">
        <v>5083937</v>
      </c>
      <c r="K228" s="250">
        <v>5981103</v>
      </c>
      <c r="L228" s="258">
        <v>897166</v>
      </c>
      <c r="M228" s="258">
        <v>6.5679822851533232E-2</v>
      </c>
      <c r="N228" s="250">
        <v>333912</v>
      </c>
      <c r="O228" s="250">
        <v>58926</v>
      </c>
      <c r="P228" s="250">
        <v>4750025</v>
      </c>
      <c r="Q228" s="250">
        <v>838240</v>
      </c>
      <c r="R228" s="203" t="s">
        <v>87</v>
      </c>
      <c r="S228" s="207">
        <v>45442</v>
      </c>
      <c r="T228" s="208" t="s">
        <v>561</v>
      </c>
      <c r="U228" s="207">
        <v>45436</v>
      </c>
      <c r="V228" s="209" t="s">
        <v>527</v>
      </c>
      <c r="W228" s="207">
        <v>45622</v>
      </c>
      <c r="X228" s="198" t="s">
        <v>408</v>
      </c>
    </row>
    <row r="229" spans="1:24" s="134" customFormat="1" ht="42" x14ac:dyDescent="0.35">
      <c r="A229" s="198">
        <v>6</v>
      </c>
      <c r="B229" s="236" t="s">
        <v>21</v>
      </c>
      <c r="C229" s="235" t="s">
        <v>29</v>
      </c>
      <c r="D229" s="236" t="s">
        <v>57</v>
      </c>
      <c r="E229" s="235" t="s">
        <v>465</v>
      </c>
      <c r="F229" s="199" t="s">
        <v>267</v>
      </c>
      <c r="G229" s="235" t="s">
        <v>358</v>
      </c>
      <c r="H229" s="199">
        <v>1</v>
      </c>
      <c r="I229" s="198" t="s">
        <v>25</v>
      </c>
      <c r="J229" s="250">
        <v>46043092</v>
      </c>
      <c r="K229" s="250">
        <v>54168344</v>
      </c>
      <c r="L229" s="258">
        <v>8125252</v>
      </c>
      <c r="M229" s="258">
        <v>6.5679822851533232E-2</v>
      </c>
      <c r="N229" s="250">
        <v>0</v>
      </c>
      <c r="O229" s="250">
        <v>0</v>
      </c>
      <c r="P229" s="250">
        <v>46043092</v>
      </c>
      <c r="Q229" s="250">
        <v>8125252</v>
      </c>
      <c r="R229" s="205" t="s">
        <v>104</v>
      </c>
      <c r="S229" s="206">
        <v>45021</v>
      </c>
      <c r="T229" s="217">
        <v>45093</v>
      </c>
      <c r="U229" s="207">
        <v>45009</v>
      </c>
      <c r="V229" s="206" t="s">
        <v>527</v>
      </c>
      <c r="W229" s="207">
        <v>45216</v>
      </c>
      <c r="X229" s="233" t="s">
        <v>406</v>
      </c>
    </row>
    <row r="230" spans="1:24" s="24" customFormat="1" ht="42" x14ac:dyDescent="0.35">
      <c r="A230" s="198">
        <v>6</v>
      </c>
      <c r="B230" s="236" t="s">
        <v>21</v>
      </c>
      <c r="C230" s="235" t="s">
        <v>29</v>
      </c>
      <c r="D230" s="236" t="s">
        <v>57</v>
      </c>
      <c r="E230" s="235" t="s">
        <v>465</v>
      </c>
      <c r="F230" s="199" t="s">
        <v>267</v>
      </c>
      <c r="G230" s="235" t="s">
        <v>358</v>
      </c>
      <c r="H230" s="199">
        <v>2</v>
      </c>
      <c r="I230" s="198" t="s">
        <v>25</v>
      </c>
      <c r="J230" s="250">
        <v>3236687</v>
      </c>
      <c r="K230" s="250">
        <v>3807868</v>
      </c>
      <c r="L230" s="258">
        <v>571181</v>
      </c>
      <c r="M230" s="258">
        <v>6.5679822851533232E-2</v>
      </c>
      <c r="N230" s="250">
        <v>3236687</v>
      </c>
      <c r="O230" s="250">
        <v>571181</v>
      </c>
      <c r="P230" s="250">
        <v>0</v>
      </c>
      <c r="Q230" s="250">
        <v>0</v>
      </c>
      <c r="R230" s="205" t="s">
        <v>104</v>
      </c>
      <c r="S230" s="206">
        <v>45021</v>
      </c>
      <c r="T230" s="217">
        <v>45093</v>
      </c>
      <c r="U230" s="207">
        <v>45009</v>
      </c>
      <c r="V230" s="206" t="s">
        <v>527</v>
      </c>
      <c r="W230" s="207">
        <v>45216</v>
      </c>
      <c r="X230" s="212" t="s">
        <v>317</v>
      </c>
    </row>
    <row r="231" spans="1:24" s="24" customFormat="1" ht="21" x14ac:dyDescent="0.35">
      <c r="A231" s="198">
        <v>6</v>
      </c>
      <c r="B231" s="236" t="s">
        <v>21</v>
      </c>
      <c r="C231" s="235" t="s">
        <v>29</v>
      </c>
      <c r="D231" s="236" t="s">
        <v>57</v>
      </c>
      <c r="E231" s="235" t="s">
        <v>465</v>
      </c>
      <c r="F231" s="199" t="s">
        <v>305</v>
      </c>
      <c r="G231" s="235" t="s">
        <v>383</v>
      </c>
      <c r="H231" s="199">
        <v>1</v>
      </c>
      <c r="I231" s="198" t="s">
        <v>25</v>
      </c>
      <c r="J231" s="250">
        <v>19788257</v>
      </c>
      <c r="K231" s="250">
        <v>23280303</v>
      </c>
      <c r="L231" s="258">
        <v>3492046</v>
      </c>
      <c r="M231" s="258">
        <v>6.5679822851533232E-2</v>
      </c>
      <c r="N231" s="250">
        <v>0</v>
      </c>
      <c r="O231" s="250">
        <v>0</v>
      </c>
      <c r="P231" s="250">
        <v>19788257</v>
      </c>
      <c r="Q231" s="250">
        <v>3492046</v>
      </c>
      <c r="R231" s="205" t="s">
        <v>104</v>
      </c>
      <c r="S231" s="207">
        <v>45197</v>
      </c>
      <c r="T231" s="207">
        <v>45246</v>
      </c>
      <c r="U231" s="217">
        <v>45177</v>
      </c>
      <c r="V231" s="206" t="s">
        <v>527</v>
      </c>
      <c r="W231" s="207">
        <v>45314</v>
      </c>
      <c r="X231" s="233" t="s">
        <v>410</v>
      </c>
    </row>
    <row r="232" spans="1:24" s="134" customFormat="1" ht="42" x14ac:dyDescent="0.35">
      <c r="A232" s="198">
        <v>6</v>
      </c>
      <c r="B232" s="236" t="s">
        <v>21</v>
      </c>
      <c r="C232" s="235" t="s">
        <v>29</v>
      </c>
      <c r="D232" s="236" t="s">
        <v>57</v>
      </c>
      <c r="E232" s="235" t="s">
        <v>465</v>
      </c>
      <c r="F232" s="199" t="s">
        <v>305</v>
      </c>
      <c r="G232" s="235" t="s">
        <v>383</v>
      </c>
      <c r="H232" s="199">
        <v>2</v>
      </c>
      <c r="I232" s="198" t="s">
        <v>25</v>
      </c>
      <c r="J232" s="250">
        <v>1391054</v>
      </c>
      <c r="K232" s="250">
        <v>1636535</v>
      </c>
      <c r="L232" s="258">
        <v>245481</v>
      </c>
      <c r="M232" s="258">
        <v>6.5679822851533232E-2</v>
      </c>
      <c r="N232" s="250">
        <v>1391054</v>
      </c>
      <c r="O232" s="250">
        <v>245481</v>
      </c>
      <c r="P232" s="250">
        <v>0</v>
      </c>
      <c r="Q232" s="250">
        <v>0</v>
      </c>
      <c r="R232" s="205" t="s">
        <v>104</v>
      </c>
      <c r="S232" s="207">
        <v>45197</v>
      </c>
      <c r="T232" s="207">
        <v>45246</v>
      </c>
      <c r="U232" s="217">
        <v>45177</v>
      </c>
      <c r="V232" s="206" t="s">
        <v>527</v>
      </c>
      <c r="W232" s="207">
        <v>45314</v>
      </c>
      <c r="X232" s="212" t="s">
        <v>317</v>
      </c>
    </row>
    <row r="233" spans="1:24" s="24" customFormat="1" ht="21" x14ac:dyDescent="0.35">
      <c r="A233" s="198">
        <v>6</v>
      </c>
      <c r="B233" s="236" t="s">
        <v>21</v>
      </c>
      <c r="C233" s="235" t="s">
        <v>29</v>
      </c>
      <c r="D233" s="236" t="s">
        <v>57</v>
      </c>
      <c r="E233" s="235" t="s">
        <v>465</v>
      </c>
      <c r="F233" s="199" t="s">
        <v>389</v>
      </c>
      <c r="G233" s="235" t="s">
        <v>378</v>
      </c>
      <c r="H233" s="199" t="s">
        <v>154</v>
      </c>
      <c r="I233" s="198" t="s">
        <v>25</v>
      </c>
      <c r="J233" s="250">
        <v>6000000</v>
      </c>
      <c r="K233" s="250">
        <v>7058824</v>
      </c>
      <c r="L233" s="258">
        <v>1058824</v>
      </c>
      <c r="M233" s="258">
        <v>6.5679822851533232E-2</v>
      </c>
      <c r="N233" s="250">
        <v>0</v>
      </c>
      <c r="O233" s="250">
        <v>0</v>
      </c>
      <c r="P233" s="250">
        <v>6000000</v>
      </c>
      <c r="Q233" s="250">
        <v>1058824</v>
      </c>
      <c r="R233" s="205" t="s">
        <v>104</v>
      </c>
      <c r="S233" s="206">
        <v>45281</v>
      </c>
      <c r="T233" s="207">
        <v>45320</v>
      </c>
      <c r="U233" s="206">
        <v>45296</v>
      </c>
      <c r="V233" s="206" t="s">
        <v>527</v>
      </c>
      <c r="W233" s="206">
        <v>45440</v>
      </c>
      <c r="X233" s="200" t="s">
        <v>409</v>
      </c>
    </row>
    <row r="234" spans="1:24" s="134" customFormat="1" ht="52.5" x14ac:dyDescent="0.35">
      <c r="A234" s="198">
        <v>6</v>
      </c>
      <c r="B234" s="236" t="s">
        <v>21</v>
      </c>
      <c r="C234" s="235" t="s">
        <v>29</v>
      </c>
      <c r="D234" s="236" t="s">
        <v>57</v>
      </c>
      <c r="E234" s="235" t="s">
        <v>465</v>
      </c>
      <c r="F234" s="199" t="s">
        <v>390</v>
      </c>
      <c r="G234" s="235" t="s">
        <v>510</v>
      </c>
      <c r="H234" s="199" t="s">
        <v>154</v>
      </c>
      <c r="I234" s="198" t="s">
        <v>25</v>
      </c>
      <c r="J234" s="264">
        <v>1532920</v>
      </c>
      <c r="K234" s="264">
        <v>1803436</v>
      </c>
      <c r="L234" s="258">
        <v>270516</v>
      </c>
      <c r="M234" s="258">
        <v>6.5679822851533232E-2</v>
      </c>
      <c r="N234" s="250">
        <v>100682</v>
      </c>
      <c r="O234" s="250">
        <v>17768</v>
      </c>
      <c r="P234" s="250">
        <v>1432238</v>
      </c>
      <c r="Q234" s="250">
        <v>252748</v>
      </c>
      <c r="R234" s="205" t="s">
        <v>104</v>
      </c>
      <c r="S234" s="206">
        <v>45071</v>
      </c>
      <c r="T234" s="206">
        <v>45126</v>
      </c>
      <c r="U234" s="207">
        <v>45036</v>
      </c>
      <c r="V234" s="206" t="s">
        <v>527</v>
      </c>
      <c r="W234" s="207">
        <v>45216</v>
      </c>
      <c r="X234" s="233" t="s">
        <v>406</v>
      </c>
    </row>
    <row r="235" spans="1:24" s="134" customFormat="1" ht="11.25" customHeight="1" x14ac:dyDescent="0.35">
      <c r="A235" s="265"/>
      <c r="B235" s="266"/>
      <c r="C235" s="267"/>
      <c r="D235" s="266"/>
      <c r="E235" s="267"/>
      <c r="F235" s="268"/>
      <c r="G235" s="267"/>
      <c r="H235" s="268"/>
      <c r="I235" s="265" t="s">
        <v>569</v>
      </c>
      <c r="J235" s="269"/>
      <c r="K235" s="269"/>
      <c r="L235" s="270"/>
      <c r="M235" s="271"/>
      <c r="N235" s="272">
        <f>N78+N58+N24+N11</f>
        <v>146372244</v>
      </c>
      <c r="O235" s="272">
        <f>O78+O58+O24+O11</f>
        <v>25830393</v>
      </c>
      <c r="P235" s="272">
        <f>P78+P58+P24+P11</f>
        <v>499455120</v>
      </c>
      <c r="Q235" s="272">
        <f>Q78+Q58+Q24+Q11</f>
        <v>88139146</v>
      </c>
      <c r="R235" s="273"/>
      <c r="S235" s="274"/>
      <c r="T235" s="274"/>
      <c r="U235" s="275"/>
      <c r="V235" s="274"/>
      <c r="W235" s="275"/>
      <c r="X235" s="276"/>
    </row>
    <row r="236" spans="1:24" s="20" customFormat="1" ht="13" x14ac:dyDescent="0.3">
      <c r="A236" s="36"/>
      <c r="B236" s="36"/>
      <c r="C236" s="11"/>
      <c r="D236" s="36"/>
      <c r="E236" s="1"/>
      <c r="F236" s="36"/>
      <c r="G236" s="37"/>
      <c r="H236" s="36"/>
      <c r="I236" s="8" t="s">
        <v>544</v>
      </c>
      <c r="J236" s="136"/>
      <c r="K236" s="136"/>
      <c r="L236" s="136"/>
      <c r="M236" s="5"/>
      <c r="O236" s="8"/>
      <c r="P236" s="8"/>
      <c r="Q236" s="8"/>
      <c r="R236" s="190"/>
      <c r="S236" s="151"/>
      <c r="T236" s="151"/>
      <c r="U236" s="151"/>
      <c r="V236" s="151"/>
      <c r="W236" s="196"/>
      <c r="X236" s="196"/>
    </row>
    <row r="237" spans="1:24" s="20" customFormat="1" ht="13" x14ac:dyDescent="0.3">
      <c r="A237" s="36"/>
      <c r="B237" s="36"/>
      <c r="C237" s="11"/>
      <c r="D237" s="36"/>
      <c r="E237" s="1"/>
      <c r="F237" s="36"/>
      <c r="G237" s="37"/>
      <c r="H237" s="36"/>
      <c r="I237" s="8" t="s">
        <v>545</v>
      </c>
      <c r="J237" s="136"/>
      <c r="K237" s="136"/>
      <c r="L237" s="136"/>
      <c r="M237" s="5"/>
      <c r="O237" s="8"/>
      <c r="P237" s="8"/>
      <c r="Q237" s="8"/>
      <c r="R237" s="190"/>
      <c r="S237" s="151"/>
      <c r="T237" s="151"/>
      <c r="U237" s="151"/>
      <c r="V237" s="151"/>
      <c r="W237" s="196"/>
      <c r="X237" s="196"/>
    </row>
    <row r="238" spans="1:24" s="20" customFormat="1" ht="8.15" customHeight="1" x14ac:dyDescent="0.3">
      <c r="A238" s="36"/>
      <c r="B238" s="36"/>
      <c r="C238" s="11"/>
      <c r="D238" s="36"/>
      <c r="E238" s="1"/>
      <c r="F238" s="36"/>
      <c r="G238" s="37"/>
      <c r="H238" s="36"/>
      <c r="I238" s="136"/>
      <c r="J238" s="136"/>
      <c r="K238" s="136"/>
      <c r="L238" s="136"/>
      <c r="M238" s="5"/>
      <c r="N238" s="183"/>
      <c r="O238" s="183"/>
      <c r="P238" s="183"/>
      <c r="Q238" s="183"/>
      <c r="R238" s="184"/>
      <c r="S238" s="37"/>
      <c r="T238" s="37"/>
      <c r="U238" s="37"/>
      <c r="V238" s="37"/>
      <c r="W238" s="189"/>
      <c r="X238" s="37"/>
    </row>
    <row r="239" spans="1:24" s="159" customFormat="1" ht="9.75" customHeight="1" x14ac:dyDescent="0.25">
      <c r="A239" s="299" t="s">
        <v>503</v>
      </c>
      <c r="B239" s="299"/>
      <c r="C239" s="299"/>
      <c r="D239" s="299"/>
      <c r="E239" s="299"/>
      <c r="F239" s="299"/>
      <c r="G239" s="299"/>
      <c r="H239" s="299"/>
      <c r="I239" s="299"/>
      <c r="J239" s="299"/>
      <c r="K239" s="299"/>
      <c r="L239" s="299"/>
      <c r="M239" s="299"/>
      <c r="N239" s="299"/>
      <c r="O239" s="299"/>
      <c r="P239" s="299"/>
      <c r="Q239" s="299"/>
      <c r="R239" s="299"/>
      <c r="S239" s="299"/>
      <c r="T239" s="299"/>
      <c r="U239" s="299"/>
      <c r="V239" s="299"/>
      <c r="W239" s="299"/>
      <c r="X239" s="299"/>
    </row>
    <row r="240" spans="1:24" s="159" customFormat="1" ht="21.65" customHeight="1" x14ac:dyDescent="0.25">
      <c r="A240" s="299" t="s">
        <v>377</v>
      </c>
      <c r="B240" s="299"/>
      <c r="C240" s="299"/>
      <c r="D240" s="299"/>
      <c r="E240" s="299"/>
      <c r="F240" s="299"/>
      <c r="G240" s="299"/>
      <c r="H240" s="299"/>
      <c r="I240" s="299"/>
      <c r="J240" s="299"/>
      <c r="K240" s="299"/>
      <c r="L240" s="299"/>
      <c r="M240" s="299"/>
      <c r="N240" s="299"/>
      <c r="O240" s="299"/>
      <c r="P240" s="299"/>
      <c r="Q240" s="299"/>
      <c r="R240" s="299"/>
      <c r="S240" s="299"/>
      <c r="T240" s="299"/>
      <c r="U240" s="299"/>
      <c r="V240" s="299"/>
      <c r="W240" s="299"/>
      <c r="X240" s="299"/>
    </row>
    <row r="241" spans="1:24" s="159" customFormat="1" ht="10.75" customHeight="1" x14ac:dyDescent="0.25">
      <c r="A241" s="299" t="s">
        <v>504</v>
      </c>
      <c r="B241" s="299"/>
      <c r="C241" s="299"/>
      <c r="D241" s="299"/>
      <c r="E241" s="299"/>
      <c r="F241" s="299"/>
      <c r="G241" s="299"/>
      <c r="H241" s="299"/>
      <c r="I241" s="299"/>
      <c r="J241" s="299"/>
      <c r="K241" s="299"/>
      <c r="L241" s="299"/>
      <c r="M241" s="299"/>
      <c r="N241" s="299"/>
      <c r="O241" s="299"/>
      <c r="P241" s="299"/>
      <c r="Q241" s="299"/>
      <c r="R241" s="299"/>
      <c r="S241" s="299"/>
      <c r="T241" s="299"/>
      <c r="U241" s="299"/>
      <c r="V241" s="299"/>
      <c r="W241" s="299"/>
      <c r="X241" s="299"/>
    </row>
    <row r="242" spans="1:24" s="159" customFormat="1" ht="10.5" x14ac:dyDescent="0.25">
      <c r="A242" s="298" t="s">
        <v>542</v>
      </c>
      <c r="B242" s="298"/>
      <c r="C242" s="298"/>
      <c r="D242" s="298"/>
      <c r="E242" s="298"/>
      <c r="F242" s="298"/>
      <c r="G242" s="298"/>
      <c r="H242" s="298"/>
      <c r="I242" s="298"/>
      <c r="J242" s="298"/>
      <c r="K242" s="298"/>
      <c r="L242" s="298"/>
      <c r="M242" s="298"/>
      <c r="N242" s="298"/>
      <c r="O242" s="298"/>
      <c r="P242" s="298"/>
      <c r="Q242" s="298"/>
      <c r="R242" s="298"/>
      <c r="S242" s="298"/>
      <c r="T242" s="298"/>
      <c r="U242" s="298"/>
      <c r="V242" s="298"/>
      <c r="W242" s="298"/>
      <c r="X242" s="298"/>
    </row>
    <row r="243" spans="1:24" s="159" customFormat="1" ht="10.5" customHeight="1" x14ac:dyDescent="0.25">
      <c r="A243" s="298" t="s">
        <v>591</v>
      </c>
      <c r="B243" s="298"/>
      <c r="C243" s="298"/>
      <c r="D243" s="298"/>
      <c r="E243" s="298"/>
      <c r="F243" s="298"/>
      <c r="G243" s="298"/>
      <c r="H243" s="298"/>
      <c r="I243" s="298"/>
      <c r="J243" s="298"/>
      <c r="K243" s="298"/>
      <c r="L243" s="298"/>
      <c r="M243" s="298"/>
      <c r="N243" s="298"/>
      <c r="O243" s="298"/>
      <c r="P243" s="298"/>
      <c r="Q243" s="298"/>
      <c r="R243" s="298"/>
      <c r="S243" s="298"/>
      <c r="T243" s="298"/>
      <c r="U243" s="298"/>
      <c r="V243" s="298"/>
      <c r="W243" s="298"/>
      <c r="X243" s="298"/>
    </row>
    <row r="244" spans="1:24" s="20" customFormat="1" ht="10.5" customHeight="1" x14ac:dyDescent="0.4">
      <c r="A244" s="185" t="s">
        <v>597</v>
      </c>
      <c r="B244" s="36"/>
      <c r="C244" s="138"/>
      <c r="D244" s="75"/>
      <c r="E244" s="141"/>
      <c r="F244" s="74"/>
      <c r="G244" s="37"/>
      <c r="H244" s="36"/>
      <c r="I244" s="36"/>
      <c r="J244" s="41"/>
      <c r="K244" s="164"/>
      <c r="L244" s="41"/>
      <c r="M244" s="41"/>
      <c r="N244" s="41"/>
      <c r="O244" s="41"/>
      <c r="P244" s="41"/>
      <c r="Q244" s="41"/>
      <c r="R244" s="41"/>
      <c r="S244" s="37"/>
      <c r="T244" s="37"/>
      <c r="U244" s="37"/>
      <c r="V244" s="37"/>
      <c r="W244" s="37"/>
      <c r="X244" s="37"/>
    </row>
    <row r="245" spans="1:24" s="20" customFormat="1" ht="17.5" customHeight="1" x14ac:dyDescent="0.4">
      <c r="A245" s="300" t="s">
        <v>543</v>
      </c>
      <c r="B245" s="300"/>
      <c r="C245" s="300"/>
      <c r="D245" s="300"/>
      <c r="E245" s="300"/>
      <c r="F245" s="300"/>
      <c r="G245" s="162"/>
      <c r="H245" s="163"/>
      <c r="I245" s="163"/>
      <c r="J245" s="163"/>
      <c r="K245" s="18"/>
      <c r="L245" s="146"/>
      <c r="M245" s="41"/>
      <c r="N245" s="41"/>
      <c r="O245" s="41"/>
      <c r="P245" s="41"/>
      <c r="Q245" s="41"/>
      <c r="R245" s="41"/>
      <c r="S245" s="37"/>
      <c r="T245" s="37"/>
      <c r="U245" s="37"/>
      <c r="V245" s="37"/>
      <c r="W245" s="277" t="s">
        <v>596</v>
      </c>
      <c r="X245" s="37"/>
    </row>
    <row r="246" spans="1:24" s="20" customFormat="1" ht="10.5" customHeight="1" x14ac:dyDescent="0.35">
      <c r="A246" s="10"/>
      <c r="B246" s="161"/>
      <c r="C246" s="165"/>
      <c r="D246" s="165"/>
      <c r="E246" s="165"/>
      <c r="F246" s="166"/>
      <c r="G246" s="167"/>
      <c r="H246" s="168"/>
      <c r="I246" s="168"/>
      <c r="J246" s="169"/>
      <c r="K246" s="18"/>
      <c r="L246" s="146"/>
      <c r="M246" s="41"/>
      <c r="N246" s="41"/>
      <c r="O246" s="41"/>
      <c r="P246" s="41"/>
      <c r="Q246" s="41"/>
      <c r="R246" s="41"/>
      <c r="S246" s="37"/>
      <c r="T246" s="37"/>
      <c r="U246" s="37"/>
      <c r="V246" s="37"/>
      <c r="W246" s="37"/>
      <c r="X246" s="37"/>
    </row>
    <row r="247" spans="1:24" s="20" customFormat="1" x14ac:dyDescent="0.35">
      <c r="A247" s="297" t="s">
        <v>555</v>
      </c>
      <c r="B247" s="297"/>
      <c r="C247" s="297"/>
      <c r="D247" s="297"/>
      <c r="E247" s="297"/>
      <c r="F247" s="297"/>
      <c r="G247" s="170"/>
      <c r="H247" s="171"/>
      <c r="I247" s="171"/>
      <c r="J247" s="195"/>
      <c r="K247" s="19"/>
      <c r="L247" s="146"/>
      <c r="M247" s="41"/>
      <c r="N247" s="41"/>
      <c r="O247" s="41"/>
      <c r="P247" s="41"/>
      <c r="Q247" s="41"/>
      <c r="R247" s="41"/>
      <c r="S247" s="37"/>
      <c r="T247" s="37"/>
      <c r="U247" s="37"/>
      <c r="V247" s="37"/>
      <c r="W247" s="37"/>
      <c r="X247" s="37"/>
    </row>
    <row r="248" spans="1:24" s="20" customFormat="1" x14ac:dyDescent="0.35">
      <c r="A248" s="297" t="s">
        <v>556</v>
      </c>
      <c r="B248" s="297"/>
      <c r="C248" s="297"/>
      <c r="D248" s="297"/>
      <c r="E248" s="297"/>
      <c r="F248" s="297"/>
      <c r="G248" s="170"/>
      <c r="H248" s="172"/>
      <c r="I248" s="172"/>
      <c r="J248" s="172"/>
      <c r="K248" s="18"/>
      <c r="L248" s="146"/>
      <c r="M248" s="41"/>
      <c r="N248" s="41"/>
      <c r="O248" s="41"/>
      <c r="P248" s="41"/>
      <c r="Q248" s="41"/>
      <c r="R248" s="41"/>
      <c r="S248" s="37"/>
      <c r="T248" s="37"/>
      <c r="U248" s="37"/>
      <c r="V248" s="37"/>
      <c r="W248" s="37"/>
      <c r="X248" s="37"/>
    </row>
    <row r="249" spans="1:24" s="20" customFormat="1" ht="10.5" customHeight="1" x14ac:dyDescent="0.25">
      <c r="A249" s="36"/>
      <c r="B249" s="36"/>
      <c r="C249" s="138"/>
      <c r="D249" s="75"/>
      <c r="E249" s="141"/>
      <c r="F249" s="74"/>
      <c r="G249" s="37"/>
      <c r="H249" s="36"/>
      <c r="I249" s="36"/>
      <c r="J249" s="41"/>
      <c r="K249" s="41"/>
      <c r="L249" s="41"/>
      <c r="M249" s="41"/>
      <c r="N249" s="41"/>
      <c r="O249" s="41"/>
      <c r="P249" s="41"/>
      <c r="Q249" s="41"/>
      <c r="R249" s="41"/>
      <c r="S249" s="37"/>
      <c r="T249" s="37"/>
      <c r="U249" s="37"/>
      <c r="V249" s="37"/>
      <c r="W249" s="37"/>
      <c r="X249" s="37"/>
    </row>
    <row r="250" spans="1:24" s="20" customFormat="1" ht="10.5" customHeight="1" x14ac:dyDescent="0.25">
      <c r="A250" s="36"/>
      <c r="B250" s="36"/>
      <c r="C250" s="138"/>
      <c r="D250" s="75"/>
      <c r="E250" s="141"/>
      <c r="F250" s="74"/>
      <c r="G250" s="37"/>
      <c r="H250" s="36"/>
      <c r="I250" s="36"/>
      <c r="J250" s="41"/>
      <c r="K250" s="41"/>
      <c r="L250" s="41"/>
      <c r="M250" s="41"/>
      <c r="N250" s="41"/>
      <c r="O250" s="41"/>
      <c r="P250" s="41"/>
      <c r="Q250" s="41"/>
      <c r="R250" s="41"/>
      <c r="S250" s="37"/>
      <c r="T250" s="37"/>
      <c r="U250" s="37"/>
      <c r="V250" s="37"/>
      <c r="W250" s="37"/>
      <c r="X250" s="37"/>
    </row>
    <row r="251" spans="1:24" s="20" customFormat="1" ht="10.5" customHeight="1" x14ac:dyDescent="0.25">
      <c r="A251" s="36"/>
      <c r="B251" s="36"/>
      <c r="C251" s="138"/>
      <c r="D251" s="75"/>
      <c r="E251" s="141"/>
      <c r="F251" s="74"/>
      <c r="G251" s="37"/>
      <c r="H251" s="36"/>
      <c r="I251" s="36"/>
      <c r="J251" s="41"/>
      <c r="K251" s="41"/>
      <c r="L251" s="41"/>
      <c r="M251" s="41"/>
      <c r="N251" s="41"/>
      <c r="O251" s="41"/>
      <c r="P251" s="41"/>
      <c r="Q251" s="41"/>
      <c r="R251" s="41"/>
      <c r="S251" s="37"/>
      <c r="T251" s="37"/>
      <c r="U251" s="37"/>
      <c r="V251" s="37"/>
      <c r="W251" s="37"/>
      <c r="X251" s="37"/>
    </row>
    <row r="252" spans="1:24" s="20" customFormat="1" ht="10.5" customHeight="1" x14ac:dyDescent="0.25">
      <c r="A252" s="36"/>
      <c r="B252" s="36"/>
      <c r="C252" s="138"/>
      <c r="D252" s="75"/>
      <c r="E252" s="141"/>
      <c r="F252" s="74"/>
      <c r="G252" s="37"/>
      <c r="H252" s="36"/>
      <c r="I252" s="36"/>
      <c r="J252" s="41"/>
      <c r="K252" s="41"/>
      <c r="L252" s="41"/>
      <c r="M252" s="41"/>
      <c r="N252" s="41"/>
      <c r="O252" s="41"/>
      <c r="P252" s="41"/>
      <c r="Q252" s="41"/>
      <c r="R252" s="41"/>
      <c r="S252" s="37"/>
      <c r="T252" s="37"/>
      <c r="U252" s="37"/>
      <c r="V252" s="37"/>
      <c r="W252" s="37"/>
      <c r="X252" s="37"/>
    </row>
    <row r="253" spans="1:24" s="20" customFormat="1" ht="10.5" customHeight="1" x14ac:dyDescent="0.25">
      <c r="A253" s="36"/>
      <c r="B253" s="36"/>
      <c r="C253" s="138"/>
      <c r="D253" s="75"/>
      <c r="E253" s="141"/>
      <c r="F253" s="74"/>
      <c r="G253" s="37"/>
      <c r="H253" s="36"/>
      <c r="I253" s="36"/>
      <c r="J253" s="41"/>
      <c r="K253" s="41"/>
      <c r="L253" s="41"/>
      <c r="M253" s="41"/>
      <c r="N253" s="41"/>
      <c r="O253" s="41"/>
      <c r="P253" s="41"/>
      <c r="Q253" s="41"/>
      <c r="R253" s="41"/>
      <c r="S253" s="37"/>
      <c r="T253" s="37"/>
      <c r="U253" s="37"/>
      <c r="V253" s="37"/>
      <c r="W253" s="37"/>
      <c r="X253" s="37"/>
    </row>
    <row r="254" spans="1:24" s="20" customFormat="1" ht="12" customHeight="1" x14ac:dyDescent="0.25">
      <c r="A254" s="36"/>
      <c r="B254" s="36"/>
      <c r="C254" s="138"/>
      <c r="D254" s="74"/>
      <c r="E254" s="141"/>
      <c r="F254" s="74"/>
      <c r="G254" s="37"/>
      <c r="H254" s="36"/>
      <c r="I254" s="36"/>
      <c r="J254" s="41"/>
      <c r="K254" s="41"/>
      <c r="L254" s="41"/>
      <c r="M254" s="41"/>
      <c r="N254" s="41"/>
      <c r="O254" s="41"/>
      <c r="P254" s="41"/>
      <c r="Q254" s="41"/>
      <c r="R254" s="41"/>
      <c r="S254" s="37"/>
      <c r="T254" s="37"/>
      <c r="U254" s="37"/>
      <c r="V254" s="37"/>
      <c r="W254" s="37"/>
      <c r="X254" s="37"/>
    </row>
    <row r="255" spans="1:24" s="20" customFormat="1" ht="10.5" customHeight="1" x14ac:dyDescent="0.25">
      <c r="A255" s="36"/>
      <c r="B255" s="36"/>
      <c r="C255" s="11"/>
      <c r="D255" s="36"/>
      <c r="E255" s="1"/>
      <c r="F255" s="36"/>
      <c r="G255" s="37"/>
      <c r="H255" s="36"/>
      <c r="I255" s="36"/>
      <c r="J255" s="41"/>
      <c r="K255" s="41"/>
      <c r="L255" s="41"/>
      <c r="M255" s="41"/>
      <c r="N255" s="41"/>
      <c r="O255" s="41"/>
      <c r="P255" s="41"/>
      <c r="Q255" s="41"/>
      <c r="R255" s="41"/>
      <c r="S255" s="37"/>
      <c r="T255" s="37"/>
      <c r="U255" s="37"/>
      <c r="V255" s="37"/>
      <c r="W255" s="37"/>
      <c r="X255" s="37"/>
    </row>
    <row r="256" spans="1:24" s="20" customFormat="1" ht="10.5" customHeight="1" x14ac:dyDescent="0.25">
      <c r="A256" s="36"/>
      <c r="B256" s="36"/>
      <c r="C256" s="11"/>
      <c r="D256" s="36"/>
      <c r="E256" s="1"/>
      <c r="F256" s="36"/>
      <c r="G256" s="37"/>
      <c r="H256" s="36"/>
      <c r="I256" s="36"/>
      <c r="J256" s="41"/>
      <c r="K256" s="41"/>
      <c r="L256" s="41"/>
      <c r="M256" s="41"/>
      <c r="N256" s="41"/>
      <c r="O256" s="41"/>
      <c r="P256" s="41"/>
      <c r="Q256" s="41"/>
      <c r="R256" s="41"/>
      <c r="S256" s="37"/>
      <c r="T256" s="37"/>
      <c r="U256" s="37"/>
      <c r="V256" s="37"/>
      <c r="W256" s="37"/>
      <c r="X256" s="37"/>
    </row>
    <row r="257" spans="1:24" s="20" customFormat="1" ht="10.5" customHeight="1" x14ac:dyDescent="0.25">
      <c r="A257" s="36"/>
      <c r="B257" s="36"/>
      <c r="C257" s="11"/>
      <c r="D257" s="36"/>
      <c r="E257" s="1"/>
      <c r="F257" s="36"/>
      <c r="G257" s="37"/>
      <c r="H257" s="36"/>
      <c r="I257" s="36"/>
      <c r="J257" s="41"/>
      <c r="K257" s="41"/>
      <c r="L257" s="41"/>
      <c r="M257" s="41"/>
      <c r="N257" s="41"/>
      <c r="O257" s="41"/>
      <c r="P257" s="41"/>
      <c r="Q257" s="41"/>
      <c r="R257" s="41"/>
      <c r="S257" s="37"/>
      <c r="T257" s="37"/>
      <c r="U257" s="37"/>
      <c r="V257" s="37"/>
      <c r="W257" s="37"/>
      <c r="X257" s="37"/>
    </row>
    <row r="258" spans="1:24" s="20" customFormat="1" ht="10.5" customHeight="1" x14ac:dyDescent="0.25">
      <c r="A258" s="36"/>
      <c r="B258" s="36"/>
      <c r="C258" s="11"/>
      <c r="D258" s="36"/>
      <c r="E258" s="1"/>
      <c r="F258" s="36"/>
      <c r="G258" s="37"/>
      <c r="H258" s="36"/>
      <c r="I258" s="36"/>
      <c r="J258" s="41"/>
      <c r="K258" s="41"/>
      <c r="L258" s="41"/>
      <c r="M258" s="41"/>
      <c r="N258" s="41"/>
      <c r="O258" s="41"/>
      <c r="P258" s="41"/>
      <c r="Q258" s="41"/>
      <c r="R258" s="41"/>
      <c r="S258" s="37"/>
      <c r="T258" s="37"/>
      <c r="U258" s="37"/>
      <c r="V258" s="37"/>
      <c r="W258" s="37"/>
      <c r="X258" s="37"/>
    </row>
    <row r="259" spans="1:24" s="20" customFormat="1" ht="10.5" customHeight="1" x14ac:dyDescent="0.25">
      <c r="A259" s="36"/>
      <c r="B259" s="36"/>
      <c r="C259" s="11"/>
      <c r="D259" s="36"/>
      <c r="E259" s="1"/>
      <c r="F259" s="36"/>
      <c r="G259" s="37"/>
      <c r="H259" s="36"/>
      <c r="I259" s="36"/>
      <c r="J259" s="41"/>
      <c r="K259" s="41"/>
      <c r="L259" s="41"/>
      <c r="M259" s="41"/>
      <c r="N259" s="41"/>
      <c r="O259" s="41"/>
      <c r="P259" s="41"/>
      <c r="Q259" s="41"/>
      <c r="R259" s="41"/>
      <c r="S259" s="37"/>
      <c r="T259" s="37"/>
      <c r="U259" s="37"/>
      <c r="V259" s="37"/>
      <c r="W259" s="37"/>
      <c r="X259" s="37"/>
    </row>
    <row r="260" spans="1:24" s="20" customFormat="1" ht="10.5" customHeight="1" x14ac:dyDescent="0.25">
      <c r="A260" s="36"/>
      <c r="B260" s="36"/>
      <c r="C260" s="11"/>
      <c r="D260" s="36"/>
      <c r="E260" s="1"/>
      <c r="F260" s="36"/>
      <c r="G260" s="37"/>
      <c r="H260" s="36"/>
      <c r="I260" s="36"/>
      <c r="J260" s="41"/>
      <c r="K260" s="41"/>
      <c r="L260" s="41"/>
      <c r="M260" s="41"/>
      <c r="N260" s="41"/>
      <c r="O260" s="41"/>
      <c r="P260" s="41"/>
      <c r="Q260" s="41"/>
      <c r="R260" s="41"/>
      <c r="S260" s="37"/>
      <c r="T260" s="37"/>
      <c r="U260" s="37"/>
      <c r="V260" s="37"/>
      <c r="W260" s="37"/>
      <c r="X260" s="37"/>
    </row>
    <row r="261" spans="1:24" s="20" customFormat="1" ht="10.5" customHeight="1" x14ac:dyDescent="0.25">
      <c r="A261" s="36"/>
      <c r="B261" s="36"/>
      <c r="C261" s="11"/>
      <c r="D261" s="36"/>
      <c r="E261" s="1"/>
      <c r="F261" s="36"/>
      <c r="G261" s="37"/>
      <c r="H261" s="36"/>
      <c r="I261" s="36"/>
      <c r="J261" s="41"/>
      <c r="K261" s="41"/>
      <c r="L261" s="41"/>
      <c r="M261" s="41"/>
      <c r="N261" s="41"/>
      <c r="O261" s="41"/>
      <c r="P261" s="41"/>
      <c r="Q261" s="41"/>
      <c r="R261" s="41"/>
      <c r="S261" s="37"/>
      <c r="T261" s="37"/>
      <c r="U261" s="37"/>
      <c r="V261" s="37"/>
      <c r="W261" s="37"/>
      <c r="X261" s="37"/>
    </row>
    <row r="262" spans="1:24" s="20" customFormat="1" ht="10.5" customHeight="1" x14ac:dyDescent="0.25">
      <c r="A262" s="36"/>
      <c r="B262" s="36"/>
      <c r="C262" s="11"/>
      <c r="D262" s="36"/>
      <c r="E262" s="1"/>
      <c r="F262" s="36"/>
      <c r="G262" s="37"/>
      <c r="H262" s="36"/>
      <c r="I262" s="36"/>
      <c r="J262" s="41"/>
      <c r="K262" s="41"/>
      <c r="L262" s="41"/>
      <c r="M262" s="41"/>
      <c r="N262" s="41"/>
      <c r="O262" s="41"/>
      <c r="P262" s="41"/>
      <c r="Q262" s="41"/>
      <c r="R262" s="41"/>
      <c r="S262" s="37"/>
      <c r="T262" s="37"/>
      <c r="U262" s="37"/>
      <c r="V262" s="37"/>
      <c r="W262" s="37"/>
      <c r="X262" s="37"/>
    </row>
    <row r="263" spans="1:24" s="20" customFormat="1" ht="10.5" customHeight="1" x14ac:dyDescent="0.25">
      <c r="A263" s="36"/>
      <c r="B263" s="36"/>
      <c r="C263" s="11"/>
      <c r="D263" s="36"/>
      <c r="E263" s="1"/>
      <c r="F263" s="36"/>
      <c r="G263" s="37"/>
      <c r="H263" s="36"/>
      <c r="I263" s="36"/>
      <c r="J263" s="41"/>
      <c r="K263" s="41"/>
      <c r="L263" s="41"/>
      <c r="M263" s="41"/>
      <c r="N263" s="41"/>
      <c r="O263" s="41"/>
      <c r="P263" s="41"/>
      <c r="Q263" s="41"/>
      <c r="R263" s="41"/>
      <c r="S263" s="37"/>
      <c r="T263" s="37"/>
      <c r="U263" s="37"/>
      <c r="V263" s="37"/>
      <c r="W263" s="37"/>
      <c r="X263" s="37"/>
    </row>
    <row r="264" spans="1:24" s="20" customFormat="1" ht="10.5" customHeight="1" x14ac:dyDescent="0.25">
      <c r="A264" s="36"/>
      <c r="B264" s="36"/>
      <c r="C264" s="11"/>
      <c r="D264" s="36"/>
      <c r="E264" s="1"/>
      <c r="F264" s="36"/>
      <c r="G264" s="37"/>
      <c r="H264" s="36"/>
      <c r="I264" s="36"/>
      <c r="J264" s="41"/>
      <c r="K264" s="41"/>
      <c r="L264" s="41"/>
      <c r="M264" s="41"/>
      <c r="N264" s="41"/>
      <c r="O264" s="41"/>
      <c r="P264" s="41"/>
      <c r="Q264" s="41"/>
      <c r="R264" s="41"/>
      <c r="S264" s="37"/>
      <c r="T264" s="37"/>
      <c r="U264" s="37"/>
      <c r="V264" s="37"/>
      <c r="W264" s="37"/>
      <c r="X264" s="37"/>
    </row>
    <row r="265" spans="1:24" s="20" customFormat="1" ht="10.5" customHeight="1" x14ac:dyDescent="0.25">
      <c r="A265" s="36"/>
      <c r="B265" s="36"/>
      <c r="C265" s="11"/>
      <c r="D265" s="36"/>
      <c r="E265" s="1"/>
      <c r="F265" s="36"/>
      <c r="G265" s="37"/>
      <c r="H265" s="36"/>
      <c r="I265" s="36"/>
      <c r="J265" s="41"/>
      <c r="K265" s="41"/>
      <c r="L265" s="41"/>
      <c r="M265" s="41"/>
      <c r="N265" s="41"/>
      <c r="O265" s="41"/>
      <c r="P265" s="41"/>
      <c r="Q265" s="41"/>
      <c r="R265" s="41"/>
      <c r="S265" s="37"/>
      <c r="T265" s="37"/>
      <c r="U265" s="37"/>
      <c r="V265" s="37"/>
      <c r="W265" s="37"/>
      <c r="X265" s="37"/>
    </row>
    <row r="266" spans="1:24" s="20" customFormat="1" ht="10.5" customHeight="1" x14ac:dyDescent="0.25">
      <c r="A266" s="36"/>
      <c r="B266" s="36"/>
      <c r="C266" s="11"/>
      <c r="D266" s="36"/>
      <c r="E266" s="1"/>
      <c r="F266" s="36"/>
      <c r="G266" s="37"/>
      <c r="H266" s="36"/>
      <c r="I266" s="36"/>
      <c r="J266" s="41"/>
      <c r="K266" s="41"/>
      <c r="L266" s="41"/>
      <c r="M266" s="41"/>
      <c r="N266" s="41"/>
      <c r="O266" s="41"/>
      <c r="P266" s="41"/>
      <c r="Q266" s="41"/>
      <c r="R266" s="41"/>
      <c r="S266" s="37"/>
      <c r="T266" s="37"/>
      <c r="U266" s="37"/>
      <c r="V266" s="37"/>
      <c r="W266" s="37"/>
      <c r="X266" s="37"/>
    </row>
    <row r="267" spans="1:24" s="20" customFormat="1" ht="10.5" customHeight="1" x14ac:dyDescent="0.25">
      <c r="A267" s="36"/>
      <c r="B267" s="36"/>
      <c r="C267" s="11"/>
      <c r="D267" s="36"/>
      <c r="E267" s="1"/>
      <c r="F267" s="36"/>
      <c r="G267" s="37"/>
      <c r="H267" s="36"/>
      <c r="I267" s="36"/>
      <c r="J267" s="41"/>
      <c r="K267" s="41"/>
      <c r="L267" s="41"/>
      <c r="M267" s="41"/>
      <c r="N267" s="41"/>
      <c r="O267" s="41"/>
      <c r="P267" s="41"/>
      <c r="Q267" s="41"/>
      <c r="R267" s="41"/>
      <c r="S267" s="37"/>
      <c r="T267" s="37"/>
      <c r="U267" s="37"/>
      <c r="V267" s="37"/>
      <c r="W267" s="37"/>
      <c r="X267" s="37"/>
    </row>
    <row r="268" spans="1:24" s="20" customFormat="1" ht="10.5" customHeight="1" x14ac:dyDescent="0.25">
      <c r="A268" s="36"/>
      <c r="B268" s="36"/>
      <c r="C268" s="11"/>
      <c r="D268" s="36"/>
      <c r="E268" s="1"/>
      <c r="F268" s="36"/>
      <c r="G268" s="37"/>
      <c r="H268" s="36"/>
      <c r="I268" s="36"/>
      <c r="J268" s="41"/>
      <c r="K268" s="41"/>
      <c r="L268" s="41"/>
      <c r="M268" s="41"/>
      <c r="N268" s="41"/>
      <c r="O268" s="41"/>
      <c r="P268" s="41"/>
      <c r="Q268" s="41"/>
      <c r="R268" s="41"/>
      <c r="S268" s="37"/>
      <c r="T268" s="37"/>
      <c r="U268" s="37"/>
      <c r="V268" s="37"/>
      <c r="W268" s="37"/>
      <c r="X268" s="37"/>
    </row>
    <row r="269" spans="1:24" s="20" customFormat="1" ht="10.5" customHeight="1" x14ac:dyDescent="0.25">
      <c r="A269" s="36"/>
      <c r="B269" s="36"/>
      <c r="C269" s="11"/>
      <c r="D269" s="36"/>
      <c r="E269" s="1"/>
      <c r="F269" s="36"/>
      <c r="G269" s="37"/>
      <c r="H269" s="36"/>
      <c r="I269" s="36"/>
      <c r="J269" s="41"/>
      <c r="K269" s="41"/>
      <c r="L269" s="41"/>
      <c r="M269" s="41"/>
      <c r="N269" s="41"/>
      <c r="O269" s="41"/>
      <c r="P269" s="41"/>
      <c r="Q269" s="41"/>
      <c r="R269" s="41"/>
      <c r="S269" s="37"/>
      <c r="T269" s="37"/>
      <c r="U269" s="37"/>
      <c r="V269" s="37"/>
      <c r="W269" s="37"/>
      <c r="X269" s="37"/>
    </row>
    <row r="270" spans="1:24" s="20" customFormat="1" ht="10.5" customHeight="1" x14ac:dyDescent="0.25">
      <c r="A270" s="36"/>
      <c r="B270" s="36"/>
      <c r="C270" s="11"/>
      <c r="D270" s="36"/>
      <c r="E270" s="1"/>
      <c r="F270" s="36"/>
      <c r="G270" s="37"/>
      <c r="H270" s="36"/>
      <c r="I270" s="36"/>
      <c r="J270" s="41"/>
      <c r="K270" s="41"/>
      <c r="L270" s="41"/>
      <c r="M270" s="41"/>
      <c r="N270" s="41"/>
      <c r="O270" s="41"/>
      <c r="P270" s="41"/>
      <c r="Q270" s="41"/>
      <c r="R270" s="41"/>
      <c r="S270" s="37"/>
      <c r="T270" s="37"/>
      <c r="U270" s="37"/>
      <c r="V270" s="37"/>
      <c r="W270" s="37"/>
      <c r="X270" s="37"/>
    </row>
    <row r="271" spans="1:24" s="20" customFormat="1" ht="10.5" customHeight="1" x14ac:dyDescent="0.25">
      <c r="A271" s="36"/>
      <c r="B271" s="36"/>
      <c r="C271" s="11"/>
      <c r="D271" s="36"/>
      <c r="E271" s="1"/>
      <c r="F271" s="36"/>
      <c r="G271" s="37"/>
      <c r="H271" s="36"/>
      <c r="I271" s="36"/>
      <c r="J271" s="41"/>
      <c r="K271" s="41"/>
      <c r="L271" s="41"/>
      <c r="M271" s="41"/>
      <c r="N271" s="41"/>
      <c r="O271" s="41"/>
      <c r="P271" s="41"/>
      <c r="Q271" s="41"/>
      <c r="R271" s="41"/>
      <c r="S271" s="37"/>
      <c r="T271" s="37"/>
      <c r="U271" s="37"/>
      <c r="V271" s="37"/>
      <c r="W271" s="37"/>
      <c r="X271" s="37"/>
    </row>
    <row r="272" spans="1:24" s="20" customFormat="1" ht="10.5" customHeight="1" x14ac:dyDescent="0.25">
      <c r="A272" s="36"/>
      <c r="B272" s="36"/>
      <c r="C272" s="11"/>
      <c r="D272" s="36"/>
      <c r="E272" s="1"/>
      <c r="F272" s="36"/>
      <c r="G272" s="37"/>
      <c r="H272" s="36"/>
      <c r="I272" s="36"/>
      <c r="J272" s="41"/>
      <c r="K272" s="41"/>
      <c r="L272" s="41"/>
      <c r="M272" s="41"/>
      <c r="N272" s="41"/>
      <c r="O272" s="41"/>
      <c r="P272" s="41"/>
      <c r="Q272" s="41"/>
      <c r="R272" s="41"/>
      <c r="S272" s="37"/>
      <c r="T272" s="37"/>
      <c r="U272" s="37"/>
      <c r="V272" s="37"/>
      <c r="W272" s="37"/>
      <c r="X272" s="37"/>
    </row>
    <row r="273" spans="1:24" s="20" customFormat="1" ht="10.5" customHeight="1" x14ac:dyDescent="0.25">
      <c r="A273" s="36"/>
      <c r="B273" s="36"/>
      <c r="C273" s="11"/>
      <c r="D273" s="36"/>
      <c r="E273" s="1"/>
      <c r="F273" s="36"/>
      <c r="G273" s="37"/>
      <c r="H273" s="36"/>
      <c r="I273" s="36"/>
      <c r="J273" s="41"/>
      <c r="K273" s="41"/>
      <c r="L273" s="41"/>
      <c r="M273" s="41"/>
      <c r="N273" s="41"/>
      <c r="O273" s="41"/>
      <c r="P273" s="41"/>
      <c r="Q273" s="41"/>
      <c r="R273" s="41"/>
      <c r="S273" s="37"/>
      <c r="T273" s="37"/>
      <c r="U273" s="37"/>
      <c r="V273" s="37"/>
      <c r="W273" s="37"/>
      <c r="X273" s="37"/>
    </row>
    <row r="274" spans="1:24" s="20" customFormat="1" ht="10.5" customHeight="1" x14ac:dyDescent="0.25">
      <c r="A274" s="36"/>
      <c r="B274" s="36"/>
      <c r="C274" s="11"/>
      <c r="D274" s="36"/>
      <c r="E274" s="1"/>
      <c r="F274" s="36"/>
      <c r="G274" s="37"/>
      <c r="H274" s="142"/>
      <c r="I274" s="36"/>
      <c r="J274" s="41"/>
      <c r="K274" s="41"/>
      <c r="L274" s="41"/>
      <c r="M274" s="137"/>
      <c r="N274" s="41"/>
      <c r="O274" s="41"/>
      <c r="P274" s="41"/>
      <c r="Q274" s="34"/>
      <c r="R274" s="41"/>
      <c r="S274" s="37"/>
      <c r="T274" s="37"/>
      <c r="U274" s="37"/>
      <c r="V274" s="37"/>
      <c r="W274" s="37"/>
      <c r="X274" s="37"/>
    </row>
    <row r="275" spans="1:24" s="20" customFormat="1" ht="10.5" customHeight="1" x14ac:dyDescent="0.25">
      <c r="A275" s="36"/>
      <c r="B275" s="36"/>
      <c r="C275" s="11"/>
      <c r="D275" s="36"/>
      <c r="E275" s="1"/>
      <c r="F275" s="36"/>
      <c r="G275" s="37"/>
      <c r="H275" s="142"/>
      <c r="I275" s="36"/>
      <c r="J275" s="143"/>
      <c r="K275" s="143"/>
      <c r="L275" s="143"/>
      <c r="M275" s="143"/>
      <c r="N275" s="143"/>
      <c r="O275" s="143"/>
      <c r="P275" s="143"/>
      <c r="Q275" s="143"/>
      <c r="R275" s="143"/>
      <c r="S275" s="136"/>
      <c r="T275" s="37"/>
      <c r="U275" s="37"/>
      <c r="V275" s="37"/>
      <c r="W275" s="37"/>
      <c r="X275" s="37"/>
    </row>
    <row r="276" spans="1:24" s="20" customFormat="1" ht="10.5" customHeight="1" x14ac:dyDescent="0.25">
      <c r="A276" s="36"/>
      <c r="B276" s="36"/>
      <c r="C276" s="11"/>
      <c r="D276" s="36"/>
      <c r="E276" s="1"/>
      <c r="F276" s="36"/>
      <c r="G276" s="37"/>
      <c r="H276" s="36"/>
      <c r="I276" s="142"/>
      <c r="J276" s="140"/>
      <c r="K276" s="140"/>
      <c r="L276" s="140"/>
      <c r="M276" s="137"/>
      <c r="N276" s="140"/>
      <c r="O276" s="140"/>
      <c r="P276" s="140"/>
      <c r="Q276" s="135"/>
      <c r="R276" s="140"/>
      <c r="S276" s="37"/>
      <c r="T276" s="37"/>
      <c r="U276" s="37"/>
      <c r="V276" s="37"/>
      <c r="W276" s="37"/>
      <c r="X276" s="37"/>
    </row>
    <row r="277" spans="1:24" s="20" customFormat="1" ht="10.5" customHeight="1" x14ac:dyDescent="0.25">
      <c r="A277" s="36"/>
      <c r="B277" s="36"/>
      <c r="C277" s="11"/>
      <c r="D277" s="36"/>
      <c r="E277" s="1"/>
      <c r="F277" s="36"/>
      <c r="G277" s="37"/>
      <c r="H277" s="36"/>
      <c r="I277" s="36"/>
      <c r="J277" s="140"/>
      <c r="K277" s="140"/>
      <c r="L277" s="140"/>
      <c r="N277" s="140"/>
      <c r="O277" s="140"/>
      <c r="P277" s="140"/>
      <c r="Q277" s="135"/>
      <c r="R277" s="140"/>
      <c r="S277" s="37"/>
      <c r="T277" s="37"/>
      <c r="U277" s="37"/>
      <c r="V277" s="37"/>
      <c r="W277" s="37"/>
      <c r="X277" s="37"/>
    </row>
    <row r="278" spans="1:24" s="20" customFormat="1" ht="10.5" customHeight="1" x14ac:dyDescent="0.25">
      <c r="A278" s="36"/>
      <c r="B278" s="36"/>
      <c r="C278" s="11"/>
      <c r="D278" s="36"/>
      <c r="E278" s="1"/>
      <c r="F278" s="36"/>
      <c r="G278" s="37"/>
      <c r="H278" s="36"/>
      <c r="I278" s="36"/>
      <c r="J278" s="137"/>
      <c r="K278" s="41"/>
      <c r="L278" s="38"/>
      <c r="N278" s="38"/>
      <c r="O278" s="38"/>
      <c r="P278" s="36"/>
      <c r="Q278" s="10"/>
      <c r="R278" s="41"/>
      <c r="S278" s="37"/>
      <c r="T278" s="37"/>
      <c r="U278" s="37"/>
      <c r="V278" s="37"/>
      <c r="W278" s="37"/>
      <c r="X278" s="37"/>
    </row>
    <row r="279" spans="1:24" s="20" customFormat="1" ht="10.5" customHeight="1" x14ac:dyDescent="0.25">
      <c r="A279" s="36"/>
      <c r="B279" s="36"/>
      <c r="C279" s="11"/>
      <c r="D279" s="36"/>
      <c r="E279" s="1"/>
      <c r="F279" s="36"/>
      <c r="G279" s="37"/>
      <c r="H279" s="36"/>
      <c r="I279" s="152"/>
      <c r="J279" s="152"/>
      <c r="K279" s="152"/>
      <c r="L279" s="152"/>
      <c r="M279" s="154"/>
      <c r="N279" s="152"/>
      <c r="O279" s="152"/>
      <c r="P279" s="152"/>
      <c r="Q279" s="138"/>
      <c r="R279" s="152"/>
      <c r="S279" s="37"/>
      <c r="T279" s="37"/>
      <c r="U279" s="37"/>
      <c r="V279" s="37"/>
      <c r="W279" s="37"/>
      <c r="X279" s="37"/>
    </row>
    <row r="280" spans="1:24" s="20" customFormat="1" ht="10.5" customHeight="1" x14ac:dyDescent="0.25">
      <c r="A280" s="36"/>
      <c r="B280" s="36"/>
      <c r="C280" s="11"/>
      <c r="D280" s="36"/>
      <c r="E280" s="1"/>
      <c r="F280" s="36"/>
      <c r="G280" s="37"/>
      <c r="H280" s="36"/>
      <c r="I280" s="152"/>
      <c r="J280" s="75"/>
      <c r="K280" s="75"/>
      <c r="L280" s="75"/>
      <c r="M280" s="154"/>
      <c r="N280" s="75"/>
      <c r="O280" s="75"/>
      <c r="P280" s="75"/>
      <c r="Q280" s="139"/>
      <c r="R280" s="75"/>
      <c r="S280" s="37"/>
      <c r="T280" s="37"/>
      <c r="U280" s="37"/>
      <c r="V280" s="37"/>
      <c r="W280" s="37"/>
      <c r="X280" s="37"/>
    </row>
    <row r="281" spans="1:24" s="20" customFormat="1" ht="10.5" x14ac:dyDescent="0.25">
      <c r="A281" s="36"/>
      <c r="B281" s="36"/>
      <c r="C281" s="11"/>
      <c r="D281" s="36"/>
      <c r="E281" s="1"/>
      <c r="F281" s="36"/>
      <c r="G281" s="37"/>
      <c r="H281" s="36"/>
      <c r="I281" s="152"/>
      <c r="J281" s="75"/>
      <c r="K281" s="75"/>
      <c r="L281" s="75"/>
      <c r="M281" s="154"/>
      <c r="N281" s="75"/>
      <c r="O281" s="75"/>
      <c r="P281" s="153"/>
      <c r="Q281" s="155"/>
      <c r="R281" s="153"/>
      <c r="S281" s="37"/>
      <c r="T281" s="37"/>
      <c r="U281" s="37"/>
      <c r="V281" s="37"/>
      <c r="W281" s="37"/>
      <c r="X281" s="37"/>
    </row>
    <row r="282" spans="1:24" s="20" customFormat="1" ht="10.5" x14ac:dyDescent="0.25">
      <c r="A282" s="36"/>
      <c r="B282" s="36"/>
      <c r="C282" s="11"/>
      <c r="D282" s="36"/>
      <c r="E282" s="1"/>
      <c r="F282" s="36"/>
      <c r="G282" s="37"/>
      <c r="H282" s="36"/>
      <c r="I282" s="152"/>
      <c r="J282" s="75"/>
      <c r="K282" s="75"/>
      <c r="L282" s="75"/>
      <c r="M282" s="154"/>
      <c r="N282" s="75"/>
      <c r="O282" s="75"/>
      <c r="P282" s="75"/>
      <c r="Q282" s="139"/>
      <c r="R282" s="75"/>
      <c r="S282" s="37"/>
      <c r="T282" s="37"/>
      <c r="U282" s="37"/>
      <c r="V282" s="37"/>
      <c r="W282" s="37"/>
      <c r="X282" s="37"/>
    </row>
    <row r="283" spans="1:24" s="20" customFormat="1" ht="12" x14ac:dyDescent="0.3">
      <c r="A283" s="36"/>
      <c r="B283" s="36"/>
      <c r="C283" s="11"/>
      <c r="D283" s="36"/>
      <c r="E283" s="1"/>
      <c r="F283" s="36"/>
      <c r="G283" s="37"/>
      <c r="H283" s="36"/>
      <c r="I283" s="37"/>
      <c r="J283" s="147"/>
      <c r="K283" s="148"/>
      <c r="L283" s="41"/>
      <c r="O283" s="36"/>
      <c r="P283" s="36"/>
      <c r="Q283" s="10"/>
      <c r="R283" s="36"/>
      <c r="S283" s="37"/>
      <c r="T283" s="37"/>
      <c r="U283" s="37"/>
      <c r="V283" s="37"/>
      <c r="W283" s="37"/>
      <c r="X283" s="37"/>
    </row>
    <row r="284" spans="1:24" s="20" customFormat="1" ht="12" x14ac:dyDescent="0.3">
      <c r="A284" s="36"/>
      <c r="B284" s="36"/>
      <c r="C284" s="11"/>
      <c r="D284" s="36"/>
      <c r="E284" s="1"/>
      <c r="F284" s="36"/>
      <c r="G284" s="37"/>
      <c r="H284" s="36"/>
      <c r="I284" s="37"/>
      <c r="J284" s="39"/>
      <c r="K284" s="41"/>
      <c r="L284" s="36"/>
      <c r="O284" s="41"/>
      <c r="P284" s="36"/>
      <c r="Q284" s="10"/>
      <c r="R284" s="41"/>
      <c r="S284" s="37"/>
      <c r="T284" s="37"/>
      <c r="U284" s="37"/>
      <c r="V284" s="37"/>
      <c r="W284" s="37"/>
      <c r="X284" s="37"/>
    </row>
    <row r="285" spans="1:24" s="20" customFormat="1" ht="10.5" x14ac:dyDescent="0.25">
      <c r="A285" s="36"/>
      <c r="B285" s="36"/>
      <c r="C285" s="11"/>
      <c r="D285" s="36"/>
      <c r="E285" s="1"/>
      <c r="F285" s="36"/>
      <c r="G285" s="37"/>
      <c r="H285" s="36"/>
      <c r="I285" s="37"/>
      <c r="J285" s="149"/>
      <c r="K285" s="149"/>
      <c r="L285" s="36"/>
      <c r="M285" s="10"/>
      <c r="Q285" s="38"/>
      <c r="R285" s="35"/>
      <c r="S285" s="37"/>
      <c r="T285" s="37"/>
      <c r="U285" s="37"/>
      <c r="V285" s="37"/>
      <c r="W285" s="37"/>
      <c r="X285" s="37"/>
    </row>
    <row r="286" spans="1:24" s="20" customFormat="1" ht="10.5" x14ac:dyDescent="0.25">
      <c r="A286" s="36"/>
      <c r="B286" s="36"/>
      <c r="C286" s="11"/>
      <c r="D286" s="36"/>
      <c r="E286" s="1"/>
      <c r="F286" s="36"/>
      <c r="G286" s="37"/>
      <c r="H286" s="36"/>
      <c r="I286" s="37"/>
      <c r="J286" s="36"/>
      <c r="K286" s="41"/>
      <c r="L286" s="36"/>
      <c r="M286" s="10"/>
      <c r="N286" s="41"/>
      <c r="O286" s="36"/>
      <c r="P286" s="38"/>
      <c r="Q286" s="38"/>
      <c r="R286" s="35"/>
      <c r="S286" s="37"/>
      <c r="T286" s="37"/>
      <c r="U286" s="37"/>
      <c r="V286" s="37"/>
      <c r="W286" s="37"/>
      <c r="X286" s="37"/>
    </row>
    <row r="287" spans="1:24" x14ac:dyDescent="0.3">
      <c r="J287" s="145"/>
      <c r="K287" s="145"/>
      <c r="L287" s="150"/>
      <c r="N287" s="145"/>
    </row>
    <row r="288" spans="1:24" x14ac:dyDescent="0.3">
      <c r="I288" s="144"/>
      <c r="J288" s="145"/>
      <c r="K288" s="145"/>
      <c r="L288" s="145"/>
      <c r="M288" s="144"/>
      <c r="N288" s="145"/>
      <c r="R288" s="131"/>
    </row>
    <row r="289" spans="10:18" x14ac:dyDescent="0.3">
      <c r="J289" s="41"/>
      <c r="K289" s="145"/>
      <c r="L289" s="145"/>
      <c r="N289" s="145"/>
      <c r="R289" s="131"/>
    </row>
    <row r="290" spans="10:18" x14ac:dyDescent="0.3">
      <c r="J290" s="145"/>
      <c r="K290" s="145"/>
      <c r="L290" s="145"/>
      <c r="N290" s="145"/>
      <c r="R290" s="133"/>
    </row>
    <row r="291" spans="10:18" x14ac:dyDescent="0.3">
      <c r="J291" s="145"/>
      <c r="K291" s="145"/>
      <c r="L291" s="145"/>
      <c r="N291" s="145"/>
    </row>
    <row r="292" spans="10:18" x14ac:dyDescent="0.3">
      <c r="J292" s="145"/>
      <c r="K292" s="145"/>
      <c r="L292" s="145"/>
      <c r="N292" s="145"/>
    </row>
    <row r="293" spans="10:18" x14ac:dyDescent="0.3">
      <c r="J293" s="145"/>
      <c r="K293" s="145"/>
      <c r="L293" s="145"/>
      <c r="N293" s="145"/>
    </row>
    <row r="294" spans="10:18" x14ac:dyDescent="0.3">
      <c r="J294" s="145"/>
      <c r="K294" s="145"/>
      <c r="L294" s="145"/>
      <c r="N294" s="145"/>
    </row>
    <row r="295" spans="10:18" x14ac:dyDescent="0.3">
      <c r="J295" s="145"/>
      <c r="K295" s="145"/>
      <c r="L295" s="145"/>
      <c r="N295" s="145"/>
    </row>
    <row r="296" spans="10:18" x14ac:dyDescent="0.3">
      <c r="J296" s="145"/>
      <c r="K296" s="145"/>
      <c r="L296" s="145"/>
      <c r="N296" s="145"/>
    </row>
    <row r="297" spans="10:18" x14ac:dyDescent="0.3">
      <c r="J297" s="145"/>
      <c r="K297" s="145"/>
      <c r="L297" s="145"/>
      <c r="N297" s="145"/>
    </row>
  </sheetData>
  <autoFilter ref="A9:X245" xr:uid="{00000000-0001-0000-0000-000000000000}"/>
  <sortState xmlns:xlrd2="http://schemas.microsoft.com/office/spreadsheetml/2017/richdata2" ref="A10:X237">
    <sortCondition sortBy="cellColor" ref="V10:V237" dxfId="5"/>
    <sortCondition sortBy="cellColor" ref="V10:V237" dxfId="4"/>
    <sortCondition sortBy="cellColor" ref="V10:V237" dxfId="3"/>
    <sortCondition sortBy="cellColor" ref="V10:V237" dxfId="2"/>
    <sortCondition sortBy="cellColor" ref="V10:V237" dxfId="1"/>
    <sortCondition sortBy="cellColor" ref="V10:V237" dxfId="0"/>
    <sortCondition ref="F10:F237"/>
  </sortState>
  <mergeCells count="10">
    <mergeCell ref="A6:X6"/>
    <mergeCell ref="A1:X4"/>
    <mergeCell ref="A247:F247"/>
    <mergeCell ref="A248:F248"/>
    <mergeCell ref="A243:X243"/>
    <mergeCell ref="A239:X239"/>
    <mergeCell ref="A240:X240"/>
    <mergeCell ref="A241:X241"/>
    <mergeCell ref="A245:F245"/>
    <mergeCell ref="A242:X242"/>
  </mergeCells>
  <phoneticPr fontId="28" type="noConversion"/>
  <hyperlinks>
    <hyperlink ref="A248" r:id="rId1" xr:uid="{F10C588F-CD31-4F2E-B3D2-5F2FABB2CA2C}"/>
  </hyperlinks>
  <pageMargins left="0.23622047244094491" right="0.23622047244094491" top="0.35433070866141736" bottom="0.55118110236220474" header="0.11811023622047245" footer="0.11811023622047245"/>
  <pageSetup paperSize="9" scale="78" fitToHeight="0" orientation="landscape" r:id="rId2"/>
  <headerFooter>
    <oddFooter>&amp;L&amp;F&amp;A&amp;R&amp;P no &amp;N</oddFooter>
  </headerFooter>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236"/>
  <sheetViews>
    <sheetView zoomScale="70" zoomScaleNormal="70" workbookViewId="0">
      <selection activeCell="C28" sqref="C28"/>
    </sheetView>
  </sheetViews>
  <sheetFormatPr defaultRowHeight="14.5" x14ac:dyDescent="0.35"/>
  <cols>
    <col min="1" max="1" width="11.54296875" style="18" customWidth="1"/>
    <col min="2" max="2" width="13.36328125" customWidth="1"/>
    <col min="3" max="3" width="16" customWidth="1"/>
    <col min="4" max="4" width="16.36328125" style="21" customWidth="1"/>
    <col min="5" max="5" width="11.54296875" customWidth="1"/>
    <col min="6" max="6" width="15" customWidth="1"/>
    <col min="7" max="7" width="9.36328125" customWidth="1"/>
    <col min="8" max="8" width="12.54296875" customWidth="1"/>
    <col min="9" max="9" width="13.54296875" customWidth="1"/>
    <col min="10" max="10" width="11.36328125" customWidth="1"/>
    <col min="11" max="11" width="15" customWidth="1"/>
    <col min="12" max="12" width="10.36328125" customWidth="1"/>
    <col min="14" max="15" width="11.36328125" bestFit="1" customWidth="1"/>
    <col min="17" max="17" width="10.54296875" bestFit="1" customWidth="1"/>
    <col min="22" max="22" width="8.54296875" customWidth="1"/>
    <col min="23" max="23" width="11.54296875" customWidth="1"/>
    <col min="24" max="24" width="8.36328125" customWidth="1"/>
  </cols>
  <sheetData>
    <row r="1" spans="1:14" ht="18.5" x14ac:dyDescent="0.45">
      <c r="A1" s="82" t="s">
        <v>451</v>
      </c>
    </row>
    <row r="2" spans="1:14" x14ac:dyDescent="0.35">
      <c r="A2" s="4"/>
      <c r="B2" s="4"/>
      <c r="C2" s="4"/>
      <c r="D2" s="44"/>
      <c r="E2" s="4"/>
      <c r="F2" s="4"/>
      <c r="H2" s="302" t="s">
        <v>467</v>
      </c>
      <c r="I2" s="302"/>
      <c r="J2" s="302"/>
      <c r="K2" s="302"/>
    </row>
    <row r="3" spans="1:14" ht="92" x14ac:dyDescent="0.35">
      <c r="A3" s="47" t="s">
        <v>397</v>
      </c>
      <c r="B3" s="48" t="s">
        <v>476</v>
      </c>
      <c r="C3" s="120" t="s">
        <v>400</v>
      </c>
      <c r="D3" s="121" t="s">
        <v>479</v>
      </c>
      <c r="E3" s="48" t="s">
        <v>399</v>
      </c>
      <c r="F3" s="49" t="s">
        <v>401</v>
      </c>
      <c r="G3" s="50"/>
      <c r="H3" s="51" t="s">
        <v>468</v>
      </c>
      <c r="I3" s="52" t="s">
        <v>400</v>
      </c>
      <c r="J3" s="51" t="s">
        <v>469</v>
      </c>
      <c r="K3" s="52" t="s">
        <v>401</v>
      </c>
      <c r="L3" s="29" t="s">
        <v>427</v>
      </c>
      <c r="M3" s="29" t="s">
        <v>428</v>
      </c>
    </row>
    <row r="4" spans="1:14" x14ac:dyDescent="0.35">
      <c r="A4" s="49" t="s">
        <v>424</v>
      </c>
      <c r="B4" s="113">
        <v>0</v>
      </c>
      <c r="C4" s="49">
        <v>0</v>
      </c>
      <c r="D4" s="122" t="e">
        <f>B4-H4</f>
        <v>#REF!</v>
      </c>
      <c r="E4" s="53">
        <v>0</v>
      </c>
      <c r="F4" s="49">
        <v>0</v>
      </c>
      <c r="G4" s="50"/>
      <c r="H4" s="112" t="e">
        <f>I4/1000000</f>
        <v>#REF!</v>
      </c>
      <c r="I4" s="54" t="e">
        <f>SUMIFS(Pasākumi_kārtas!$K$98:$K$233,Pasākumi_kārtas!#REF!,'GRAFIKI II'!A4)</f>
        <v>#REF!</v>
      </c>
      <c r="J4" s="85" t="e">
        <f>K4/1000000</f>
        <v>#REF!</v>
      </c>
      <c r="K4" s="54" t="e">
        <f>SUMIFS(Pasākumi_kārtas!$K$98:$K$233,Pasākumi_kārtas!#REF!,'GRAFIKI II'!A4)</f>
        <v>#REF!</v>
      </c>
      <c r="L4" s="30" t="e">
        <f>H4-B4</f>
        <v>#REF!</v>
      </c>
      <c r="M4" s="30" t="e">
        <f>J4-E4</f>
        <v>#REF!</v>
      </c>
    </row>
    <row r="5" spans="1:14" x14ac:dyDescent="0.35">
      <c r="A5" s="55" t="s">
        <v>403</v>
      </c>
      <c r="B5" s="114" t="e">
        <f>C5/1000000+B4</f>
        <v>#REF!</v>
      </c>
      <c r="C5" s="57" t="e">
        <f>SUMIFS(Pasākumi_kārtas!$K$98:$K$233,Pasākumi_kārtas!#REF!,A5)+C4</f>
        <v>#REF!</v>
      </c>
      <c r="D5" s="122" t="e">
        <f>(B5-H5)+D4</f>
        <v>#REF!</v>
      </c>
      <c r="E5" s="56" t="e">
        <f>F5/1000000</f>
        <v>#REF!</v>
      </c>
      <c r="F5" s="57" t="e">
        <f>SUMIFS(Pasākumi_kārtas!$K$98:$K$233,Pasākumi_kārtas!#REF!,A5)</f>
        <v>#REF!</v>
      </c>
      <c r="G5" s="50"/>
      <c r="H5" s="112" t="e">
        <f>H4+(I5/1000000)</f>
        <v>#REF!</v>
      </c>
      <c r="I5" s="54" t="e">
        <f>SUMIFS(Pasākumi_kārtas!$K$98:$K$233,Pasākumi_kārtas!#REF!,'GRAFIKI II'!A5)</f>
        <v>#REF!</v>
      </c>
      <c r="J5" s="85" t="e">
        <f>J4+(K5/1000000)</f>
        <v>#REF!</v>
      </c>
      <c r="K5" s="54" t="e">
        <f>SUMIFS(Pasākumi_kārtas!$K$98:$K$233,Pasākumi_kārtas!#REF!,'GRAFIKI II'!A5)</f>
        <v>#REF!</v>
      </c>
      <c r="L5" s="30" t="e">
        <f>H5-B5</f>
        <v>#REF!</v>
      </c>
      <c r="M5" s="30" t="e">
        <f t="shared" ref="M5:M8" si="0">J5-E5</f>
        <v>#REF!</v>
      </c>
    </row>
    <row r="6" spans="1:14" x14ac:dyDescent="0.35">
      <c r="A6" s="55" t="s">
        <v>404</v>
      </c>
      <c r="B6" s="56" t="e">
        <f t="shared" ref="B6:B25" si="1">C6/1000000+B5</f>
        <v>#REF!</v>
      </c>
      <c r="C6" s="57" t="e">
        <f>SUMIFS(Pasākumi_kārtas!$K$98:$K$233,Pasākumi_kārtas!#REF!,A6)</f>
        <v>#REF!</v>
      </c>
      <c r="D6" s="125" t="e">
        <f t="shared" ref="D6:D25" si="2">(B6-H6)+D5</f>
        <v>#REF!</v>
      </c>
      <c r="E6" s="56" t="e">
        <f>E5+F6/1000000</f>
        <v>#REF!</v>
      </c>
      <c r="F6" s="57" t="e">
        <f>SUMIFS(Pasākumi_kārtas!$K$98:$K$233,Pasākumi_kārtas!#REF!,A6)</f>
        <v>#REF!</v>
      </c>
      <c r="G6" s="50"/>
      <c r="H6" s="112" t="e">
        <f t="shared" ref="H6:H25" si="3">H5+(I6/1000000)</f>
        <v>#REF!</v>
      </c>
      <c r="I6" s="54" t="e">
        <f>SUMIFS(Pasākumi_kārtas!$K$98:$K$233,Pasākumi_kārtas!#REF!,'GRAFIKI II'!A6)</f>
        <v>#REF!</v>
      </c>
      <c r="J6" s="85" t="e">
        <f t="shared" ref="J6:J25" si="4">J5+(K6/1000000)</f>
        <v>#REF!</v>
      </c>
      <c r="K6" s="54" t="e">
        <f>SUMIFS(Pasākumi_kārtas!$K$98:$K$233,Pasākumi_kārtas!#REF!,'GRAFIKI II'!A6)</f>
        <v>#REF!</v>
      </c>
      <c r="L6" s="30" t="e">
        <f t="shared" ref="L6:L8" si="5">H6-B6</f>
        <v>#REF!</v>
      </c>
      <c r="M6" s="30" t="e">
        <f t="shared" si="0"/>
        <v>#REF!</v>
      </c>
    </row>
    <row r="7" spans="1:14" x14ac:dyDescent="0.35">
      <c r="A7" s="55" t="s">
        <v>405</v>
      </c>
      <c r="B7" s="56" t="e">
        <f t="shared" si="1"/>
        <v>#REF!</v>
      </c>
      <c r="C7" s="57" t="e">
        <f>SUMIFS(Pasākumi_kārtas!$K$98:$K$233,Pasākumi_kārtas!#REF!,A7)</f>
        <v>#REF!</v>
      </c>
      <c r="D7" s="125" t="e">
        <f t="shared" si="2"/>
        <v>#REF!</v>
      </c>
      <c r="E7" s="56" t="e">
        <f t="shared" ref="E7:E25" si="6">E6+F7/1000000</f>
        <v>#REF!</v>
      </c>
      <c r="F7" s="57" t="e">
        <f>SUMIFS(Pasākumi_kārtas!$K$98:$K$233,Pasākumi_kārtas!#REF!,A7)</f>
        <v>#REF!</v>
      </c>
      <c r="G7" s="50"/>
      <c r="H7" s="112" t="e">
        <f>H6+(I7/1000000)</f>
        <v>#REF!</v>
      </c>
      <c r="I7" s="54" t="e">
        <f>SUMIFS(Pasākumi_kārtas!$K$98:$K$233,Pasākumi_kārtas!#REF!,'GRAFIKI II'!A7)</f>
        <v>#REF!</v>
      </c>
      <c r="J7" s="85" t="e">
        <f t="shared" si="4"/>
        <v>#REF!</v>
      </c>
      <c r="K7" s="54" t="e">
        <f>SUMIFS(Pasākumi_kārtas!$K$98:$K$233,Pasākumi_kārtas!#REF!,'GRAFIKI II'!A7)</f>
        <v>#REF!</v>
      </c>
      <c r="L7" s="30" t="e">
        <f t="shared" si="5"/>
        <v>#REF!</v>
      </c>
      <c r="M7" s="30" t="e">
        <f t="shared" si="0"/>
        <v>#REF!</v>
      </c>
    </row>
    <row r="8" spans="1:14" x14ac:dyDescent="0.35">
      <c r="A8" s="55" t="s">
        <v>406</v>
      </c>
      <c r="B8" s="56" t="e">
        <f t="shared" si="1"/>
        <v>#REF!</v>
      </c>
      <c r="C8" s="57" t="e">
        <f>SUMIFS(Pasākumi_kārtas!$K$98:$K$233,Pasākumi_kārtas!#REF!,A8)</f>
        <v>#REF!</v>
      </c>
      <c r="D8" s="125" t="e">
        <f t="shared" si="2"/>
        <v>#REF!</v>
      </c>
      <c r="E8" s="56" t="e">
        <f t="shared" si="6"/>
        <v>#REF!</v>
      </c>
      <c r="F8" s="57" t="e">
        <f>SUMIFS(Pasākumi_kārtas!$K$98:$K$233,Pasākumi_kārtas!#REF!,A8)</f>
        <v>#REF!</v>
      </c>
      <c r="G8" s="50"/>
      <c r="H8" s="112" t="e">
        <f t="shared" si="3"/>
        <v>#REF!</v>
      </c>
      <c r="I8" s="54" t="e">
        <f>SUMIFS(Pasākumi_kārtas!$K$98:$K$233,Pasākumi_kārtas!#REF!,'GRAFIKI II'!A8)</f>
        <v>#REF!</v>
      </c>
      <c r="J8" s="85" t="e">
        <f t="shared" si="4"/>
        <v>#REF!</v>
      </c>
      <c r="K8" s="54" t="e">
        <f>SUMIFS(Pasākumi_kārtas!$K$98:$K$233,Pasākumi_kārtas!#REF!,'GRAFIKI II'!A8)</f>
        <v>#REF!</v>
      </c>
      <c r="L8" s="30" t="e">
        <f t="shared" si="5"/>
        <v>#REF!</v>
      </c>
      <c r="M8" s="30" t="e">
        <f t="shared" si="0"/>
        <v>#REF!</v>
      </c>
    </row>
    <row r="9" spans="1:14" x14ac:dyDescent="0.35">
      <c r="A9" s="55" t="s">
        <v>410</v>
      </c>
      <c r="B9" s="56" t="e">
        <f t="shared" si="1"/>
        <v>#REF!</v>
      </c>
      <c r="C9" s="57" t="e">
        <f>SUMIFS(Pasākumi_kārtas!$K$98:$K$233,Pasākumi_kārtas!#REF!,A9)</f>
        <v>#REF!</v>
      </c>
      <c r="D9" s="125" t="e">
        <f t="shared" si="2"/>
        <v>#REF!</v>
      </c>
      <c r="E9" s="56" t="e">
        <f t="shared" si="6"/>
        <v>#REF!</v>
      </c>
      <c r="F9" s="57" t="e">
        <f>SUMIFS(Pasākumi_kārtas!$K$98:$K$233,Pasākumi_kārtas!#REF!,A9)</f>
        <v>#REF!</v>
      </c>
      <c r="G9" s="50"/>
      <c r="H9" s="85" t="e">
        <f t="shared" si="3"/>
        <v>#REF!</v>
      </c>
      <c r="I9" s="54" t="e">
        <f>SUMIFS(Pasākumi_kārtas!$K$98:$K$233,Pasākumi_kārtas!#REF!,'GRAFIKI II'!A9)</f>
        <v>#REF!</v>
      </c>
      <c r="J9" s="85" t="e">
        <f t="shared" si="4"/>
        <v>#REF!</v>
      </c>
      <c r="K9" s="54" t="e">
        <f>SUMIFS(Pasākumi_kārtas!$K$98:$K$233,Pasākumi_kārtas!#REF!,'GRAFIKI II'!A9)</f>
        <v>#REF!</v>
      </c>
      <c r="L9" s="9"/>
    </row>
    <row r="10" spans="1:14" x14ac:dyDescent="0.35">
      <c r="A10" s="55" t="s">
        <v>409</v>
      </c>
      <c r="B10" s="56" t="e">
        <f t="shared" si="1"/>
        <v>#REF!</v>
      </c>
      <c r="C10" s="57" t="e">
        <f>SUMIFS(Pasākumi_kārtas!$K$98:$K$233,Pasākumi_kārtas!#REF!,A10)</f>
        <v>#REF!</v>
      </c>
      <c r="D10" s="125" t="e">
        <f t="shared" si="2"/>
        <v>#REF!</v>
      </c>
      <c r="E10" s="56" t="e">
        <f t="shared" si="6"/>
        <v>#REF!</v>
      </c>
      <c r="F10" s="57" t="e">
        <f>SUMIFS(Pasākumi_kārtas!$K$98:$K$233,Pasākumi_kārtas!#REF!,A10)</f>
        <v>#REF!</v>
      </c>
      <c r="G10" s="50"/>
      <c r="H10" s="85" t="e">
        <f t="shared" si="3"/>
        <v>#REF!</v>
      </c>
      <c r="I10" s="54" t="e">
        <f>SUMIFS(Pasākumi_kārtas!$K$98:$K$233,Pasākumi_kārtas!#REF!,'GRAFIKI II'!A10)</f>
        <v>#REF!</v>
      </c>
      <c r="J10" s="85" t="e">
        <f t="shared" si="4"/>
        <v>#REF!</v>
      </c>
      <c r="K10" s="54" t="e">
        <f>SUMIFS(Pasākumi_kārtas!$K$98:$K$233,Pasākumi_kārtas!#REF!,'GRAFIKI II'!A10)</f>
        <v>#REF!</v>
      </c>
      <c r="L10" s="9"/>
    </row>
    <row r="11" spans="1:14" x14ac:dyDescent="0.35">
      <c r="A11" s="55" t="s">
        <v>408</v>
      </c>
      <c r="B11" s="56" t="e">
        <f t="shared" si="1"/>
        <v>#REF!</v>
      </c>
      <c r="C11" s="57" t="e">
        <f>SUMIFS(Pasākumi_kārtas!$K$98:$K$233,Pasākumi_kārtas!#REF!,A11)</f>
        <v>#REF!</v>
      </c>
      <c r="D11" s="125" t="e">
        <f t="shared" si="2"/>
        <v>#REF!</v>
      </c>
      <c r="E11" s="56" t="e">
        <f t="shared" si="6"/>
        <v>#REF!</v>
      </c>
      <c r="F11" s="57" t="e">
        <f>SUMIFS(Pasākumi_kārtas!$K$98:$K$233,Pasākumi_kārtas!#REF!,A11)</f>
        <v>#REF!</v>
      </c>
      <c r="G11" s="50"/>
      <c r="H11" s="85" t="e">
        <f t="shared" si="3"/>
        <v>#REF!</v>
      </c>
      <c r="I11" s="54" t="e">
        <f>SUMIFS(Pasākumi_kārtas!$K$98:$K$233,Pasākumi_kārtas!#REF!,'GRAFIKI II'!A11)</f>
        <v>#REF!</v>
      </c>
      <c r="J11" s="85" t="e">
        <f t="shared" si="4"/>
        <v>#REF!</v>
      </c>
      <c r="K11" s="54" t="e">
        <f>SUMIFS(Pasākumi_kārtas!$K$98:$K$233,Pasākumi_kārtas!#REF!,'GRAFIKI II'!A11)</f>
        <v>#REF!</v>
      </c>
      <c r="N11" s="9"/>
    </row>
    <row r="12" spans="1:14" x14ac:dyDescent="0.35">
      <c r="A12" s="55" t="s">
        <v>407</v>
      </c>
      <c r="B12" s="56" t="e">
        <f t="shared" si="1"/>
        <v>#REF!</v>
      </c>
      <c r="C12" s="57" t="e">
        <f>SUMIFS(Pasākumi_kārtas!$K$98:$K$233,Pasākumi_kārtas!#REF!,A12)</f>
        <v>#REF!</v>
      </c>
      <c r="D12" s="125" t="e">
        <f t="shared" si="2"/>
        <v>#REF!</v>
      </c>
      <c r="E12" s="56" t="e">
        <f t="shared" si="6"/>
        <v>#REF!</v>
      </c>
      <c r="F12" s="57" t="e">
        <f>SUMIFS(Pasākumi_kārtas!$K$98:$K$233,Pasākumi_kārtas!#REF!,A12)</f>
        <v>#REF!</v>
      </c>
      <c r="G12" s="50"/>
      <c r="H12" s="85" t="e">
        <f t="shared" si="3"/>
        <v>#REF!</v>
      </c>
      <c r="I12" s="54" t="e">
        <f>SUMIFS(Pasākumi_kārtas!$K$98:$K$233,Pasākumi_kārtas!#REF!,'GRAFIKI II'!A12)</f>
        <v>#REF!</v>
      </c>
      <c r="J12" s="85" t="e">
        <f t="shared" si="4"/>
        <v>#REF!</v>
      </c>
      <c r="K12" s="54" t="e">
        <f>SUMIFS(Pasākumi_kārtas!$K$98:$K$233,Pasākumi_kārtas!#REF!,'GRAFIKI II'!A12)</f>
        <v>#REF!</v>
      </c>
    </row>
    <row r="13" spans="1:14" x14ac:dyDescent="0.35">
      <c r="A13" s="55" t="s">
        <v>411</v>
      </c>
      <c r="B13" s="56" t="e">
        <f t="shared" si="1"/>
        <v>#REF!</v>
      </c>
      <c r="C13" s="57" t="e">
        <f>SUMIFS(Pasākumi_kārtas!$K$98:$K$233,Pasākumi_kārtas!#REF!,A13)</f>
        <v>#REF!</v>
      </c>
      <c r="D13" s="125" t="e">
        <f t="shared" si="2"/>
        <v>#REF!</v>
      </c>
      <c r="E13" s="56" t="e">
        <f t="shared" si="6"/>
        <v>#REF!</v>
      </c>
      <c r="F13" s="57" t="e">
        <f>SUMIFS(Pasākumi_kārtas!$K$98:$K$233,Pasākumi_kārtas!#REF!,A13)</f>
        <v>#REF!</v>
      </c>
      <c r="G13" s="50"/>
      <c r="H13" s="85" t="e">
        <f t="shared" si="3"/>
        <v>#REF!</v>
      </c>
      <c r="I13" s="54" t="e">
        <f>SUMIFS(Pasākumi_kārtas!$K$98:$K$233,Pasākumi_kārtas!#REF!,'GRAFIKI II'!A13)</f>
        <v>#REF!</v>
      </c>
      <c r="J13" s="85" t="e">
        <f t="shared" si="4"/>
        <v>#REF!</v>
      </c>
      <c r="K13" s="54" t="e">
        <f>SUMIFS(Pasākumi_kārtas!$K$98:$K$233,Pasākumi_kārtas!#REF!,'GRAFIKI II'!A13)</f>
        <v>#REF!</v>
      </c>
      <c r="N13" s="9"/>
    </row>
    <row r="14" spans="1:14" x14ac:dyDescent="0.35">
      <c r="A14" s="55" t="s">
        <v>412</v>
      </c>
      <c r="B14" s="56" t="e">
        <f t="shared" si="1"/>
        <v>#REF!</v>
      </c>
      <c r="C14" s="57" t="e">
        <f>SUMIFS(Pasākumi_kārtas!$K$98:$K$233,Pasākumi_kārtas!#REF!,A14)</f>
        <v>#REF!</v>
      </c>
      <c r="D14" s="125" t="e">
        <f t="shared" si="2"/>
        <v>#REF!</v>
      </c>
      <c r="E14" s="56" t="e">
        <f t="shared" si="6"/>
        <v>#REF!</v>
      </c>
      <c r="F14" s="57" t="e">
        <f>SUMIFS(Pasākumi_kārtas!$K$98:$K$233,Pasākumi_kārtas!#REF!,A14)</f>
        <v>#REF!</v>
      </c>
      <c r="G14" s="50"/>
      <c r="H14" s="85" t="e">
        <f t="shared" si="3"/>
        <v>#REF!</v>
      </c>
      <c r="I14" s="54" t="e">
        <f>SUMIFS(Pasākumi_kārtas!$K$98:$K$233,Pasākumi_kārtas!#REF!,'GRAFIKI II'!A14)</f>
        <v>#REF!</v>
      </c>
      <c r="J14" s="85" t="e">
        <f t="shared" si="4"/>
        <v>#REF!</v>
      </c>
      <c r="K14" s="54" t="e">
        <f>SUMIFS(Pasākumi_kārtas!$K$98:$K$233,Pasākumi_kārtas!#REF!,'GRAFIKI II'!A14)</f>
        <v>#REF!</v>
      </c>
    </row>
    <row r="15" spans="1:14" x14ac:dyDescent="0.35">
      <c r="A15" s="55" t="s">
        <v>413</v>
      </c>
      <c r="B15" s="56" t="e">
        <f t="shared" si="1"/>
        <v>#REF!</v>
      </c>
      <c r="C15" s="57" t="e">
        <f>SUMIFS(Pasākumi_kārtas!$K$98:$K$233,Pasākumi_kārtas!#REF!,A15)</f>
        <v>#REF!</v>
      </c>
      <c r="D15" s="125" t="e">
        <f t="shared" si="2"/>
        <v>#REF!</v>
      </c>
      <c r="E15" s="56" t="e">
        <f t="shared" si="6"/>
        <v>#REF!</v>
      </c>
      <c r="F15" s="57" t="e">
        <f>SUMIFS(Pasākumi_kārtas!$K$98:$K$233,Pasākumi_kārtas!#REF!,A15)</f>
        <v>#REF!</v>
      </c>
      <c r="G15" s="50"/>
      <c r="H15" s="85" t="e">
        <f t="shared" si="3"/>
        <v>#REF!</v>
      </c>
      <c r="I15" s="54" t="e">
        <f>SUMIFS(Pasākumi_kārtas!$K$98:$K$233,Pasākumi_kārtas!#REF!,'GRAFIKI II'!A15)</f>
        <v>#REF!</v>
      </c>
      <c r="J15" s="85" t="e">
        <f t="shared" si="4"/>
        <v>#REF!</v>
      </c>
      <c r="K15" s="54" t="e">
        <f>SUMIFS(Pasākumi_kārtas!$K$98:$K$233,Pasākumi_kārtas!#REF!,'GRAFIKI II'!A15)</f>
        <v>#REF!</v>
      </c>
    </row>
    <row r="16" spans="1:14" x14ac:dyDescent="0.35">
      <c r="A16" s="55" t="s">
        <v>414</v>
      </c>
      <c r="B16" s="56" t="e">
        <f t="shared" si="1"/>
        <v>#REF!</v>
      </c>
      <c r="C16" s="57" t="e">
        <f>SUMIFS(Pasākumi_kārtas!$K$98:$K$233,Pasākumi_kārtas!#REF!,A16)</f>
        <v>#REF!</v>
      </c>
      <c r="D16" s="125" t="e">
        <f t="shared" si="2"/>
        <v>#REF!</v>
      </c>
      <c r="E16" s="56" t="e">
        <f t="shared" si="6"/>
        <v>#REF!</v>
      </c>
      <c r="F16" s="57" t="e">
        <f>SUMIFS(Pasākumi_kārtas!$K$98:$K$233,Pasākumi_kārtas!#REF!,A16)</f>
        <v>#REF!</v>
      </c>
      <c r="G16" s="50"/>
      <c r="H16" s="85" t="e">
        <f t="shared" si="3"/>
        <v>#REF!</v>
      </c>
      <c r="I16" s="54" t="e">
        <f>SUMIFS(Pasākumi_kārtas!$K$98:$K$233,Pasākumi_kārtas!#REF!,'GRAFIKI II'!A16)</f>
        <v>#REF!</v>
      </c>
      <c r="J16" s="85" t="e">
        <f t="shared" si="4"/>
        <v>#REF!</v>
      </c>
      <c r="K16" s="54" t="e">
        <f>SUMIFS(Pasākumi_kārtas!$K$98:$K$233,Pasākumi_kārtas!#REF!,'GRAFIKI II'!A16)</f>
        <v>#REF!</v>
      </c>
    </row>
    <row r="17" spans="1:11" x14ac:dyDescent="0.35">
      <c r="A17" s="55" t="s">
        <v>418</v>
      </c>
      <c r="B17" s="56" t="e">
        <f t="shared" si="1"/>
        <v>#REF!</v>
      </c>
      <c r="C17" s="57" t="e">
        <f>SUMIFS(Pasākumi_kārtas!$K$98:$K$233,Pasākumi_kārtas!#REF!,A17)</f>
        <v>#REF!</v>
      </c>
      <c r="D17" s="125" t="e">
        <f t="shared" si="2"/>
        <v>#REF!</v>
      </c>
      <c r="E17" s="56" t="e">
        <f t="shared" si="6"/>
        <v>#REF!</v>
      </c>
      <c r="F17" s="57" t="e">
        <f>SUMIFS(Pasākumi_kārtas!$K$98:$K$233,Pasākumi_kārtas!#REF!,A17)</f>
        <v>#REF!</v>
      </c>
      <c r="G17" s="50"/>
      <c r="H17" s="85" t="e">
        <f t="shared" si="3"/>
        <v>#REF!</v>
      </c>
      <c r="I17" s="54" t="e">
        <f>SUMIFS(Pasākumi_kārtas!$K$98:$K$233,Pasākumi_kārtas!#REF!,'GRAFIKI II'!A17)</f>
        <v>#REF!</v>
      </c>
      <c r="J17" s="85" t="e">
        <f t="shared" si="4"/>
        <v>#REF!</v>
      </c>
      <c r="K17" s="54" t="e">
        <f>SUMIFS(Pasākumi_kārtas!$K$98:$K$233,Pasākumi_kārtas!#REF!,'GRAFIKI II'!A17)</f>
        <v>#REF!</v>
      </c>
    </row>
    <row r="18" spans="1:11" x14ac:dyDescent="0.35">
      <c r="A18" s="59" t="s">
        <v>317</v>
      </c>
      <c r="B18" s="56" t="e">
        <f t="shared" si="1"/>
        <v>#REF!</v>
      </c>
      <c r="C18" s="57" t="e">
        <f>SUMIFS(Pasākumi_kārtas!$K$98:$K$233,Pasākumi_kārtas!#REF!,A18)</f>
        <v>#REF!</v>
      </c>
      <c r="D18" s="125" t="e">
        <f t="shared" si="2"/>
        <v>#REF!</v>
      </c>
      <c r="E18" s="56" t="e">
        <f t="shared" si="6"/>
        <v>#REF!</v>
      </c>
      <c r="F18" s="57" t="e">
        <f>SUMIFS(Pasākumi_kārtas!$K$98:$K$233,Pasākumi_kārtas!#REF!,A18)</f>
        <v>#REF!</v>
      </c>
      <c r="G18" s="50"/>
      <c r="H18" s="85" t="e">
        <f t="shared" si="3"/>
        <v>#REF!</v>
      </c>
      <c r="I18" s="54" t="e">
        <f>SUMIFS(Pasākumi_kārtas!$K$98:$K$233,Pasākumi_kārtas!#REF!,'GRAFIKI II'!A18)</f>
        <v>#REF!</v>
      </c>
      <c r="J18" s="85" t="e">
        <f t="shared" si="4"/>
        <v>#REF!</v>
      </c>
      <c r="K18" s="54" t="e">
        <f>SUMIFS(Pasākumi_kārtas!$K$98:$K$233,Pasākumi_kārtas!#REF!,'GRAFIKI II'!A18)</f>
        <v>#REF!</v>
      </c>
    </row>
    <row r="19" spans="1:11" x14ac:dyDescent="0.35">
      <c r="A19" s="55" t="s">
        <v>417</v>
      </c>
      <c r="B19" s="56" t="e">
        <f t="shared" si="1"/>
        <v>#REF!</v>
      </c>
      <c r="C19" s="57" t="e">
        <f>SUMIFS(Pasākumi_kārtas!$K$98:$K$233,Pasākumi_kārtas!#REF!,A19)</f>
        <v>#REF!</v>
      </c>
      <c r="D19" s="125" t="e">
        <f t="shared" si="2"/>
        <v>#REF!</v>
      </c>
      <c r="E19" s="56" t="e">
        <f t="shared" si="6"/>
        <v>#REF!</v>
      </c>
      <c r="F19" s="57" t="e">
        <f>SUMIFS(Pasākumi_kārtas!$K$98:$K$233,Pasākumi_kārtas!#REF!,A19)</f>
        <v>#REF!</v>
      </c>
      <c r="G19" s="50"/>
      <c r="H19" s="85" t="e">
        <f t="shared" si="3"/>
        <v>#REF!</v>
      </c>
      <c r="I19" s="54" t="e">
        <f>SUMIFS(Pasākumi_kārtas!$K$98:$K$233,Pasākumi_kārtas!#REF!,'GRAFIKI II'!A19)</f>
        <v>#REF!</v>
      </c>
      <c r="J19" s="85" t="e">
        <f t="shared" si="4"/>
        <v>#REF!</v>
      </c>
      <c r="K19" s="54" t="e">
        <f>SUMIFS(Pasākumi_kārtas!$K$98:$K$233,Pasākumi_kārtas!#REF!,'GRAFIKI II'!A19)</f>
        <v>#REF!</v>
      </c>
    </row>
    <row r="20" spans="1:11" x14ac:dyDescent="0.35">
      <c r="A20" s="55" t="s">
        <v>416</v>
      </c>
      <c r="B20" s="56" t="e">
        <f t="shared" si="1"/>
        <v>#REF!</v>
      </c>
      <c r="C20" s="57" t="e">
        <f>SUMIFS(Pasākumi_kārtas!$K$98:$K$233,Pasākumi_kārtas!#REF!,A20)</f>
        <v>#REF!</v>
      </c>
      <c r="D20" s="125" t="e">
        <f t="shared" si="2"/>
        <v>#REF!</v>
      </c>
      <c r="E20" s="56" t="e">
        <f t="shared" si="6"/>
        <v>#REF!</v>
      </c>
      <c r="F20" s="57" t="e">
        <f>SUMIFS(Pasākumi_kārtas!$K$98:$K$233,Pasākumi_kārtas!#REF!,A20)</f>
        <v>#REF!</v>
      </c>
      <c r="G20" s="50"/>
      <c r="H20" s="85" t="e">
        <f t="shared" si="3"/>
        <v>#REF!</v>
      </c>
      <c r="I20" s="54" t="e">
        <f>SUMIFS(Pasākumi_kārtas!$K$98:$K$233,Pasākumi_kārtas!#REF!,'GRAFIKI II'!A20)</f>
        <v>#REF!</v>
      </c>
      <c r="J20" s="85" t="e">
        <f t="shared" si="4"/>
        <v>#REF!</v>
      </c>
      <c r="K20" s="54" t="e">
        <f>SUMIFS(Pasākumi_kārtas!$K$98:$K$233,Pasākumi_kārtas!#REF!,'GRAFIKI II'!A20)</f>
        <v>#REF!</v>
      </c>
    </row>
    <row r="21" spans="1:11" x14ac:dyDescent="0.35">
      <c r="A21" s="55" t="s">
        <v>415</v>
      </c>
      <c r="B21" s="56" t="e">
        <f t="shared" si="1"/>
        <v>#REF!</v>
      </c>
      <c r="C21" s="57" t="e">
        <f>SUMIFS(Pasākumi_kārtas!$K$98:$K$233,Pasākumi_kārtas!#REF!,A21)</f>
        <v>#REF!</v>
      </c>
      <c r="D21" s="125" t="e">
        <f t="shared" si="2"/>
        <v>#REF!</v>
      </c>
      <c r="E21" s="56" t="e">
        <f t="shared" si="6"/>
        <v>#REF!</v>
      </c>
      <c r="F21" s="57" t="e">
        <f>SUMIFS(Pasākumi_kārtas!$K$98:$K$233,Pasākumi_kārtas!#REF!,A21)</f>
        <v>#REF!</v>
      </c>
      <c r="G21" s="50"/>
      <c r="H21" s="85" t="e">
        <f t="shared" si="3"/>
        <v>#REF!</v>
      </c>
      <c r="I21" s="54" t="e">
        <f>SUMIFS(Pasākumi_kārtas!$K$98:$K$233,Pasākumi_kārtas!#REF!,'GRAFIKI II'!A21)</f>
        <v>#REF!</v>
      </c>
      <c r="J21" s="85" t="e">
        <f t="shared" si="4"/>
        <v>#REF!</v>
      </c>
      <c r="K21" s="54" t="e">
        <f>SUMIFS(Pasākumi_kārtas!$K$98:$K$233,Pasākumi_kārtas!#REF!,'GRAFIKI II'!A21)</f>
        <v>#REF!</v>
      </c>
    </row>
    <row r="22" spans="1:11" x14ac:dyDescent="0.35">
      <c r="A22" s="55" t="s">
        <v>419</v>
      </c>
      <c r="B22" s="56" t="e">
        <f t="shared" si="1"/>
        <v>#REF!</v>
      </c>
      <c r="C22" s="57" t="e">
        <f>SUMIFS(Pasākumi_kārtas!$K$98:$K$233,Pasākumi_kārtas!#REF!,A22)</f>
        <v>#REF!</v>
      </c>
      <c r="D22" s="125" t="e">
        <f t="shared" si="2"/>
        <v>#REF!</v>
      </c>
      <c r="E22" s="56" t="e">
        <f t="shared" si="6"/>
        <v>#REF!</v>
      </c>
      <c r="F22" s="57" t="e">
        <f>SUMIFS(Pasākumi_kārtas!$K$98:$K$233,Pasākumi_kārtas!#REF!,A22)</f>
        <v>#REF!</v>
      </c>
      <c r="G22" s="50"/>
      <c r="H22" s="85" t="e">
        <f t="shared" si="3"/>
        <v>#REF!</v>
      </c>
      <c r="I22" s="54" t="e">
        <f>SUMIFS(Pasākumi_kārtas!$K$98:$K$233,Pasākumi_kārtas!#REF!,'GRAFIKI II'!A22)</f>
        <v>#REF!</v>
      </c>
      <c r="J22" s="85" t="e">
        <f t="shared" si="4"/>
        <v>#REF!</v>
      </c>
      <c r="K22" s="54" t="e">
        <f>SUMIFS(Pasākumi_kārtas!$K$98:$K$233,Pasākumi_kārtas!#REF!,'GRAFIKI II'!A22)</f>
        <v>#REF!</v>
      </c>
    </row>
    <row r="23" spans="1:11" x14ac:dyDescent="0.35">
      <c r="A23" s="55" t="s">
        <v>420</v>
      </c>
      <c r="B23" s="56" t="e">
        <f t="shared" si="1"/>
        <v>#REF!</v>
      </c>
      <c r="C23" s="57" t="e">
        <f>SUMIFS(Pasākumi_kārtas!$K$98:$K$233,Pasākumi_kārtas!#REF!,A23)</f>
        <v>#REF!</v>
      </c>
      <c r="D23" s="125" t="e">
        <f t="shared" si="2"/>
        <v>#REF!</v>
      </c>
      <c r="E23" s="56" t="e">
        <f t="shared" si="6"/>
        <v>#REF!</v>
      </c>
      <c r="F23" s="57" t="e">
        <f>SUMIFS(Pasākumi_kārtas!$K$98:$K$233,Pasākumi_kārtas!#REF!,A23)</f>
        <v>#REF!</v>
      </c>
      <c r="G23" s="50"/>
      <c r="H23" s="85" t="e">
        <f t="shared" si="3"/>
        <v>#REF!</v>
      </c>
      <c r="I23" s="54" t="e">
        <f>SUMIFS(Pasākumi_kārtas!$K$98:$K$233,Pasākumi_kārtas!#REF!,'GRAFIKI II'!A23)</f>
        <v>#REF!</v>
      </c>
      <c r="J23" s="85" t="e">
        <f t="shared" si="4"/>
        <v>#REF!</v>
      </c>
      <c r="K23" s="54" t="e">
        <f>SUMIFS(Pasākumi_kārtas!$K$98:$K$233,Pasākumi_kārtas!#REF!,'GRAFIKI II'!A23)</f>
        <v>#REF!</v>
      </c>
    </row>
    <row r="24" spans="1:11" x14ac:dyDescent="0.35">
      <c r="A24" s="55" t="s">
        <v>421</v>
      </c>
      <c r="B24" s="56" t="e">
        <f t="shared" si="1"/>
        <v>#REF!</v>
      </c>
      <c r="C24" s="57" t="e">
        <f>SUMIFS(Pasākumi_kārtas!$K$98:$K$233,Pasākumi_kārtas!#REF!,A24)</f>
        <v>#REF!</v>
      </c>
      <c r="D24" s="125" t="e">
        <f t="shared" si="2"/>
        <v>#REF!</v>
      </c>
      <c r="E24" s="56" t="e">
        <f t="shared" si="6"/>
        <v>#REF!</v>
      </c>
      <c r="F24" s="57" t="e">
        <f>SUMIFS(Pasākumi_kārtas!$K$98:$K$233,Pasākumi_kārtas!#REF!,A24)</f>
        <v>#REF!</v>
      </c>
      <c r="G24" s="50"/>
      <c r="H24" s="85" t="e">
        <f t="shared" si="3"/>
        <v>#REF!</v>
      </c>
      <c r="I24" s="54" t="e">
        <f>SUMIFS(Pasākumi_kārtas!$K$98:$K$233,Pasākumi_kārtas!#REF!,'GRAFIKI II'!A24)</f>
        <v>#REF!</v>
      </c>
      <c r="J24" s="85" t="e">
        <f t="shared" si="4"/>
        <v>#REF!</v>
      </c>
      <c r="K24" s="54" t="e">
        <f>SUMIFS(Pasākumi_kārtas!$K$98:$K$233,Pasākumi_kārtas!#REF!,'GRAFIKI II'!A24)</f>
        <v>#REF!</v>
      </c>
    </row>
    <row r="25" spans="1:11" x14ac:dyDescent="0.35">
      <c r="A25" s="55" t="s">
        <v>422</v>
      </c>
      <c r="B25" s="56" t="e">
        <f t="shared" si="1"/>
        <v>#REF!</v>
      </c>
      <c r="C25" s="57" t="e">
        <f>SUMIFS(Pasākumi_kārtas!$K$98:$K$233,Pasākumi_kārtas!#REF!,A25)</f>
        <v>#REF!</v>
      </c>
      <c r="D25" s="125" t="e">
        <f t="shared" si="2"/>
        <v>#REF!</v>
      </c>
      <c r="E25" s="56" t="e">
        <f t="shared" si="6"/>
        <v>#REF!</v>
      </c>
      <c r="F25" s="57" t="e">
        <f>SUMIFS(Pasākumi_kārtas!$K$98:$K$233,Pasākumi_kārtas!#REF!,A25)</f>
        <v>#REF!</v>
      </c>
      <c r="G25" s="50"/>
      <c r="H25" s="85" t="e">
        <f t="shared" si="3"/>
        <v>#REF!</v>
      </c>
      <c r="I25" s="54" t="e">
        <f>SUMIFS(Pasākumi_kārtas!$K$98:$K$233,Pasākumi_kārtas!#REF!,'GRAFIKI II'!A25)</f>
        <v>#REF!</v>
      </c>
      <c r="J25" s="85" t="e">
        <f t="shared" si="4"/>
        <v>#REF!</v>
      </c>
      <c r="K25" s="54" t="e">
        <f>SUMIFS(Pasākumi_kārtas!$K$98:$K$233,Pasākumi_kārtas!#REF!,'GRAFIKI II'!A25)</f>
        <v>#REF!</v>
      </c>
    </row>
    <row r="26" spans="1:11" x14ac:dyDescent="0.35">
      <c r="A26" s="4" t="s">
        <v>398</v>
      </c>
      <c r="B26" s="42"/>
      <c r="C26" s="7" t="e">
        <f>SUM(C5:C25)</f>
        <v>#REF!</v>
      </c>
      <c r="D26" s="45"/>
      <c r="E26" s="42"/>
      <c r="F26" s="7" t="e">
        <f>SUM(F5:F25)</f>
        <v>#REF!</v>
      </c>
      <c r="G26" s="7"/>
      <c r="H26" s="7"/>
      <c r="I26" s="7" t="e">
        <f>SUM(I4:I25)</f>
        <v>#REF!</v>
      </c>
      <c r="J26" s="7"/>
      <c r="K26" s="7" t="e">
        <f>SUM(K4:K25)</f>
        <v>#REF!</v>
      </c>
    </row>
    <row r="27" spans="1:11" x14ac:dyDescent="0.35">
      <c r="A27" s="4"/>
      <c r="B27" s="4"/>
      <c r="C27" s="23" t="e">
        <f>Pasākumi_kārtas!#REF!+Pasākumi_kārtas!#REF!+C26</f>
        <v>#REF!</v>
      </c>
      <c r="D27" s="46"/>
      <c r="E27" s="4"/>
      <c r="F27" s="23" t="e">
        <f>F26+Pasākumi_kārtas!#REF!+Pasākumi_kārtas!#REF!</f>
        <v>#REF!</v>
      </c>
      <c r="I27" s="23" t="e">
        <f>I26+Pasākumi_kārtas!#REF!+Pasākumi_kārtas!#REF!</f>
        <v>#REF!</v>
      </c>
      <c r="J27" s="9"/>
      <c r="K27" s="23" t="e">
        <f>K26+Pasākumi_kārtas!#REF!+Pasākumi_kārtas!#REF!</f>
        <v>#REF!</v>
      </c>
    </row>
    <row r="28" spans="1:11" x14ac:dyDescent="0.35">
      <c r="A28" s="4"/>
      <c r="B28" s="4"/>
      <c r="C28" s="23" t="e">
        <f>Pasākumi_kārtas!K234-C27</f>
        <v>#REF!</v>
      </c>
      <c r="D28" s="46"/>
      <c r="E28" s="4"/>
      <c r="F28" s="23" t="e">
        <f>Pasākumi_kārtas!K234-F27</f>
        <v>#REF!</v>
      </c>
      <c r="I28" s="23" t="e">
        <f>I27-Pasākumi_kārtas!K234</f>
        <v>#REF!</v>
      </c>
      <c r="J28" s="9"/>
      <c r="K28" s="23" t="e">
        <f>K27-Pasākumi_kārtas!K234</f>
        <v>#REF!</v>
      </c>
    </row>
    <row r="29" spans="1:11" ht="18" x14ac:dyDescent="0.4">
      <c r="A29" s="83" t="s">
        <v>452</v>
      </c>
      <c r="B29" s="4"/>
      <c r="C29" s="23"/>
      <c r="D29" s="46"/>
      <c r="E29" s="4"/>
      <c r="F29" s="23"/>
      <c r="I29" s="23"/>
      <c r="J29" s="9"/>
      <c r="K29" s="23"/>
    </row>
    <row r="30" spans="1:11" x14ac:dyDescent="0.35">
      <c r="A30" s="4"/>
      <c r="B30" s="4"/>
      <c r="C30" s="4"/>
      <c r="D30" s="44"/>
      <c r="E30" s="4"/>
      <c r="F30" s="4"/>
      <c r="H30" s="302" t="s">
        <v>467</v>
      </c>
      <c r="I30" s="302"/>
      <c r="J30" s="302"/>
      <c r="K30" s="302"/>
    </row>
    <row r="31" spans="1:11" ht="80.5" x14ac:dyDescent="0.35">
      <c r="A31" s="91" t="s">
        <v>397</v>
      </c>
      <c r="B31" s="87" t="s">
        <v>477</v>
      </c>
      <c r="C31" s="120" t="s">
        <v>400</v>
      </c>
      <c r="D31" s="121" t="s">
        <v>478</v>
      </c>
      <c r="E31" s="87" t="s">
        <v>475</v>
      </c>
      <c r="F31" s="92" t="s">
        <v>401</v>
      </c>
      <c r="G31" s="50"/>
      <c r="H31" s="51" t="s">
        <v>468</v>
      </c>
      <c r="I31" s="52" t="s">
        <v>400</v>
      </c>
      <c r="J31" s="51" t="s">
        <v>469</v>
      </c>
      <c r="K31" s="52" t="s">
        <v>401</v>
      </c>
    </row>
    <row r="32" spans="1:11" x14ac:dyDescent="0.35">
      <c r="A32" s="92" t="s">
        <v>424</v>
      </c>
      <c r="B32" s="90">
        <v>0</v>
      </c>
      <c r="C32" s="92">
        <v>0</v>
      </c>
      <c r="D32" s="90">
        <f>B32-E32</f>
        <v>0</v>
      </c>
      <c r="E32" s="88">
        <v>0</v>
      </c>
      <c r="F32" s="92">
        <v>0</v>
      </c>
      <c r="G32" s="50"/>
      <c r="H32" s="84" t="e">
        <f>I32/1000000</f>
        <v>#REF!</v>
      </c>
      <c r="I32" s="54" t="e">
        <f>SUMIFS(Pasākumi_kārtas!$K$98:$K$233,Pasākumi_kārtas!#REF!,'GRAFIKI II'!A32)</f>
        <v>#REF!</v>
      </c>
      <c r="J32" s="85" t="e">
        <f>K32/1000000</f>
        <v>#REF!</v>
      </c>
      <c r="K32" s="54" t="e">
        <f>SUMIFS(Pasākumi_kārtas!$K$98:$K$233,Pasākumi_kārtas!#REF!,'GRAFIKI II'!A32)</f>
        <v>#REF!</v>
      </c>
    </row>
    <row r="33" spans="1:11" x14ac:dyDescent="0.35">
      <c r="A33" s="93" t="s">
        <v>403</v>
      </c>
      <c r="B33" s="90" t="e">
        <f>C33/1000000</f>
        <v>#REF!</v>
      </c>
      <c r="C33" s="95" t="e">
        <f>SUMIFS(Pasākumi_kārtas!$K$98:$K$233,Pasākumi_kārtas!#REF!,A33)</f>
        <v>#REF!</v>
      </c>
      <c r="D33" s="58" t="e">
        <f>B33-H33</f>
        <v>#REF!</v>
      </c>
      <c r="E33" s="90" t="e">
        <f>F33/1000000</f>
        <v>#REF!</v>
      </c>
      <c r="F33" s="95" t="e">
        <f>SUMIFS(Pasākumi_kārtas!$K$98:$K$233,Pasākumi_kārtas!#REF!,A33)</f>
        <v>#REF!</v>
      </c>
      <c r="G33" s="50"/>
      <c r="H33" s="84" t="e">
        <f>(I33/1000000)</f>
        <v>#REF!</v>
      </c>
      <c r="I33" s="54" t="e">
        <f>SUMIFS(Pasākumi_kārtas!$K$98:$K$233,Pasākumi_kārtas!#REF!,'GRAFIKI II'!A33)</f>
        <v>#REF!</v>
      </c>
      <c r="J33" s="85" t="e">
        <f>(K33/1000000)</f>
        <v>#REF!</v>
      </c>
      <c r="K33" s="54" t="e">
        <f>SUMIFS(Pasākumi_kārtas!$K$98:$K$233,Pasākumi_kārtas!#REF!,'GRAFIKI II'!A33)</f>
        <v>#REF!</v>
      </c>
    </row>
    <row r="34" spans="1:11" x14ac:dyDescent="0.35">
      <c r="A34" s="93" t="s">
        <v>404</v>
      </c>
      <c r="B34" s="90" t="e">
        <f>C34/1000000</f>
        <v>#REF!</v>
      </c>
      <c r="C34" s="95" t="e">
        <f>SUMIFS(Pasākumi_kārtas!$K$98:$K$233,Pasākumi_kārtas!#REF!,A34)</f>
        <v>#REF!</v>
      </c>
      <c r="D34" s="58" t="e">
        <f t="shared" ref="D34:D53" si="7">B34-H34</f>
        <v>#REF!</v>
      </c>
      <c r="E34" s="90" t="e">
        <f>F34/1000000</f>
        <v>#REF!</v>
      </c>
      <c r="F34" s="95" t="e">
        <f>SUMIFS(Pasākumi_kārtas!$K$98:$K$233,Pasākumi_kārtas!#REF!,A34)</f>
        <v>#REF!</v>
      </c>
      <c r="G34" s="50"/>
      <c r="H34" s="84" t="e">
        <f t="shared" ref="H34:H53" si="8">(I34/1000000)</f>
        <v>#REF!</v>
      </c>
      <c r="I34" s="54" t="e">
        <f>SUMIFS(Pasākumi_kārtas!$K$98:$K$233,Pasākumi_kārtas!#REF!,'GRAFIKI II'!A34)</f>
        <v>#REF!</v>
      </c>
      <c r="J34" s="85" t="e">
        <f t="shared" ref="J34:J53" si="9">(K34/1000000)</f>
        <v>#REF!</v>
      </c>
      <c r="K34" s="54" t="e">
        <f>SUMIFS(Pasākumi_kārtas!$K$98:$K$233,Pasākumi_kārtas!#REF!,'GRAFIKI II'!A34)</f>
        <v>#REF!</v>
      </c>
    </row>
    <row r="35" spans="1:11" x14ac:dyDescent="0.35">
      <c r="A35" s="93" t="s">
        <v>405</v>
      </c>
      <c r="B35" s="90" t="e">
        <f t="shared" ref="B35:B53" si="10">C35/1000000</f>
        <v>#REF!</v>
      </c>
      <c r="C35" s="95" t="e">
        <f>SUMIFS(Pasākumi_kārtas!$K$98:$K$233,Pasākumi_kārtas!#REF!,A35)</f>
        <v>#REF!</v>
      </c>
      <c r="D35" s="58" t="e">
        <f t="shared" si="7"/>
        <v>#REF!</v>
      </c>
      <c r="E35" s="90" t="e">
        <f t="shared" ref="E35:E53" si="11">F35/1000000</f>
        <v>#REF!</v>
      </c>
      <c r="F35" s="95" t="e">
        <f>SUMIFS(Pasākumi_kārtas!$K$98:$K$233,Pasākumi_kārtas!#REF!,A35)</f>
        <v>#REF!</v>
      </c>
      <c r="G35" s="50"/>
      <c r="H35" s="84" t="e">
        <f t="shared" si="8"/>
        <v>#REF!</v>
      </c>
      <c r="I35" s="54" t="e">
        <f>SUMIFS(Pasākumi_kārtas!$K$98:$K$233,Pasākumi_kārtas!#REF!,'GRAFIKI II'!A35)</f>
        <v>#REF!</v>
      </c>
      <c r="J35" s="85" t="e">
        <f t="shared" si="9"/>
        <v>#REF!</v>
      </c>
      <c r="K35" s="54" t="e">
        <f>SUMIFS(Pasākumi_kārtas!$K$98:$K$233,Pasākumi_kārtas!#REF!,'GRAFIKI II'!A35)</f>
        <v>#REF!</v>
      </c>
    </row>
    <row r="36" spans="1:11" x14ac:dyDescent="0.35">
      <c r="A36" s="93" t="s">
        <v>406</v>
      </c>
      <c r="B36" s="90" t="e">
        <f t="shared" si="10"/>
        <v>#REF!</v>
      </c>
      <c r="C36" s="95" t="e">
        <f>SUMIFS(Pasākumi_kārtas!$K$98:$K$233,Pasākumi_kārtas!#REF!,A36)</f>
        <v>#REF!</v>
      </c>
      <c r="D36" s="58" t="e">
        <f t="shared" si="7"/>
        <v>#REF!</v>
      </c>
      <c r="E36" s="90" t="e">
        <f t="shared" si="11"/>
        <v>#REF!</v>
      </c>
      <c r="F36" s="95" t="e">
        <f>SUMIFS(Pasākumi_kārtas!$K$98:$K$233,Pasākumi_kārtas!#REF!,A36)</f>
        <v>#REF!</v>
      </c>
      <c r="G36" s="50"/>
      <c r="H36" s="84" t="e">
        <f t="shared" si="8"/>
        <v>#REF!</v>
      </c>
      <c r="I36" s="54" t="e">
        <f>SUMIFS(Pasākumi_kārtas!$K$98:$K$233,Pasākumi_kārtas!#REF!,'GRAFIKI II'!A36)</f>
        <v>#REF!</v>
      </c>
      <c r="J36" s="85" t="e">
        <f t="shared" si="9"/>
        <v>#REF!</v>
      </c>
      <c r="K36" s="54" t="e">
        <f>SUMIFS(Pasākumi_kārtas!$K$98:$K$233,Pasākumi_kārtas!#REF!,'GRAFIKI II'!A36)</f>
        <v>#REF!</v>
      </c>
    </row>
    <row r="37" spans="1:11" x14ac:dyDescent="0.35">
      <c r="A37" s="93" t="s">
        <v>410</v>
      </c>
      <c r="B37" s="90" t="e">
        <f t="shared" si="10"/>
        <v>#REF!</v>
      </c>
      <c r="C37" s="95" t="e">
        <f>SUMIFS(Pasākumi_kārtas!$K$98:$K$233,Pasākumi_kārtas!#REF!,A37)</f>
        <v>#REF!</v>
      </c>
      <c r="D37" s="58" t="e">
        <f t="shared" si="7"/>
        <v>#REF!</v>
      </c>
      <c r="E37" s="90" t="e">
        <f t="shared" si="11"/>
        <v>#REF!</v>
      </c>
      <c r="F37" s="95" t="e">
        <f>SUMIFS(Pasākumi_kārtas!$K$98:$K$233,Pasākumi_kārtas!#REF!,A37)</f>
        <v>#REF!</v>
      </c>
      <c r="G37" s="50"/>
      <c r="H37" s="84" t="e">
        <f t="shared" si="8"/>
        <v>#REF!</v>
      </c>
      <c r="I37" s="54" t="e">
        <f>SUMIFS(Pasākumi_kārtas!$K$98:$K$233,Pasākumi_kārtas!#REF!,'GRAFIKI II'!A37)</f>
        <v>#REF!</v>
      </c>
      <c r="J37" s="85" t="e">
        <f t="shared" si="9"/>
        <v>#REF!</v>
      </c>
      <c r="K37" s="54" t="e">
        <f>SUMIFS(Pasākumi_kārtas!$K$98:$K$233,Pasākumi_kārtas!#REF!,'GRAFIKI II'!A37)</f>
        <v>#REF!</v>
      </c>
    </row>
    <row r="38" spans="1:11" x14ac:dyDescent="0.35">
      <c r="A38" s="93" t="s">
        <v>409</v>
      </c>
      <c r="B38" s="90" t="e">
        <f t="shared" si="10"/>
        <v>#REF!</v>
      </c>
      <c r="C38" s="95" t="e">
        <f>SUMIFS(Pasākumi_kārtas!$K$98:$K$233,Pasākumi_kārtas!#REF!,A38)</f>
        <v>#REF!</v>
      </c>
      <c r="D38" s="58" t="e">
        <f t="shared" si="7"/>
        <v>#REF!</v>
      </c>
      <c r="E38" s="90" t="e">
        <f t="shared" si="11"/>
        <v>#REF!</v>
      </c>
      <c r="F38" s="95" t="e">
        <f>SUMIFS(Pasākumi_kārtas!$K$98:$K$233,Pasākumi_kārtas!#REF!,A38)</f>
        <v>#REF!</v>
      </c>
      <c r="G38" s="50"/>
      <c r="H38" s="84" t="e">
        <f t="shared" si="8"/>
        <v>#REF!</v>
      </c>
      <c r="I38" s="54" t="e">
        <f>SUMIFS(Pasākumi_kārtas!$K$98:$K$233,Pasākumi_kārtas!#REF!,'GRAFIKI II'!A38)</f>
        <v>#REF!</v>
      </c>
      <c r="J38" s="85" t="e">
        <f t="shared" si="9"/>
        <v>#REF!</v>
      </c>
      <c r="K38" s="54" t="e">
        <f>SUMIFS(Pasākumi_kārtas!$K$98:$K$233,Pasākumi_kārtas!#REF!,'GRAFIKI II'!A38)</f>
        <v>#REF!</v>
      </c>
    </row>
    <row r="39" spans="1:11" x14ac:dyDescent="0.35">
      <c r="A39" s="93" t="s">
        <v>408</v>
      </c>
      <c r="B39" s="90" t="e">
        <f t="shared" si="10"/>
        <v>#REF!</v>
      </c>
      <c r="C39" s="95" t="e">
        <f>SUMIFS(Pasākumi_kārtas!$K$98:$K$233,Pasākumi_kārtas!#REF!,A39)</f>
        <v>#REF!</v>
      </c>
      <c r="D39" s="58" t="e">
        <f t="shared" si="7"/>
        <v>#REF!</v>
      </c>
      <c r="E39" s="90" t="e">
        <f t="shared" si="11"/>
        <v>#REF!</v>
      </c>
      <c r="F39" s="95" t="e">
        <f>SUMIFS(Pasākumi_kārtas!$K$98:$K$233,Pasākumi_kārtas!#REF!,A39)</f>
        <v>#REF!</v>
      </c>
      <c r="G39" s="50"/>
      <c r="H39" s="84" t="e">
        <f t="shared" si="8"/>
        <v>#REF!</v>
      </c>
      <c r="I39" s="54" t="e">
        <f>SUMIFS(Pasākumi_kārtas!$K$98:$K$233,Pasākumi_kārtas!#REF!,'GRAFIKI II'!A39)</f>
        <v>#REF!</v>
      </c>
      <c r="J39" s="85" t="e">
        <f t="shared" si="9"/>
        <v>#REF!</v>
      </c>
      <c r="K39" s="54" t="e">
        <f>SUMIFS(Pasākumi_kārtas!$K$98:$K$233,Pasākumi_kārtas!#REF!,'GRAFIKI II'!A39)</f>
        <v>#REF!</v>
      </c>
    </row>
    <row r="40" spans="1:11" x14ac:dyDescent="0.35">
      <c r="A40" s="93" t="s">
        <v>407</v>
      </c>
      <c r="B40" s="90" t="e">
        <f t="shared" si="10"/>
        <v>#REF!</v>
      </c>
      <c r="C40" s="95" t="e">
        <f>SUMIFS(Pasākumi_kārtas!$K$98:$K$233,Pasākumi_kārtas!#REF!,A40)</f>
        <v>#REF!</v>
      </c>
      <c r="D40" s="58" t="e">
        <f t="shared" si="7"/>
        <v>#REF!</v>
      </c>
      <c r="E40" s="90" t="e">
        <f t="shared" si="11"/>
        <v>#REF!</v>
      </c>
      <c r="F40" s="95" t="e">
        <f>SUMIFS(Pasākumi_kārtas!$K$98:$K$233,Pasākumi_kārtas!#REF!,A40)</f>
        <v>#REF!</v>
      </c>
      <c r="G40" s="50"/>
      <c r="H40" s="84" t="e">
        <f t="shared" si="8"/>
        <v>#REF!</v>
      </c>
      <c r="I40" s="54" t="e">
        <f>SUMIFS(Pasākumi_kārtas!$K$98:$K$233,Pasākumi_kārtas!#REF!,'GRAFIKI II'!A40)</f>
        <v>#REF!</v>
      </c>
      <c r="J40" s="85" t="e">
        <f t="shared" si="9"/>
        <v>#REF!</v>
      </c>
      <c r="K40" s="54" t="e">
        <f>SUMIFS(Pasākumi_kārtas!$K$98:$K$233,Pasākumi_kārtas!#REF!,'GRAFIKI II'!A40)</f>
        <v>#REF!</v>
      </c>
    </row>
    <row r="41" spans="1:11" x14ac:dyDescent="0.35">
      <c r="A41" s="93" t="s">
        <v>411</v>
      </c>
      <c r="B41" s="90" t="e">
        <f t="shared" si="10"/>
        <v>#REF!</v>
      </c>
      <c r="C41" s="95" t="e">
        <f>SUMIFS(Pasākumi_kārtas!$K$98:$K$233,Pasākumi_kārtas!#REF!,A41)</f>
        <v>#REF!</v>
      </c>
      <c r="D41" s="58" t="e">
        <f t="shared" si="7"/>
        <v>#REF!</v>
      </c>
      <c r="E41" s="90" t="e">
        <f t="shared" si="11"/>
        <v>#REF!</v>
      </c>
      <c r="F41" s="95" t="e">
        <f>SUMIFS(Pasākumi_kārtas!$K$98:$K$233,Pasākumi_kārtas!#REF!,A41)</f>
        <v>#REF!</v>
      </c>
      <c r="G41" s="50"/>
      <c r="H41" s="84" t="e">
        <f t="shared" si="8"/>
        <v>#REF!</v>
      </c>
      <c r="I41" s="54" t="e">
        <f>SUMIFS(Pasākumi_kārtas!$K$98:$K$233,Pasākumi_kārtas!#REF!,'GRAFIKI II'!A41)</f>
        <v>#REF!</v>
      </c>
      <c r="J41" s="85" t="e">
        <f t="shared" si="9"/>
        <v>#REF!</v>
      </c>
      <c r="K41" s="54" t="e">
        <f>SUMIFS(Pasākumi_kārtas!$K$98:$K$233,Pasākumi_kārtas!#REF!,'GRAFIKI II'!A41)</f>
        <v>#REF!</v>
      </c>
    </row>
    <row r="42" spans="1:11" x14ac:dyDescent="0.35">
      <c r="A42" s="93" t="s">
        <v>412</v>
      </c>
      <c r="B42" s="90" t="e">
        <f t="shared" si="10"/>
        <v>#REF!</v>
      </c>
      <c r="C42" s="95" t="e">
        <f>SUMIFS(Pasākumi_kārtas!$K$98:$K$233,Pasākumi_kārtas!#REF!,A42)</f>
        <v>#REF!</v>
      </c>
      <c r="D42" s="58" t="e">
        <f t="shared" si="7"/>
        <v>#REF!</v>
      </c>
      <c r="E42" s="90" t="e">
        <f t="shared" si="11"/>
        <v>#REF!</v>
      </c>
      <c r="F42" s="95" t="e">
        <f>SUMIFS(Pasākumi_kārtas!$K$98:$K$233,Pasākumi_kārtas!#REF!,A42)</f>
        <v>#REF!</v>
      </c>
      <c r="G42" s="50"/>
      <c r="H42" s="84" t="e">
        <f t="shared" si="8"/>
        <v>#REF!</v>
      </c>
      <c r="I42" s="54" t="e">
        <f>SUMIFS(Pasākumi_kārtas!$K$98:$K$233,Pasākumi_kārtas!#REF!,'GRAFIKI II'!A42)</f>
        <v>#REF!</v>
      </c>
      <c r="J42" s="85" t="e">
        <f t="shared" si="9"/>
        <v>#REF!</v>
      </c>
      <c r="K42" s="54" t="e">
        <f>SUMIFS(Pasākumi_kārtas!$K$98:$K$233,Pasākumi_kārtas!#REF!,'GRAFIKI II'!A42)</f>
        <v>#REF!</v>
      </c>
    </row>
    <row r="43" spans="1:11" x14ac:dyDescent="0.35">
      <c r="A43" s="93" t="s">
        <v>413</v>
      </c>
      <c r="B43" s="90" t="e">
        <f t="shared" si="10"/>
        <v>#REF!</v>
      </c>
      <c r="C43" s="95" t="e">
        <f>SUMIFS(Pasākumi_kārtas!$K$98:$K$233,Pasākumi_kārtas!#REF!,A43)</f>
        <v>#REF!</v>
      </c>
      <c r="D43" s="58" t="e">
        <f t="shared" si="7"/>
        <v>#REF!</v>
      </c>
      <c r="E43" s="90" t="e">
        <f t="shared" si="11"/>
        <v>#REF!</v>
      </c>
      <c r="F43" s="95" t="e">
        <f>SUMIFS(Pasākumi_kārtas!$K$98:$K$233,Pasākumi_kārtas!#REF!,A43)</f>
        <v>#REF!</v>
      </c>
      <c r="G43" s="50"/>
      <c r="H43" s="84" t="e">
        <f t="shared" si="8"/>
        <v>#REF!</v>
      </c>
      <c r="I43" s="54" t="e">
        <f>SUMIFS(Pasākumi_kārtas!$K$98:$K$233,Pasākumi_kārtas!#REF!,'GRAFIKI II'!A43)</f>
        <v>#REF!</v>
      </c>
      <c r="J43" s="85" t="e">
        <f t="shared" si="9"/>
        <v>#REF!</v>
      </c>
      <c r="K43" s="54" t="e">
        <f>SUMIFS(Pasākumi_kārtas!$K$98:$K$233,Pasākumi_kārtas!#REF!,'GRAFIKI II'!A43)</f>
        <v>#REF!</v>
      </c>
    </row>
    <row r="44" spans="1:11" x14ac:dyDescent="0.35">
      <c r="A44" s="93" t="s">
        <v>414</v>
      </c>
      <c r="B44" s="90" t="e">
        <f t="shared" si="10"/>
        <v>#REF!</v>
      </c>
      <c r="C44" s="95" t="e">
        <f>SUMIFS(Pasākumi_kārtas!$K$98:$K$233,Pasākumi_kārtas!#REF!,A44)</f>
        <v>#REF!</v>
      </c>
      <c r="D44" s="58" t="e">
        <f t="shared" si="7"/>
        <v>#REF!</v>
      </c>
      <c r="E44" s="90" t="e">
        <f t="shared" si="11"/>
        <v>#REF!</v>
      </c>
      <c r="F44" s="95" t="e">
        <f>SUMIFS(Pasākumi_kārtas!$K$98:$K$233,Pasākumi_kārtas!#REF!,A44)</f>
        <v>#REF!</v>
      </c>
      <c r="G44" s="50"/>
      <c r="H44" s="84" t="e">
        <f t="shared" si="8"/>
        <v>#REF!</v>
      </c>
      <c r="I44" s="54" t="e">
        <f>SUMIFS(Pasākumi_kārtas!$K$98:$K$233,Pasākumi_kārtas!#REF!,'GRAFIKI II'!A44)</f>
        <v>#REF!</v>
      </c>
      <c r="J44" s="85" t="e">
        <f t="shared" si="9"/>
        <v>#REF!</v>
      </c>
      <c r="K44" s="54" t="e">
        <f>SUMIFS(Pasākumi_kārtas!$K$98:$K$233,Pasākumi_kārtas!#REF!,'GRAFIKI II'!A44)</f>
        <v>#REF!</v>
      </c>
    </row>
    <row r="45" spans="1:11" x14ac:dyDescent="0.35">
      <c r="A45" s="93" t="s">
        <v>418</v>
      </c>
      <c r="B45" s="90" t="e">
        <f t="shared" si="10"/>
        <v>#REF!</v>
      </c>
      <c r="C45" s="95" t="e">
        <f>SUMIFS(Pasākumi_kārtas!$K$98:$K$233,Pasākumi_kārtas!#REF!,A45)</f>
        <v>#REF!</v>
      </c>
      <c r="D45" s="58" t="e">
        <f t="shared" si="7"/>
        <v>#REF!</v>
      </c>
      <c r="E45" s="90" t="e">
        <f t="shared" si="11"/>
        <v>#REF!</v>
      </c>
      <c r="F45" s="95" t="e">
        <f>SUMIFS(Pasākumi_kārtas!$K$98:$K$233,Pasākumi_kārtas!#REF!,A45)</f>
        <v>#REF!</v>
      </c>
      <c r="G45" s="50"/>
      <c r="H45" s="84" t="e">
        <f t="shared" si="8"/>
        <v>#REF!</v>
      </c>
      <c r="I45" s="54" t="e">
        <f>SUMIFS(Pasākumi_kārtas!$K$98:$K$233,Pasākumi_kārtas!#REF!,'GRAFIKI II'!A45)</f>
        <v>#REF!</v>
      </c>
      <c r="J45" s="85" t="e">
        <f t="shared" si="9"/>
        <v>#REF!</v>
      </c>
      <c r="K45" s="54" t="e">
        <f>SUMIFS(Pasākumi_kārtas!$K$98:$K$233,Pasākumi_kārtas!#REF!,'GRAFIKI II'!A45)</f>
        <v>#REF!</v>
      </c>
    </row>
    <row r="46" spans="1:11" x14ac:dyDescent="0.35">
      <c r="A46" s="94" t="s">
        <v>317</v>
      </c>
      <c r="B46" s="90" t="e">
        <f t="shared" si="10"/>
        <v>#REF!</v>
      </c>
      <c r="C46" s="95" t="e">
        <f>SUMIFS(Pasākumi_kārtas!$K$98:$K$233,Pasākumi_kārtas!#REF!,A46)</f>
        <v>#REF!</v>
      </c>
      <c r="D46" s="58" t="e">
        <f t="shared" si="7"/>
        <v>#REF!</v>
      </c>
      <c r="E46" s="90" t="e">
        <f t="shared" si="11"/>
        <v>#REF!</v>
      </c>
      <c r="F46" s="95" t="e">
        <f>SUMIFS(Pasākumi_kārtas!$K$98:$K$233,Pasākumi_kārtas!#REF!,A46)</f>
        <v>#REF!</v>
      </c>
      <c r="G46" s="50"/>
      <c r="H46" s="84" t="e">
        <f t="shared" si="8"/>
        <v>#REF!</v>
      </c>
      <c r="I46" s="54" t="e">
        <f>SUMIFS(Pasākumi_kārtas!$K$98:$K$233,Pasākumi_kārtas!#REF!,'GRAFIKI II'!A46)</f>
        <v>#REF!</v>
      </c>
      <c r="J46" s="85" t="e">
        <f t="shared" si="9"/>
        <v>#REF!</v>
      </c>
      <c r="K46" s="54" t="e">
        <f>SUMIFS(Pasākumi_kārtas!$K$98:$K$233,Pasākumi_kārtas!#REF!,'GRAFIKI II'!A46)</f>
        <v>#REF!</v>
      </c>
    </row>
    <row r="47" spans="1:11" x14ac:dyDescent="0.35">
      <c r="A47" s="93" t="s">
        <v>417</v>
      </c>
      <c r="B47" s="90" t="e">
        <f t="shared" si="10"/>
        <v>#REF!</v>
      </c>
      <c r="C47" s="95" t="e">
        <f>SUMIFS(Pasākumi_kārtas!$K$98:$K$233,Pasākumi_kārtas!#REF!,A47)</f>
        <v>#REF!</v>
      </c>
      <c r="D47" s="58" t="e">
        <f t="shared" si="7"/>
        <v>#REF!</v>
      </c>
      <c r="E47" s="90" t="e">
        <f t="shared" si="11"/>
        <v>#REF!</v>
      </c>
      <c r="F47" s="95" t="e">
        <f>SUMIFS(Pasākumi_kārtas!$K$98:$K$233,Pasākumi_kārtas!#REF!,A47)</f>
        <v>#REF!</v>
      </c>
      <c r="G47" s="50"/>
      <c r="H47" s="84" t="e">
        <f t="shared" si="8"/>
        <v>#REF!</v>
      </c>
      <c r="I47" s="54" t="e">
        <f>SUMIFS(Pasākumi_kārtas!$K$98:$K$233,Pasākumi_kārtas!#REF!,'GRAFIKI II'!A47)</f>
        <v>#REF!</v>
      </c>
      <c r="J47" s="85" t="e">
        <f t="shared" si="9"/>
        <v>#REF!</v>
      </c>
      <c r="K47" s="54" t="e">
        <f>SUMIFS(Pasākumi_kārtas!$K$98:$K$233,Pasākumi_kārtas!#REF!,'GRAFIKI II'!A47)</f>
        <v>#REF!</v>
      </c>
    </row>
    <row r="48" spans="1:11" x14ac:dyDescent="0.35">
      <c r="A48" s="93" t="s">
        <v>416</v>
      </c>
      <c r="B48" s="90" t="e">
        <f t="shared" si="10"/>
        <v>#REF!</v>
      </c>
      <c r="C48" s="95" t="e">
        <f>SUMIFS(Pasākumi_kārtas!$K$98:$K$233,Pasākumi_kārtas!#REF!,A48)</f>
        <v>#REF!</v>
      </c>
      <c r="D48" s="58" t="e">
        <f t="shared" si="7"/>
        <v>#REF!</v>
      </c>
      <c r="E48" s="90" t="e">
        <f t="shared" si="11"/>
        <v>#REF!</v>
      </c>
      <c r="F48" s="95" t="e">
        <f>SUMIFS(Pasākumi_kārtas!$K$98:$K$233,Pasākumi_kārtas!#REF!,A48)</f>
        <v>#REF!</v>
      </c>
      <c r="G48" s="50"/>
      <c r="H48" s="84" t="e">
        <f t="shared" si="8"/>
        <v>#REF!</v>
      </c>
      <c r="I48" s="54" t="e">
        <f>SUMIFS(Pasākumi_kārtas!$K$98:$K$233,Pasākumi_kārtas!#REF!,'GRAFIKI II'!A48)</f>
        <v>#REF!</v>
      </c>
      <c r="J48" s="85" t="e">
        <f t="shared" si="9"/>
        <v>#REF!</v>
      </c>
      <c r="K48" s="54" t="e">
        <f>SUMIFS(Pasākumi_kārtas!$K$98:$K$233,Pasākumi_kārtas!#REF!,'GRAFIKI II'!A48)</f>
        <v>#REF!</v>
      </c>
    </row>
    <row r="49" spans="1:67" x14ac:dyDescent="0.35">
      <c r="A49" s="93" t="s">
        <v>415</v>
      </c>
      <c r="B49" s="90" t="e">
        <f t="shared" si="10"/>
        <v>#REF!</v>
      </c>
      <c r="C49" s="95" t="e">
        <f>SUMIFS(Pasākumi_kārtas!$K$98:$K$233,Pasākumi_kārtas!#REF!,A49)</f>
        <v>#REF!</v>
      </c>
      <c r="D49" s="58" t="e">
        <f t="shared" si="7"/>
        <v>#REF!</v>
      </c>
      <c r="E49" s="90" t="e">
        <f t="shared" si="11"/>
        <v>#REF!</v>
      </c>
      <c r="F49" s="95" t="e">
        <f>SUMIFS(Pasākumi_kārtas!$K$98:$K$233,Pasākumi_kārtas!#REF!,A49)</f>
        <v>#REF!</v>
      </c>
      <c r="G49" s="50"/>
      <c r="H49" s="84" t="e">
        <f t="shared" si="8"/>
        <v>#REF!</v>
      </c>
      <c r="I49" s="54" t="e">
        <f>SUMIFS(Pasākumi_kārtas!$K$98:$K$233,Pasākumi_kārtas!#REF!,'GRAFIKI II'!A49)</f>
        <v>#REF!</v>
      </c>
      <c r="J49" s="85" t="e">
        <f t="shared" si="9"/>
        <v>#REF!</v>
      </c>
      <c r="K49" s="54" t="e">
        <f>SUMIFS(Pasākumi_kārtas!$K$98:$K$233,Pasākumi_kārtas!#REF!,'GRAFIKI II'!A49)</f>
        <v>#REF!</v>
      </c>
    </row>
    <row r="50" spans="1:67" x14ac:dyDescent="0.35">
      <c r="A50" s="93" t="s">
        <v>419</v>
      </c>
      <c r="B50" s="90" t="e">
        <f t="shared" si="10"/>
        <v>#REF!</v>
      </c>
      <c r="C50" s="95" t="e">
        <f>SUMIFS(Pasākumi_kārtas!$K$98:$K$233,Pasākumi_kārtas!#REF!,A50)</f>
        <v>#REF!</v>
      </c>
      <c r="D50" s="58" t="e">
        <f t="shared" si="7"/>
        <v>#REF!</v>
      </c>
      <c r="E50" s="90" t="e">
        <f t="shared" si="11"/>
        <v>#REF!</v>
      </c>
      <c r="F50" s="95" t="e">
        <f>SUMIFS(Pasākumi_kārtas!$K$98:$K$233,Pasākumi_kārtas!#REF!,A50)</f>
        <v>#REF!</v>
      </c>
      <c r="G50" s="50"/>
      <c r="H50" s="84" t="e">
        <f t="shared" si="8"/>
        <v>#REF!</v>
      </c>
      <c r="I50" s="54" t="e">
        <f>SUMIFS(Pasākumi_kārtas!$K$98:$K$233,Pasākumi_kārtas!#REF!,'GRAFIKI II'!A50)</f>
        <v>#REF!</v>
      </c>
      <c r="J50" s="85" t="e">
        <f t="shared" si="9"/>
        <v>#REF!</v>
      </c>
      <c r="K50" s="54" t="e">
        <f>SUMIFS(Pasākumi_kārtas!$K$98:$K$233,Pasākumi_kārtas!#REF!,'GRAFIKI II'!A50)</f>
        <v>#REF!</v>
      </c>
    </row>
    <row r="51" spans="1:67" x14ac:dyDescent="0.35">
      <c r="A51" s="93" t="s">
        <v>420</v>
      </c>
      <c r="B51" s="90" t="e">
        <f t="shared" si="10"/>
        <v>#REF!</v>
      </c>
      <c r="C51" s="95" t="e">
        <f>SUMIFS(Pasākumi_kārtas!$K$98:$K$233,Pasākumi_kārtas!#REF!,A51)</f>
        <v>#REF!</v>
      </c>
      <c r="D51" s="58" t="e">
        <f t="shared" si="7"/>
        <v>#REF!</v>
      </c>
      <c r="E51" s="90" t="e">
        <f t="shared" si="11"/>
        <v>#REF!</v>
      </c>
      <c r="F51" s="95" t="e">
        <f>SUMIFS(Pasākumi_kārtas!$K$98:$K$233,Pasākumi_kārtas!#REF!,A51)</f>
        <v>#REF!</v>
      </c>
      <c r="G51" s="50"/>
      <c r="H51" s="84" t="e">
        <f t="shared" si="8"/>
        <v>#REF!</v>
      </c>
      <c r="I51" s="54" t="e">
        <f>SUMIFS(Pasākumi_kārtas!$K$98:$K$233,Pasākumi_kārtas!#REF!,'GRAFIKI II'!A51)</f>
        <v>#REF!</v>
      </c>
      <c r="J51" s="85" t="e">
        <f t="shared" si="9"/>
        <v>#REF!</v>
      </c>
      <c r="K51" s="54" t="e">
        <f>SUMIFS(Pasākumi_kārtas!$K$98:$K$233,Pasākumi_kārtas!#REF!,'GRAFIKI II'!A51)</f>
        <v>#REF!</v>
      </c>
    </row>
    <row r="52" spans="1:67" x14ac:dyDescent="0.35">
      <c r="A52" s="93" t="s">
        <v>421</v>
      </c>
      <c r="B52" s="90" t="e">
        <f t="shared" si="10"/>
        <v>#REF!</v>
      </c>
      <c r="C52" s="95" t="e">
        <f>SUMIFS(Pasākumi_kārtas!$K$98:$K$233,Pasākumi_kārtas!#REF!,A52)</f>
        <v>#REF!</v>
      </c>
      <c r="D52" s="58" t="e">
        <f t="shared" si="7"/>
        <v>#REF!</v>
      </c>
      <c r="E52" s="90" t="e">
        <f t="shared" si="11"/>
        <v>#REF!</v>
      </c>
      <c r="F52" s="95" t="e">
        <f>SUMIFS(Pasākumi_kārtas!$K$98:$K$233,Pasākumi_kārtas!#REF!,A52)</f>
        <v>#REF!</v>
      </c>
      <c r="G52" s="50"/>
      <c r="H52" s="84" t="e">
        <f t="shared" si="8"/>
        <v>#REF!</v>
      </c>
      <c r="I52" s="54" t="e">
        <f>SUMIFS(Pasākumi_kārtas!$K$98:$K$233,Pasākumi_kārtas!#REF!,'GRAFIKI II'!A52)</f>
        <v>#REF!</v>
      </c>
      <c r="J52" s="85" t="e">
        <f t="shared" si="9"/>
        <v>#REF!</v>
      </c>
      <c r="K52" s="54" t="e">
        <f>SUMIFS(Pasākumi_kārtas!$K$98:$K$233,Pasākumi_kārtas!#REF!,'GRAFIKI II'!A52)</f>
        <v>#REF!</v>
      </c>
    </row>
    <row r="53" spans="1:67" x14ac:dyDescent="0.35">
      <c r="A53" s="93" t="s">
        <v>422</v>
      </c>
      <c r="B53" s="90" t="e">
        <f t="shared" si="10"/>
        <v>#REF!</v>
      </c>
      <c r="C53" s="95" t="e">
        <f>SUMIFS(Pasākumi_kārtas!$K$98:$K$233,Pasākumi_kārtas!#REF!,A53)</f>
        <v>#REF!</v>
      </c>
      <c r="D53" s="58" t="e">
        <f t="shared" si="7"/>
        <v>#REF!</v>
      </c>
      <c r="E53" s="90" t="e">
        <f t="shared" si="11"/>
        <v>#REF!</v>
      </c>
      <c r="F53" s="95" t="e">
        <f>SUMIFS(Pasākumi_kārtas!$K$98:$K$233,Pasākumi_kārtas!#REF!,A53)</f>
        <v>#REF!</v>
      </c>
      <c r="G53" s="50"/>
      <c r="H53" s="84" t="e">
        <f t="shared" si="8"/>
        <v>#REF!</v>
      </c>
      <c r="I53" s="54" t="e">
        <f>SUMIFS(Pasākumi_kārtas!$K$98:$K$233,Pasākumi_kārtas!#REF!,'GRAFIKI II'!A53)</f>
        <v>#REF!</v>
      </c>
      <c r="J53" s="85" t="e">
        <f t="shared" si="9"/>
        <v>#REF!</v>
      </c>
      <c r="K53" s="54" t="e">
        <f>SUMIFS(Pasākumi_kārtas!$K$98:$K$233,Pasākumi_kārtas!#REF!,'GRAFIKI II'!A53)</f>
        <v>#REF!</v>
      </c>
    </row>
    <row r="54" spans="1:67" x14ac:dyDescent="0.35">
      <c r="A54" s="3" t="s">
        <v>328</v>
      </c>
      <c r="B54" s="86" t="e">
        <f>SUM(B32:B53)</f>
        <v>#REF!</v>
      </c>
      <c r="C54" s="86" t="e">
        <f t="shared" ref="C54:K54" si="12">SUM(C32:C53)</f>
        <v>#REF!</v>
      </c>
      <c r="D54" s="86" t="e">
        <f t="shared" si="12"/>
        <v>#REF!</v>
      </c>
      <c r="E54" s="86" t="e">
        <f t="shared" si="12"/>
        <v>#REF!</v>
      </c>
      <c r="F54" s="86" t="e">
        <f t="shared" si="12"/>
        <v>#REF!</v>
      </c>
      <c r="G54" s="86">
        <f t="shared" si="12"/>
        <v>0</v>
      </c>
      <c r="H54" s="86" t="e">
        <f t="shared" si="12"/>
        <v>#REF!</v>
      </c>
      <c r="I54" s="86" t="e">
        <f t="shared" si="12"/>
        <v>#REF!</v>
      </c>
      <c r="J54" s="86" t="e">
        <f t="shared" si="12"/>
        <v>#REF!</v>
      </c>
      <c r="K54" s="86" t="e">
        <f t="shared" si="12"/>
        <v>#REF!</v>
      </c>
    </row>
    <row r="55" spans="1:67" x14ac:dyDescent="0.35">
      <c r="A55" s="4"/>
      <c r="B55" s="4"/>
      <c r="C55" s="23" t="e">
        <f>C26=C54</f>
        <v>#REF!</v>
      </c>
      <c r="D55" s="46"/>
      <c r="E55" s="4"/>
      <c r="F55" s="23"/>
      <c r="I55" s="23"/>
      <c r="J55" s="9"/>
      <c r="K55" s="23"/>
    </row>
    <row r="56" spans="1:67" x14ac:dyDescent="0.35">
      <c r="A56" s="4"/>
      <c r="B56" s="4"/>
      <c r="C56" s="23"/>
      <c r="D56" s="46"/>
      <c r="E56" s="4"/>
      <c r="F56" s="23"/>
      <c r="I56" s="23"/>
      <c r="J56" s="9"/>
      <c r="K56" s="23"/>
    </row>
    <row r="57" spans="1:67" x14ac:dyDescent="0.35">
      <c r="A57" s="4"/>
      <c r="B57" s="4"/>
      <c r="C57" s="23"/>
      <c r="D57" s="46"/>
      <c r="E57" s="4"/>
      <c r="F57" s="23"/>
      <c r="I57" s="23"/>
      <c r="J57" s="9"/>
      <c r="K57" s="23"/>
    </row>
    <row r="58" spans="1:67" ht="18" x14ac:dyDescent="0.4">
      <c r="A58" s="83" t="s">
        <v>451</v>
      </c>
      <c r="B58" s="4"/>
      <c r="C58" s="23"/>
      <c r="D58" s="46"/>
      <c r="E58" s="4"/>
      <c r="F58" s="23"/>
      <c r="I58" s="23"/>
      <c r="J58" s="9"/>
      <c r="K58" s="23"/>
    </row>
    <row r="59" spans="1:67" x14ac:dyDescent="0.35">
      <c r="A59" s="70"/>
      <c r="B59" s="71"/>
      <c r="C59" s="71"/>
      <c r="D59" s="72"/>
      <c r="E59" s="71"/>
      <c r="F59" s="71"/>
      <c r="G59" s="71"/>
      <c r="H59" s="71"/>
      <c r="I59" s="71"/>
      <c r="J59" s="73"/>
      <c r="K59" s="73"/>
      <c r="L59" s="71"/>
      <c r="M59" s="71"/>
      <c r="P59" s="13"/>
      <c r="Q59" s="13"/>
      <c r="R59" s="13"/>
      <c r="S59" s="13"/>
      <c r="T59" s="13"/>
      <c r="U59" s="13"/>
      <c r="V59" s="13"/>
      <c r="W59" s="13"/>
      <c r="X59" s="13"/>
      <c r="Y59" s="13"/>
      <c r="Z59" s="13"/>
      <c r="AA59" s="13"/>
      <c r="AB59" s="32"/>
      <c r="AC59" s="32" t="s">
        <v>467</v>
      </c>
      <c r="AD59" s="32"/>
      <c r="AE59" s="32"/>
      <c r="AF59" s="32"/>
    </row>
    <row r="60" spans="1:67" x14ac:dyDescent="0.35">
      <c r="A60" s="4"/>
      <c r="B60" s="123" t="s">
        <v>402</v>
      </c>
      <c r="C60" s="124"/>
      <c r="D60" s="124"/>
      <c r="E60" s="124"/>
      <c r="F60" s="124"/>
      <c r="G60" s="124"/>
      <c r="H60" s="4"/>
      <c r="I60" s="4"/>
      <c r="AB60" s="43" t="s">
        <v>470</v>
      </c>
    </row>
    <row r="61" spans="1:67" ht="23" x14ac:dyDescent="0.35">
      <c r="A61" s="25"/>
      <c r="B61" s="60" t="s">
        <v>253</v>
      </c>
      <c r="C61" s="18" t="s">
        <v>480</v>
      </c>
      <c r="D61" s="60" t="s">
        <v>144</v>
      </c>
      <c r="E61" s="18" t="s">
        <v>480</v>
      </c>
      <c r="F61" s="60" t="s">
        <v>104</v>
      </c>
      <c r="G61" s="18" t="s">
        <v>480</v>
      </c>
      <c r="H61" s="60" t="s">
        <v>87</v>
      </c>
      <c r="I61" s="18" t="s">
        <v>480</v>
      </c>
      <c r="J61" s="60" t="s">
        <v>74</v>
      </c>
      <c r="K61" s="18" t="s">
        <v>480</v>
      </c>
      <c r="L61" s="60" t="s">
        <v>62</v>
      </c>
      <c r="M61" s="18" t="s">
        <v>480</v>
      </c>
      <c r="N61" s="60" t="s">
        <v>85</v>
      </c>
      <c r="O61" s="18" t="s">
        <v>480</v>
      </c>
      <c r="P61" s="60" t="s">
        <v>254</v>
      </c>
      <c r="Q61" s="18" t="s">
        <v>480</v>
      </c>
      <c r="R61" s="60" t="s">
        <v>237</v>
      </c>
      <c r="S61" s="18" t="s">
        <v>480</v>
      </c>
      <c r="T61" s="60" t="s">
        <v>120</v>
      </c>
      <c r="U61" s="18" t="s">
        <v>480</v>
      </c>
      <c r="V61" s="60" t="s">
        <v>233</v>
      </c>
      <c r="W61" s="18" t="s">
        <v>480</v>
      </c>
      <c r="X61" s="60" t="s">
        <v>396</v>
      </c>
      <c r="Y61" s="18" t="s">
        <v>480</v>
      </c>
      <c r="Z61" s="127" t="s">
        <v>458</v>
      </c>
      <c r="AA61" s="127" t="s">
        <v>473</v>
      </c>
      <c r="AB61" s="64"/>
      <c r="AC61" s="65" t="s">
        <v>253</v>
      </c>
      <c r="AD61" s="65" t="s">
        <v>144</v>
      </c>
      <c r="AE61" s="65" t="s">
        <v>104</v>
      </c>
      <c r="AF61" s="65" t="s">
        <v>87</v>
      </c>
      <c r="AG61" s="65" t="s">
        <v>74</v>
      </c>
      <c r="AH61" s="65" t="s">
        <v>62</v>
      </c>
      <c r="AI61" s="65" t="s">
        <v>85</v>
      </c>
      <c r="AJ61" s="65" t="s">
        <v>254</v>
      </c>
      <c r="AK61" s="65" t="s">
        <v>237</v>
      </c>
      <c r="AL61" s="65" t="s">
        <v>120</v>
      </c>
      <c r="AM61" s="65" t="s">
        <v>233</v>
      </c>
      <c r="AN61" s="65" t="s">
        <v>396</v>
      </c>
      <c r="AQ61" s="64"/>
      <c r="AR61" s="65" t="s">
        <v>481</v>
      </c>
      <c r="AS61" s="128" t="s">
        <v>501</v>
      </c>
      <c r="AT61" s="65" t="s">
        <v>482</v>
      </c>
      <c r="AU61" s="128" t="s">
        <v>500</v>
      </c>
      <c r="AV61" s="65" t="s">
        <v>483</v>
      </c>
      <c r="AW61" s="128" t="s">
        <v>458</v>
      </c>
      <c r="AX61" s="65" t="s">
        <v>484</v>
      </c>
      <c r="AY61" s="128" t="s">
        <v>499</v>
      </c>
      <c r="AZ61" s="65" t="s">
        <v>485</v>
      </c>
      <c r="BA61" s="128" t="s">
        <v>496</v>
      </c>
      <c r="BB61" s="65" t="s">
        <v>486</v>
      </c>
      <c r="BC61" s="128" t="s">
        <v>473</v>
      </c>
      <c r="BD61" s="65" t="s">
        <v>487</v>
      </c>
      <c r="BE61" s="128" t="s">
        <v>498</v>
      </c>
      <c r="BF61" s="65" t="s">
        <v>488</v>
      </c>
      <c r="BG61" s="128" t="s">
        <v>497</v>
      </c>
      <c r="BH61" s="65" t="s">
        <v>489</v>
      </c>
      <c r="BI61" s="128" t="s">
        <v>502</v>
      </c>
      <c r="BJ61" s="65" t="s">
        <v>490</v>
      </c>
      <c r="BK61" s="128" t="s">
        <v>495</v>
      </c>
      <c r="BL61" s="65" t="s">
        <v>491</v>
      </c>
      <c r="BM61" s="128" t="s">
        <v>494</v>
      </c>
      <c r="BN61" s="65" t="s">
        <v>492</v>
      </c>
      <c r="BO61" s="128" t="s">
        <v>493</v>
      </c>
    </row>
    <row r="62" spans="1:67" x14ac:dyDescent="0.35">
      <c r="A62" s="60" t="s">
        <v>424</v>
      </c>
      <c r="B62" s="61">
        <v>0</v>
      </c>
      <c r="C62" s="19" t="e">
        <f>B62-AC62</f>
        <v>#REF!</v>
      </c>
      <c r="D62" s="61">
        <v>0</v>
      </c>
      <c r="E62" s="19" t="e">
        <f>D62-AD62</f>
        <v>#REF!</v>
      </c>
      <c r="F62" s="61">
        <v>0</v>
      </c>
      <c r="G62" s="19" t="e">
        <f>F62-AE62</f>
        <v>#REF!</v>
      </c>
      <c r="H62" s="61">
        <v>0</v>
      </c>
      <c r="I62" s="19" t="e">
        <f>H62-AF62</f>
        <v>#REF!</v>
      </c>
      <c r="J62" s="61">
        <v>0</v>
      </c>
      <c r="K62" s="19" t="e">
        <f>J62-AG62</f>
        <v>#REF!</v>
      </c>
      <c r="L62" s="61">
        <v>0</v>
      </c>
      <c r="M62" s="19" t="e">
        <f>L62-AH62</f>
        <v>#REF!</v>
      </c>
      <c r="N62" s="61">
        <v>0</v>
      </c>
      <c r="O62" s="19" t="e">
        <f>(N62-AI62)</f>
        <v>#REF!</v>
      </c>
      <c r="P62" s="61">
        <v>0</v>
      </c>
      <c r="Q62" s="19" t="e">
        <f>(P62-AJ62)</f>
        <v>#REF!</v>
      </c>
      <c r="R62" s="61">
        <v>0</v>
      </c>
      <c r="S62" s="19" t="e">
        <f>(R62-AK62)</f>
        <v>#REF!</v>
      </c>
      <c r="T62" s="61">
        <v>0</v>
      </c>
      <c r="U62" s="19" t="e">
        <f>(T62-AL62)</f>
        <v>#REF!</v>
      </c>
      <c r="V62" s="61">
        <v>0</v>
      </c>
      <c r="W62" s="19" t="e">
        <f>(V62-AM62)</f>
        <v>#REF!</v>
      </c>
      <c r="X62" s="61">
        <v>0</v>
      </c>
      <c r="Y62" s="19" t="e">
        <f>(X62-AN62)</f>
        <v>#REF!</v>
      </c>
      <c r="AB62" s="66" t="s">
        <v>424</v>
      </c>
      <c r="AC62" s="67" t="e">
        <f>(SUMIFS(Pasākumi_kārtas!$K$98:$K$233,Pasākumi_kārtas!#REF!,'GRAFIKI II'!$AB62,Pasākumi_kārtas!$R$98:$R$233,'GRAFIKI II'!AC$61)/1000000)</f>
        <v>#REF!</v>
      </c>
      <c r="AD62" s="67" t="e">
        <f>(SUMIFS(Pasākumi_kārtas!$K$98:$K$233,Pasākumi_kārtas!#REF!,'GRAFIKI II'!$AB62,Pasākumi_kārtas!$R$98:$R$233,'GRAFIKI II'!AD$61)/1000000)</f>
        <v>#REF!</v>
      </c>
      <c r="AE62" s="67" t="e">
        <f>(SUMIFS(Pasākumi_kārtas!$K$98:$K$233,Pasākumi_kārtas!#REF!,'GRAFIKI II'!$AB62,Pasākumi_kārtas!$R$98:$R$233,'GRAFIKI II'!AE$61)/1000000)</f>
        <v>#REF!</v>
      </c>
      <c r="AF62" s="67" t="e">
        <f>(SUMIFS(Pasākumi_kārtas!$K$98:$K$233,Pasākumi_kārtas!#REF!,'GRAFIKI II'!$AB62,Pasākumi_kārtas!$R$98:$R$233,'GRAFIKI II'!AF$61)/1000000)</f>
        <v>#REF!</v>
      </c>
      <c r="AG62" s="67" t="e">
        <f>(SUMIFS(Pasākumi_kārtas!$K$98:$K$233,Pasākumi_kārtas!#REF!,'GRAFIKI II'!$AB62,Pasākumi_kārtas!$R$98:$R$233,'GRAFIKI II'!AG$61)/1000000)</f>
        <v>#REF!</v>
      </c>
      <c r="AH62" s="67" t="e">
        <f>(SUMIFS(Pasākumi_kārtas!$K$98:$K$233,Pasākumi_kārtas!#REF!,'GRAFIKI II'!$AB62,Pasākumi_kārtas!$R$98:$R$233,'GRAFIKI II'!AH$61)/1000000)</f>
        <v>#REF!</v>
      </c>
      <c r="AI62" s="67" t="e">
        <f>(SUMIFS(Pasākumi_kārtas!$K$98:$K$233,Pasākumi_kārtas!#REF!,'GRAFIKI II'!$AB62,Pasākumi_kārtas!$R$98:$R$233,'GRAFIKI II'!AI$61)/1000000)</f>
        <v>#REF!</v>
      </c>
      <c r="AJ62" s="67" t="e">
        <f>(SUMIFS(Pasākumi_kārtas!$K$98:$K$233,Pasākumi_kārtas!#REF!,'GRAFIKI II'!$AB62,Pasākumi_kārtas!$R$98:$R$233,'GRAFIKI II'!AJ$61)/1000000)</f>
        <v>#REF!</v>
      </c>
      <c r="AK62" s="67" t="e">
        <f>(SUMIFS(Pasākumi_kārtas!$K$98:$K$233,Pasākumi_kārtas!#REF!,'GRAFIKI II'!$AB62,Pasākumi_kārtas!$R$98:$R$233,'GRAFIKI II'!AK$61)/1000000)</f>
        <v>#REF!</v>
      </c>
      <c r="AL62" s="67" t="e">
        <f>(SUMIFS(Pasākumi_kārtas!$K$98:$K$233,Pasākumi_kārtas!#REF!,'GRAFIKI II'!$AB62,Pasākumi_kārtas!$R$98:$R$233,'GRAFIKI II'!AL$61)/1000000)</f>
        <v>#REF!</v>
      </c>
      <c r="AM62" s="67" t="e">
        <f>(SUMIFS(Pasākumi_kārtas!$K$98:$K$233,Pasākumi_kārtas!#REF!,'GRAFIKI II'!$AB62,Pasākumi_kārtas!$R$98:$R$233,'GRAFIKI II'!AM$61)/1000000)</f>
        <v>#REF!</v>
      </c>
      <c r="AN62" s="67" t="e">
        <f>(SUMIFS(Pasākumi_kārtas!$K$98:$K$233,Pasākumi_kārtas!#REF!,'GRAFIKI II'!$AB62,Pasākumi_kārtas!$R$98:$R$233,'GRAFIKI II'!AN$61)/1000000)</f>
        <v>#REF!</v>
      </c>
      <c r="AQ62" s="66" t="s">
        <v>403</v>
      </c>
      <c r="AR62" s="67" t="e">
        <f>AC63</f>
        <v>#REF!</v>
      </c>
      <c r="AS62" s="129" t="e">
        <f>B63</f>
        <v>#REF!</v>
      </c>
      <c r="AT62" s="67" t="e">
        <f>AD63</f>
        <v>#REF!</v>
      </c>
      <c r="AU62" s="129" t="e">
        <f>D63</f>
        <v>#REF!</v>
      </c>
      <c r="AV62" s="67" t="e">
        <f>AE63</f>
        <v>#REF!</v>
      </c>
      <c r="AW62" s="129" t="e">
        <f>F63</f>
        <v>#REF!</v>
      </c>
      <c r="AX62" s="67" t="e">
        <f>AF63</f>
        <v>#REF!</v>
      </c>
      <c r="AY62" s="129" t="e">
        <f>H63</f>
        <v>#REF!</v>
      </c>
      <c r="AZ62" s="67" t="e">
        <f>AG63</f>
        <v>#REF!</v>
      </c>
      <c r="BA62" s="129" t="e">
        <f>J63</f>
        <v>#REF!</v>
      </c>
      <c r="BB62" s="67" t="e">
        <f>AH63</f>
        <v>#REF!</v>
      </c>
      <c r="BC62" s="129" t="e">
        <f>L63</f>
        <v>#REF!</v>
      </c>
      <c r="BD62" s="67" t="e">
        <f>AI63</f>
        <v>#REF!</v>
      </c>
      <c r="BE62" s="129" t="e">
        <f>N63</f>
        <v>#REF!</v>
      </c>
      <c r="BF62" s="67" t="e">
        <f>AJ63</f>
        <v>#REF!</v>
      </c>
      <c r="BG62" s="129" t="e">
        <f>P63</f>
        <v>#REF!</v>
      </c>
      <c r="BH62" s="67" t="e">
        <f>AK63</f>
        <v>#REF!</v>
      </c>
      <c r="BI62" s="129" t="e">
        <f>R63</f>
        <v>#REF!</v>
      </c>
      <c r="BJ62" s="67" t="e">
        <f>AL63</f>
        <v>#REF!</v>
      </c>
      <c r="BK62" s="129" t="e">
        <f>T63</f>
        <v>#REF!</v>
      </c>
      <c r="BL62" s="67" t="e">
        <f>AM63</f>
        <v>#REF!</v>
      </c>
      <c r="BM62" s="129" t="e">
        <f>V63</f>
        <v>#REF!</v>
      </c>
      <c r="BN62" s="67" t="e">
        <f>AN63</f>
        <v>#REF!</v>
      </c>
      <c r="BO62" s="129" t="e">
        <f>X63</f>
        <v>#REF!</v>
      </c>
    </row>
    <row r="63" spans="1:67" x14ac:dyDescent="0.35">
      <c r="A63" s="60" t="s">
        <v>403</v>
      </c>
      <c r="B63" s="56" t="e">
        <f>(SUMIFS(Pasākumi_kārtas!$K$98:$K$233,Pasākumi_kārtas!#REF!,$A63,Pasākumi_kārtas!$R$98:$R$233,B$61))/1000000</f>
        <v>#REF!</v>
      </c>
      <c r="C63" s="19" t="e">
        <f>(B63-AC63)+C62</f>
        <v>#REF!</v>
      </c>
      <c r="D63" s="56" t="e">
        <f>(SUMIFS(Pasākumi_kārtas!$K$98:$K$233,Pasākumi_kārtas!#REF!,$A63,Pasākumi_kārtas!$R$98:$R$233,D$61))/1000000</f>
        <v>#REF!</v>
      </c>
      <c r="E63" s="19" t="e">
        <f>(D63-AD63)+E62</f>
        <v>#REF!</v>
      </c>
      <c r="F63" s="56" t="e">
        <f>(SUMIFS(Pasākumi_kārtas!$K$98:$K$233,Pasākumi_kārtas!#REF!,$A63,Pasākumi_kārtas!$R$98:$R$233,F$61))/1000000</f>
        <v>#REF!</v>
      </c>
      <c r="G63" s="19" t="e">
        <f>(F63-AE63)+G62</f>
        <v>#REF!</v>
      </c>
      <c r="H63" s="56" t="e">
        <f>(SUMIFS(Pasākumi_kārtas!$K$98:$K$233,Pasākumi_kārtas!#REF!,$A63,Pasākumi_kārtas!$R$98:$R$233,H$61))/1000000</f>
        <v>#REF!</v>
      </c>
      <c r="I63" s="19" t="e">
        <f>(H63-AF63)+I62</f>
        <v>#REF!</v>
      </c>
      <c r="J63" s="56" t="e">
        <f>(SUMIFS(Pasākumi_kārtas!$K$98:$K$233,Pasākumi_kārtas!#REF!,$A63,Pasākumi_kārtas!$R$98:$R$233,J$61))/1000000</f>
        <v>#REF!</v>
      </c>
      <c r="K63" s="19" t="e">
        <f>(J63-AG63)+K62</f>
        <v>#REF!</v>
      </c>
      <c r="L63" s="56" t="e">
        <f>(SUMIFS(Pasākumi_kārtas!$K$98:$K$233,Pasākumi_kārtas!#REF!,$A63,Pasākumi_kārtas!$R$98:$R$233,L$61))/1000000</f>
        <v>#REF!</v>
      </c>
      <c r="M63" s="19" t="e">
        <f>(L63-AH63)+M62</f>
        <v>#REF!</v>
      </c>
      <c r="N63" s="56" t="e">
        <f>(SUMIFS(Pasākumi_kārtas!$K$98:$K$233,Pasākumi_kārtas!#REF!,$A63,Pasākumi_kārtas!$R$98:$R$233,N$61))/1000000</f>
        <v>#REF!</v>
      </c>
      <c r="O63" s="19" t="e">
        <f>(N63-AI63)+O62</f>
        <v>#REF!</v>
      </c>
      <c r="P63" s="56" t="e">
        <f>(SUMIFS(Pasākumi_kārtas!$K$98:$K$233,Pasākumi_kārtas!#REF!,$A63,Pasākumi_kārtas!$R$98:$R$233,P$61))/1000000</f>
        <v>#REF!</v>
      </c>
      <c r="Q63" s="19" t="e">
        <f>(P63-AJ63)+Q62</f>
        <v>#REF!</v>
      </c>
      <c r="R63" s="56" t="e">
        <f>(SUMIFS(Pasākumi_kārtas!$K$98:$K$233,Pasākumi_kārtas!#REF!,$A63,Pasākumi_kārtas!$R$98:$R$233,R$61))/1000000</f>
        <v>#REF!</v>
      </c>
      <c r="S63" s="19" t="e">
        <f>(R63-AK63)+S62</f>
        <v>#REF!</v>
      </c>
      <c r="T63" s="56" t="e">
        <f>(SUMIFS(Pasākumi_kārtas!$K$98:$K$233,Pasākumi_kārtas!#REF!,$A63,Pasākumi_kārtas!$R$98:$R$233,T$61))/1000000</f>
        <v>#REF!</v>
      </c>
      <c r="U63" s="19" t="e">
        <f>(T63-AL63)+U62</f>
        <v>#REF!</v>
      </c>
      <c r="V63" s="56" t="e">
        <f>(SUMIFS(Pasākumi_kārtas!$K$98:$K$233,Pasākumi_kārtas!#REF!,$A63,Pasākumi_kārtas!$R$98:$R$233,V$61))/1000000</f>
        <v>#REF!</v>
      </c>
      <c r="W63" s="19" t="e">
        <f>(V63-AM63)+W62</f>
        <v>#REF!</v>
      </c>
      <c r="X63" s="56" t="e">
        <f>(SUMIFS(Pasākumi_kārtas!$K$98:$K$233,Pasākumi_kārtas!#REF!,$A63,Pasākumi_kārtas!$R$98:$R$233,X$61))/1000000</f>
        <v>#REF!</v>
      </c>
      <c r="Y63" s="19" t="e">
        <f>(X63-AN63)+Y62</f>
        <v>#REF!</v>
      </c>
      <c r="Z63" s="118" t="e">
        <f>F63</f>
        <v>#REF!</v>
      </c>
      <c r="AB63" s="66" t="s">
        <v>403</v>
      </c>
      <c r="AC63" s="67" t="e">
        <f>(SUMIFS(Pasākumi_kārtas!$K$98:$K$233,Pasākumi_kārtas!#REF!,'GRAFIKI II'!$AB63,Pasākumi_kārtas!$R$98:$R$233,'GRAFIKI II'!AC$61)/1000000)+AC62</f>
        <v>#REF!</v>
      </c>
      <c r="AD63" s="67" t="e">
        <f>(SUMIFS(Pasākumi_kārtas!$K$98:$K$233,Pasākumi_kārtas!#REF!,'GRAFIKI II'!$AB63,Pasākumi_kārtas!$R$98:$R$233,'GRAFIKI II'!AD$61)/1000000)+AD62</f>
        <v>#REF!</v>
      </c>
      <c r="AE63" s="67" t="e">
        <f>(SUMIFS(Pasākumi_kārtas!$K$98:$K$233,Pasākumi_kārtas!#REF!,'GRAFIKI II'!$AB63,Pasākumi_kārtas!$R$98:$R$233,'GRAFIKI II'!AE$61)/1000000)+AE62</f>
        <v>#REF!</v>
      </c>
      <c r="AF63" s="67" t="e">
        <f>(SUMIFS(Pasākumi_kārtas!$K$98:$K$233,Pasākumi_kārtas!#REF!,'GRAFIKI II'!$AB63,Pasākumi_kārtas!$R$98:$R$233,'GRAFIKI II'!AF$61)/1000000)+AF62</f>
        <v>#REF!</v>
      </c>
      <c r="AG63" s="67" t="e">
        <f>(SUMIFS(Pasākumi_kārtas!$K$98:$K$233,Pasākumi_kārtas!#REF!,'GRAFIKI II'!$AB63,Pasākumi_kārtas!$R$98:$R$233,'GRAFIKI II'!AG$61)/1000000)+AG62</f>
        <v>#REF!</v>
      </c>
      <c r="AH63" s="67" t="e">
        <f>(SUMIFS(Pasākumi_kārtas!$K$98:$K$233,Pasākumi_kārtas!#REF!,'GRAFIKI II'!$AB63,Pasākumi_kārtas!$R$98:$R$233,'GRAFIKI II'!AH$61)/1000000)+AH62</f>
        <v>#REF!</v>
      </c>
      <c r="AI63" s="67" t="e">
        <f>(SUMIFS(Pasākumi_kārtas!$K$98:$K$233,Pasākumi_kārtas!#REF!,'GRAFIKI II'!$AB63,Pasākumi_kārtas!$R$98:$R$233,'GRAFIKI II'!AI$61)/1000000)+AI62</f>
        <v>#REF!</v>
      </c>
      <c r="AJ63" s="67" t="e">
        <f>(SUMIFS(Pasākumi_kārtas!$K$98:$K$233,Pasākumi_kārtas!#REF!,'GRAFIKI II'!$AB63,Pasākumi_kārtas!$R$98:$R$233,'GRAFIKI II'!AJ$61)/1000000)+AJ62</f>
        <v>#REF!</v>
      </c>
      <c r="AK63" s="67" t="e">
        <f>(SUMIFS(Pasākumi_kārtas!$K$98:$K$233,Pasākumi_kārtas!#REF!,'GRAFIKI II'!$AB63,Pasākumi_kārtas!$R$98:$R$233,'GRAFIKI II'!AK$61)/1000000)+AK62</f>
        <v>#REF!</v>
      </c>
      <c r="AL63" s="67" t="e">
        <f>(SUMIFS(Pasākumi_kārtas!$K$98:$K$233,Pasākumi_kārtas!#REF!,'GRAFIKI II'!$AB63,Pasākumi_kārtas!$R$98:$R$233,'GRAFIKI II'!AL$61)/1000000)+AL62</f>
        <v>#REF!</v>
      </c>
      <c r="AM63" s="67" t="e">
        <f>(SUMIFS(Pasākumi_kārtas!$K$98:$K$233,Pasākumi_kārtas!#REF!,'GRAFIKI II'!$AB63,Pasākumi_kārtas!$R$98:$R$233,'GRAFIKI II'!AM$61)/1000000)+AM62</f>
        <v>#REF!</v>
      </c>
      <c r="AN63" s="67" t="e">
        <f>(SUMIFS(Pasākumi_kārtas!$K$98:$K$233,Pasākumi_kārtas!#REF!,'GRAFIKI II'!$AB63,Pasākumi_kārtas!$R$98:$R$233,'GRAFIKI II'!AN$61)/1000000)+AN62</f>
        <v>#REF!</v>
      </c>
      <c r="AQ63" s="66" t="s">
        <v>404</v>
      </c>
      <c r="AR63" s="67" t="e">
        <f t="shared" ref="AR63:AR65" si="13">AC64</f>
        <v>#REF!</v>
      </c>
      <c r="AS63" s="129" t="e">
        <f t="shared" ref="AS63:AS65" si="14">B64</f>
        <v>#REF!</v>
      </c>
      <c r="AT63" s="67" t="e">
        <f t="shared" ref="AT63:AT65" si="15">AD64</f>
        <v>#REF!</v>
      </c>
      <c r="AU63" s="129" t="e">
        <f t="shared" ref="AU63:AU65" si="16">D64</f>
        <v>#REF!</v>
      </c>
      <c r="AV63" s="67" t="e">
        <f t="shared" ref="AV63:AV64" si="17">AE64</f>
        <v>#REF!</v>
      </c>
      <c r="AW63" s="129" t="e">
        <f t="shared" ref="AW63:AW65" si="18">F64</f>
        <v>#REF!</v>
      </c>
      <c r="AX63" s="67" t="e">
        <f t="shared" ref="AX63:AX65" si="19">AF64</f>
        <v>#REF!</v>
      </c>
      <c r="AY63" s="129" t="e">
        <f t="shared" ref="AY63:AY65" si="20">H64</f>
        <v>#REF!</v>
      </c>
      <c r="AZ63" s="67" t="e">
        <f t="shared" ref="AZ63:AZ65" si="21">AG64</f>
        <v>#REF!</v>
      </c>
      <c r="BA63" s="129" t="e">
        <f t="shared" ref="BA63:BA65" si="22">J64</f>
        <v>#REF!</v>
      </c>
      <c r="BB63" s="67" t="e">
        <f t="shared" ref="BB63:BB65" si="23">AH64</f>
        <v>#REF!</v>
      </c>
      <c r="BC63" s="129" t="e">
        <f t="shared" ref="BC63:BC65" si="24">L64</f>
        <v>#REF!</v>
      </c>
      <c r="BD63" s="67" t="e">
        <f t="shared" ref="BD63:BD65" si="25">AI64</f>
        <v>#REF!</v>
      </c>
      <c r="BE63" s="129" t="e">
        <f t="shared" ref="BE63:BE65" si="26">N64</f>
        <v>#REF!</v>
      </c>
      <c r="BF63" s="67" t="e">
        <f t="shared" ref="BF63:BF65" si="27">AJ64</f>
        <v>#REF!</v>
      </c>
      <c r="BG63" s="129" t="e">
        <f t="shared" ref="BG63:BG65" si="28">P64</f>
        <v>#REF!</v>
      </c>
      <c r="BH63" s="67" t="e">
        <f t="shared" ref="BH63:BH65" si="29">AK64</f>
        <v>#REF!</v>
      </c>
      <c r="BI63" s="129" t="e">
        <f t="shared" ref="BI63:BI65" si="30">R64</f>
        <v>#REF!</v>
      </c>
      <c r="BJ63" s="67" t="e">
        <f t="shared" ref="BJ63:BJ64" si="31">AL64</f>
        <v>#REF!</v>
      </c>
      <c r="BK63" s="129" t="e">
        <f t="shared" ref="BK63:BK65" si="32">T64</f>
        <v>#REF!</v>
      </c>
      <c r="BL63" s="67" t="e">
        <f t="shared" ref="BL63:BL64" si="33">AM64</f>
        <v>#REF!</v>
      </c>
      <c r="BM63" s="129" t="e">
        <f t="shared" ref="BM63:BM65" si="34">V64</f>
        <v>#REF!</v>
      </c>
      <c r="BN63" s="67" t="e">
        <f t="shared" ref="BN63:BN65" si="35">AN64</f>
        <v>#REF!</v>
      </c>
      <c r="BO63" s="129" t="e">
        <f t="shared" ref="BO63:BO65" si="36">X64</f>
        <v>#REF!</v>
      </c>
    </row>
    <row r="64" spans="1:67" x14ac:dyDescent="0.35">
      <c r="A64" s="60" t="s">
        <v>404</v>
      </c>
      <c r="B64" s="56" t="e">
        <f>(SUMIFS(Pasākumi_kārtas!$K$98:$K$233,Pasākumi_kārtas!#REF!,$A64,Pasākumi_kārtas!$R$98:$R$233,B$61))/1000000+B63</f>
        <v>#REF!</v>
      </c>
      <c r="C64" s="19" t="e">
        <f t="shared" ref="C64:C84" si="37">(B64-AC64)+C63</f>
        <v>#REF!</v>
      </c>
      <c r="D64" s="56" t="e">
        <f>(SUMIFS(Pasākumi_kārtas!$K$98:$K$233,Pasākumi_kārtas!#REF!,$A64,Pasākumi_kārtas!$R$98:$R$233,D$61))/1000000+D63</f>
        <v>#REF!</v>
      </c>
      <c r="E64" s="19" t="e">
        <f t="shared" ref="E64:E84" si="38">(D64-AD64)+E63</f>
        <v>#REF!</v>
      </c>
      <c r="F64" s="56" t="e">
        <f>(SUMIFS(Pasākumi_kārtas!$K$98:$K$233,Pasākumi_kārtas!#REF!,$A64,Pasākumi_kārtas!$R$98:$R$233,F$61))/1000000+F63</f>
        <v>#REF!</v>
      </c>
      <c r="G64" s="19" t="e">
        <f t="shared" ref="G64:G84" si="39">(F64-AE64)+G63</f>
        <v>#REF!</v>
      </c>
      <c r="H64" s="56" t="e">
        <f>(SUMIFS(Pasākumi_kārtas!$K$98:$K$233,Pasākumi_kārtas!#REF!,$A64,Pasākumi_kārtas!$R$98:$R$233,H$61))/1000000+H63</f>
        <v>#REF!</v>
      </c>
      <c r="I64" s="19" t="e">
        <f t="shared" ref="I64:I84" si="40">(H64-AF64)+I63</f>
        <v>#REF!</v>
      </c>
      <c r="J64" s="56" t="e">
        <f>(SUMIFS(Pasākumi_kārtas!$K$98:$K$233,Pasākumi_kārtas!#REF!,$A64,Pasākumi_kārtas!$R$98:$R$233,J$61))/1000000+J63</f>
        <v>#REF!</v>
      </c>
      <c r="K64" s="19" t="e">
        <f t="shared" ref="K64:K84" si="41">(J64-AG64)+K63</f>
        <v>#REF!</v>
      </c>
      <c r="L64" s="56" t="e">
        <f>(SUMIFS(Pasākumi_kārtas!$K$98:$K$233,Pasākumi_kārtas!#REF!,$A64,Pasākumi_kārtas!$R$98:$R$233,L$61))/1000000+L63</f>
        <v>#REF!</v>
      </c>
      <c r="M64" s="19" t="e">
        <f t="shared" ref="M64:M84" si="42">(L64-AH64)+M63</f>
        <v>#REF!</v>
      </c>
      <c r="N64" s="56" t="e">
        <f>(SUMIFS(Pasākumi_kārtas!$K$98:$K$233,Pasākumi_kārtas!#REF!,$A64,Pasākumi_kārtas!$R$98:$R$233,N$61))/1000000+N63</f>
        <v>#REF!</v>
      </c>
      <c r="O64" s="19" t="e">
        <f t="shared" ref="O64:O84" si="43">(N64-AI64)+O63</f>
        <v>#REF!</v>
      </c>
      <c r="P64" s="56" t="e">
        <f>(SUMIFS(Pasākumi_kārtas!$K$98:$K$233,Pasākumi_kārtas!#REF!,$A64,Pasākumi_kārtas!$R$98:$R$233,P$61))/1000000+P63</f>
        <v>#REF!</v>
      </c>
      <c r="Q64" s="19" t="e">
        <f t="shared" ref="Q64:Q84" si="44">(P64-AJ64)+Q63</f>
        <v>#REF!</v>
      </c>
      <c r="R64" s="56" t="e">
        <f>(SUMIFS(Pasākumi_kārtas!$K$98:$K$233,Pasākumi_kārtas!#REF!,$A64,Pasākumi_kārtas!$R$98:$R$233,R$61))/1000000+R63</f>
        <v>#REF!</v>
      </c>
      <c r="S64" s="19" t="e">
        <f t="shared" ref="S64:S84" si="45">(R64-AK64)+S63</f>
        <v>#REF!</v>
      </c>
      <c r="T64" s="56" t="e">
        <f>(SUMIFS(Pasākumi_kārtas!$K$98:$K$233,Pasākumi_kārtas!#REF!,$A64,Pasākumi_kārtas!$R$98:$R$233,T$61))/1000000+T63</f>
        <v>#REF!</v>
      </c>
      <c r="U64" s="19" t="e">
        <f t="shared" ref="U64:U84" si="46">(T64-AL64)+U63</f>
        <v>#REF!</v>
      </c>
      <c r="V64" s="56" t="e">
        <f>(SUMIFS(Pasākumi_kārtas!$K$98:$K$233,Pasākumi_kārtas!#REF!,$A64,Pasākumi_kārtas!$R$98:$R$233,V$61))/1000000+V63</f>
        <v>#REF!</v>
      </c>
      <c r="W64" s="19" t="e">
        <f t="shared" ref="W64:W84" si="47">(V64-AM64)+W63</f>
        <v>#REF!</v>
      </c>
      <c r="X64" s="56" t="e">
        <f>(SUMIFS(Pasākumi_kārtas!$K$98:$K$233,Pasākumi_kārtas!#REF!,$A64,Pasākumi_kārtas!$R$98:$R$233,X$61))/1000000+X63</f>
        <v>#REF!</v>
      </c>
      <c r="Y64" s="19" t="e">
        <f t="shared" ref="Y64:Y84" si="48">(X64-AN64)+Y63</f>
        <v>#REF!</v>
      </c>
      <c r="Z64" s="6">
        <f>103854727/1000000</f>
        <v>103.854727</v>
      </c>
      <c r="AA64">
        <f>4350000/1000000</f>
        <v>4.3499999999999996</v>
      </c>
      <c r="AB64" s="66" t="s">
        <v>404</v>
      </c>
      <c r="AC64" s="67" t="e">
        <f>(SUMIFS(Pasākumi_kārtas!$K$98:$K$233,Pasākumi_kārtas!#REF!,'GRAFIKI II'!$AB64,Pasākumi_kārtas!$R$98:$R$233,'GRAFIKI II'!AC$61)/1000000)+AC63</f>
        <v>#REF!</v>
      </c>
      <c r="AD64" s="67" t="e">
        <f>(SUMIFS(Pasākumi_kārtas!$K$98:$K$233,Pasākumi_kārtas!#REF!,'GRAFIKI II'!$AB64,Pasākumi_kārtas!$R$98:$R$233,'GRAFIKI II'!AD$61)/1000000)+AD63</f>
        <v>#REF!</v>
      </c>
      <c r="AE64" s="67" t="e">
        <f>(SUMIFS(Pasākumi_kārtas!$K$98:$K$233,Pasākumi_kārtas!#REF!,'GRAFIKI II'!$AB64,Pasākumi_kārtas!$R$98:$R$233,'GRAFIKI II'!AE$61)/1000000)+AE63</f>
        <v>#REF!</v>
      </c>
      <c r="AF64" s="67" t="e">
        <f>(SUMIFS(Pasākumi_kārtas!$K$98:$K$233,Pasākumi_kārtas!#REF!,'GRAFIKI II'!$AB64,Pasākumi_kārtas!$R$98:$R$233,'GRAFIKI II'!AF$61)/1000000)+AF63</f>
        <v>#REF!</v>
      </c>
      <c r="AG64" s="67" t="e">
        <f>(SUMIFS(Pasākumi_kārtas!$K$98:$K$233,Pasākumi_kārtas!#REF!,'GRAFIKI II'!$AB64,Pasākumi_kārtas!$R$98:$R$233,'GRAFIKI II'!AG$61)/1000000)+AG63</f>
        <v>#REF!</v>
      </c>
      <c r="AH64" s="67" t="e">
        <f>(SUMIFS(Pasākumi_kārtas!$K$98:$K$233,Pasākumi_kārtas!#REF!,'GRAFIKI II'!$AB64,Pasākumi_kārtas!$R$98:$R$233,'GRAFIKI II'!AH$61)/1000000)+AH63</f>
        <v>#REF!</v>
      </c>
      <c r="AI64" s="67" t="e">
        <f>(SUMIFS(Pasākumi_kārtas!$K$98:$K$233,Pasākumi_kārtas!#REF!,'GRAFIKI II'!$AB64,Pasākumi_kārtas!$R$98:$R$233,'GRAFIKI II'!AI$61)/1000000)+AI63</f>
        <v>#REF!</v>
      </c>
      <c r="AJ64" s="67" t="e">
        <f>(SUMIFS(Pasākumi_kārtas!$K$98:$K$233,Pasākumi_kārtas!#REF!,'GRAFIKI II'!$AB64,Pasākumi_kārtas!$R$98:$R$233,'GRAFIKI II'!AJ$61)/1000000)+AJ63</f>
        <v>#REF!</v>
      </c>
      <c r="AK64" s="67" t="e">
        <f>(SUMIFS(Pasākumi_kārtas!$K$98:$K$233,Pasākumi_kārtas!#REF!,'GRAFIKI II'!$AB64,Pasākumi_kārtas!$R$98:$R$233,'GRAFIKI II'!AK$61)/1000000)+AK63</f>
        <v>#REF!</v>
      </c>
      <c r="AL64" s="67" t="e">
        <f>(SUMIFS(Pasākumi_kārtas!$K$98:$K$233,Pasākumi_kārtas!#REF!,'GRAFIKI II'!$AB64,Pasākumi_kārtas!$R$98:$R$233,'GRAFIKI II'!AL$61)/1000000)+AL63</f>
        <v>#REF!</v>
      </c>
      <c r="AM64" s="67" t="e">
        <f>(SUMIFS(Pasākumi_kārtas!$K$98:$K$233,Pasākumi_kārtas!#REF!,'GRAFIKI II'!$AB64,Pasākumi_kārtas!$R$98:$R$233,'GRAFIKI II'!AM$61)/1000000)+AM63</f>
        <v>#REF!</v>
      </c>
      <c r="AN64" s="67" t="e">
        <f>(SUMIFS(Pasākumi_kārtas!$K$98:$K$233,Pasākumi_kārtas!#REF!,'GRAFIKI II'!$AB64,Pasākumi_kārtas!$R$98:$R$233,'GRAFIKI II'!AN$61)/1000000)+AN63</f>
        <v>#REF!</v>
      </c>
      <c r="AQ64" s="66" t="s">
        <v>405</v>
      </c>
      <c r="AR64" s="67" t="e">
        <f t="shared" si="13"/>
        <v>#REF!</v>
      </c>
      <c r="AS64" s="129" t="e">
        <f t="shared" si="14"/>
        <v>#REF!</v>
      </c>
      <c r="AT64" s="67" t="e">
        <f t="shared" si="15"/>
        <v>#REF!</v>
      </c>
      <c r="AU64" s="129" t="e">
        <f t="shared" si="16"/>
        <v>#REF!</v>
      </c>
      <c r="AV64" s="67" t="e">
        <f t="shared" si="17"/>
        <v>#REF!</v>
      </c>
      <c r="AW64" s="129" t="e">
        <f t="shared" si="18"/>
        <v>#REF!</v>
      </c>
      <c r="AX64" s="67" t="e">
        <f t="shared" si="19"/>
        <v>#REF!</v>
      </c>
      <c r="AY64" s="129" t="e">
        <f t="shared" si="20"/>
        <v>#REF!</v>
      </c>
      <c r="AZ64" s="67" t="e">
        <f t="shared" si="21"/>
        <v>#REF!</v>
      </c>
      <c r="BA64" s="129" t="e">
        <f t="shared" si="22"/>
        <v>#REF!</v>
      </c>
      <c r="BB64" s="67" t="e">
        <f t="shared" si="23"/>
        <v>#REF!</v>
      </c>
      <c r="BC64" s="129" t="e">
        <f t="shared" si="24"/>
        <v>#REF!</v>
      </c>
      <c r="BD64" s="67" t="e">
        <f t="shared" si="25"/>
        <v>#REF!</v>
      </c>
      <c r="BE64" s="129" t="e">
        <f t="shared" si="26"/>
        <v>#REF!</v>
      </c>
      <c r="BF64" s="67" t="e">
        <f t="shared" si="27"/>
        <v>#REF!</v>
      </c>
      <c r="BG64" s="129" t="e">
        <f t="shared" si="28"/>
        <v>#REF!</v>
      </c>
      <c r="BH64" s="67" t="e">
        <f t="shared" si="29"/>
        <v>#REF!</v>
      </c>
      <c r="BI64" s="129" t="e">
        <f t="shared" si="30"/>
        <v>#REF!</v>
      </c>
      <c r="BJ64" s="67" t="e">
        <f t="shared" si="31"/>
        <v>#REF!</v>
      </c>
      <c r="BK64" s="129" t="e">
        <f t="shared" si="32"/>
        <v>#REF!</v>
      </c>
      <c r="BL64" s="67" t="e">
        <f t="shared" si="33"/>
        <v>#REF!</v>
      </c>
      <c r="BM64" s="129" t="e">
        <f t="shared" si="34"/>
        <v>#REF!</v>
      </c>
      <c r="BN64" s="67" t="e">
        <f t="shared" si="35"/>
        <v>#REF!</v>
      </c>
      <c r="BO64" s="129" t="e">
        <f t="shared" si="36"/>
        <v>#REF!</v>
      </c>
    </row>
    <row r="65" spans="1:67" x14ac:dyDescent="0.35">
      <c r="A65" s="60" t="s">
        <v>405</v>
      </c>
      <c r="B65" s="56" t="e">
        <f>(SUMIFS(Pasākumi_kārtas!$K$98:$K$233,Pasākumi_kārtas!#REF!,$A65,Pasākumi_kārtas!$R$98:$R$233,B$61))/1000000+B64</f>
        <v>#REF!</v>
      </c>
      <c r="C65" s="19" t="e">
        <f t="shared" si="37"/>
        <v>#REF!</v>
      </c>
      <c r="D65" s="56" t="e">
        <f>(SUMIFS(Pasākumi_kārtas!$K$98:$K$233,Pasākumi_kārtas!#REF!,$A65,Pasākumi_kārtas!$R$98:$R$233,D$61))/1000000+D64</f>
        <v>#REF!</v>
      </c>
      <c r="E65" s="19" t="e">
        <f t="shared" si="38"/>
        <v>#REF!</v>
      </c>
      <c r="F65" s="56" t="e">
        <f>(SUMIFS(Pasākumi_kārtas!$K$98:$K$233,Pasākumi_kārtas!#REF!,$A65,Pasākumi_kārtas!$R$98:$R$233,F$61))/1000000+F64</f>
        <v>#REF!</v>
      </c>
      <c r="G65" s="19" t="e">
        <f t="shared" si="39"/>
        <v>#REF!</v>
      </c>
      <c r="H65" s="56" t="e">
        <f>(SUMIFS(Pasākumi_kārtas!$K$98:$K$233,Pasākumi_kārtas!#REF!,$A65,Pasākumi_kārtas!$R$98:$R$233,H$61))/1000000+H64</f>
        <v>#REF!</v>
      </c>
      <c r="I65" s="19" t="e">
        <f t="shared" si="40"/>
        <v>#REF!</v>
      </c>
      <c r="J65" s="56" t="e">
        <f>(SUMIFS(Pasākumi_kārtas!$K$98:$K$233,Pasākumi_kārtas!#REF!,$A65,Pasākumi_kārtas!$R$98:$R$233,J$61))/1000000+J64</f>
        <v>#REF!</v>
      </c>
      <c r="K65" s="19" t="e">
        <f t="shared" si="41"/>
        <v>#REF!</v>
      </c>
      <c r="L65" s="56" t="e">
        <f>(SUMIFS(Pasākumi_kārtas!$K$98:$K$233,Pasākumi_kārtas!#REF!,$A65,Pasākumi_kārtas!$R$98:$R$233,L$61))/1000000+L64</f>
        <v>#REF!</v>
      </c>
      <c r="M65" s="19" t="e">
        <f t="shared" si="42"/>
        <v>#REF!</v>
      </c>
      <c r="N65" s="56" t="e">
        <f>(SUMIFS(Pasākumi_kārtas!$K$98:$K$233,Pasākumi_kārtas!#REF!,$A65,Pasākumi_kārtas!$R$98:$R$233,N$61))/1000000+N64</f>
        <v>#REF!</v>
      </c>
      <c r="O65" s="19" t="e">
        <f t="shared" si="43"/>
        <v>#REF!</v>
      </c>
      <c r="P65" s="56" t="e">
        <f>(SUMIFS(Pasākumi_kārtas!$K$98:$K$233,Pasākumi_kārtas!#REF!,$A65,Pasākumi_kārtas!$R$98:$R$233,P$61))/1000000+P64</f>
        <v>#REF!</v>
      </c>
      <c r="Q65" s="19" t="e">
        <f t="shared" si="44"/>
        <v>#REF!</v>
      </c>
      <c r="R65" s="56" t="e">
        <f>(SUMIFS(Pasākumi_kārtas!$K$98:$K$233,Pasākumi_kārtas!#REF!,$A65,Pasākumi_kārtas!$R$98:$R$233,R$61))/1000000+R64</f>
        <v>#REF!</v>
      </c>
      <c r="S65" s="19" t="e">
        <f t="shared" si="45"/>
        <v>#REF!</v>
      </c>
      <c r="T65" s="56" t="e">
        <f>(SUMIFS(Pasākumi_kārtas!$K$98:$K$233,Pasākumi_kārtas!#REF!,$A65,Pasākumi_kārtas!$R$98:$R$233,T$61))/1000000+T64</f>
        <v>#REF!</v>
      </c>
      <c r="U65" s="19" t="e">
        <f t="shared" si="46"/>
        <v>#REF!</v>
      </c>
      <c r="V65" s="56" t="e">
        <f>(SUMIFS(Pasākumi_kārtas!$K$98:$K$233,Pasākumi_kārtas!#REF!,$A65,Pasākumi_kārtas!$R$98:$R$233,V$61))/1000000+V64</f>
        <v>#REF!</v>
      </c>
      <c r="W65" s="19" t="e">
        <f t="shared" si="47"/>
        <v>#REF!</v>
      </c>
      <c r="X65" s="56" t="e">
        <f>(SUMIFS(Pasākumi_kārtas!$K$98:$K$233,Pasākumi_kārtas!#REF!,$A65,Pasākumi_kārtas!$R$98:$R$233,X$61))/1000000+X64</f>
        <v>#REF!</v>
      </c>
      <c r="Y65" s="19" t="e">
        <f t="shared" si="48"/>
        <v>#REF!</v>
      </c>
      <c r="AB65" s="66" t="s">
        <v>405</v>
      </c>
      <c r="AC65" s="67" t="e">
        <f>(SUMIFS(Pasākumi_kārtas!$K$98:$K$233,Pasākumi_kārtas!#REF!,'GRAFIKI II'!$AB65,Pasākumi_kārtas!$R$98:$R$233,'GRAFIKI II'!AC$61)/1000000)+AC64</f>
        <v>#REF!</v>
      </c>
      <c r="AD65" s="67" t="e">
        <f>(SUMIFS(Pasākumi_kārtas!$K$98:$K$233,Pasākumi_kārtas!#REF!,'GRAFIKI II'!$AB65,Pasākumi_kārtas!$R$98:$R$233,'GRAFIKI II'!AD$61)/1000000)+AD64</f>
        <v>#REF!</v>
      </c>
      <c r="AE65" s="67" t="e">
        <f>(SUMIFS(Pasākumi_kārtas!$K$98:$K$233,Pasākumi_kārtas!#REF!,'GRAFIKI II'!$AB65,Pasākumi_kārtas!$R$98:$R$233,'GRAFIKI II'!AE$61)/1000000)+AE64</f>
        <v>#REF!</v>
      </c>
      <c r="AF65" s="67" t="e">
        <f>(SUMIFS(Pasākumi_kārtas!$K$98:$K$233,Pasākumi_kārtas!#REF!,'GRAFIKI II'!$AB65,Pasākumi_kārtas!$R$98:$R$233,'GRAFIKI II'!AF$61)/1000000)+AF64</f>
        <v>#REF!</v>
      </c>
      <c r="AG65" s="67" t="e">
        <f>(SUMIFS(Pasākumi_kārtas!$K$98:$K$233,Pasākumi_kārtas!#REF!,'GRAFIKI II'!$AB65,Pasākumi_kārtas!$R$98:$R$233,'GRAFIKI II'!AG$61)/1000000)+AG64</f>
        <v>#REF!</v>
      </c>
      <c r="AH65" s="67" t="e">
        <f>(SUMIFS(Pasākumi_kārtas!$K$98:$K$233,Pasākumi_kārtas!#REF!,'GRAFIKI II'!$AB65,Pasākumi_kārtas!$R$98:$R$233,'GRAFIKI II'!AH$61)/1000000)+AH64</f>
        <v>#REF!</v>
      </c>
      <c r="AI65" s="67" t="e">
        <f>(SUMIFS(Pasākumi_kārtas!$K$98:$K$233,Pasākumi_kārtas!#REF!,'GRAFIKI II'!$AB65,Pasākumi_kārtas!$R$98:$R$233,'GRAFIKI II'!AI$61)/1000000)+AI64</f>
        <v>#REF!</v>
      </c>
      <c r="AJ65" s="67" t="e">
        <f>(SUMIFS(Pasākumi_kārtas!$K$98:$K$233,Pasākumi_kārtas!#REF!,'GRAFIKI II'!$AB65,Pasākumi_kārtas!$R$98:$R$233,'GRAFIKI II'!AJ$61)/1000000)+AJ64</f>
        <v>#REF!</v>
      </c>
      <c r="AK65" s="67" t="e">
        <f>(SUMIFS(Pasākumi_kārtas!$K$98:$K$233,Pasākumi_kārtas!#REF!,'GRAFIKI II'!$AB65,Pasākumi_kārtas!$R$98:$R$233,'GRAFIKI II'!AK$61)/1000000)+AK64</f>
        <v>#REF!</v>
      </c>
      <c r="AL65" s="67" t="e">
        <f>(SUMIFS(Pasākumi_kārtas!$K$98:$K$233,Pasākumi_kārtas!#REF!,'GRAFIKI II'!$AB65,Pasākumi_kārtas!$R$98:$R$233,'GRAFIKI II'!AL$61)/1000000)+AL64</f>
        <v>#REF!</v>
      </c>
      <c r="AM65" s="67" t="e">
        <f>(SUMIFS(Pasākumi_kārtas!$K$98:$K$233,Pasākumi_kārtas!#REF!,'GRAFIKI II'!$AB65,Pasākumi_kārtas!$R$98:$R$233,'GRAFIKI II'!AM$61)/1000000)+AM64</f>
        <v>#REF!</v>
      </c>
      <c r="AN65" s="67" t="e">
        <f>X65</f>
        <v>#REF!</v>
      </c>
      <c r="AQ65" s="66" t="s">
        <v>406</v>
      </c>
      <c r="AR65" s="67" t="e">
        <f t="shared" si="13"/>
        <v>#REF!</v>
      </c>
      <c r="AS65" s="129" t="e">
        <f t="shared" si="14"/>
        <v>#REF!</v>
      </c>
      <c r="AT65" s="67" t="e">
        <f t="shared" si="15"/>
        <v>#REF!</v>
      </c>
      <c r="AU65" s="129" t="e">
        <f t="shared" si="16"/>
        <v>#REF!</v>
      </c>
      <c r="AV65" s="67" t="e">
        <f>AE66</f>
        <v>#REF!</v>
      </c>
      <c r="AW65" s="129" t="e">
        <f t="shared" si="18"/>
        <v>#REF!</v>
      </c>
      <c r="AX65" s="67" t="e">
        <f t="shared" si="19"/>
        <v>#REF!</v>
      </c>
      <c r="AY65" s="129" t="e">
        <f t="shared" si="20"/>
        <v>#REF!</v>
      </c>
      <c r="AZ65" s="67" t="e">
        <f t="shared" si="21"/>
        <v>#REF!</v>
      </c>
      <c r="BA65" s="129" t="e">
        <f t="shared" si="22"/>
        <v>#REF!</v>
      </c>
      <c r="BB65" s="67" t="e">
        <f t="shared" si="23"/>
        <v>#REF!</v>
      </c>
      <c r="BC65" s="129" t="e">
        <f t="shared" si="24"/>
        <v>#REF!</v>
      </c>
      <c r="BD65" s="67" t="e">
        <f t="shared" si="25"/>
        <v>#REF!</v>
      </c>
      <c r="BE65" s="129" t="e">
        <f t="shared" si="26"/>
        <v>#REF!</v>
      </c>
      <c r="BF65" s="67" t="e">
        <f t="shared" si="27"/>
        <v>#REF!</v>
      </c>
      <c r="BG65" s="129" t="e">
        <f t="shared" si="28"/>
        <v>#REF!</v>
      </c>
      <c r="BH65" s="67" t="e">
        <f t="shared" si="29"/>
        <v>#REF!</v>
      </c>
      <c r="BI65" s="129" t="e">
        <f t="shared" si="30"/>
        <v>#REF!</v>
      </c>
      <c r="BJ65" s="67" t="e">
        <f>AL66</f>
        <v>#REF!</v>
      </c>
      <c r="BK65" s="129" t="e">
        <f t="shared" si="32"/>
        <v>#REF!</v>
      </c>
      <c r="BL65" s="67" t="e">
        <f>AM66</f>
        <v>#REF!</v>
      </c>
      <c r="BM65" s="129" t="e">
        <f t="shared" si="34"/>
        <v>#REF!</v>
      </c>
      <c r="BN65" s="67" t="e">
        <f t="shared" si="35"/>
        <v>#REF!</v>
      </c>
      <c r="BO65" s="129" t="e">
        <f t="shared" si="36"/>
        <v>#REF!</v>
      </c>
    </row>
    <row r="66" spans="1:67" x14ac:dyDescent="0.35">
      <c r="A66" s="60" t="s">
        <v>406</v>
      </c>
      <c r="B66" s="56" t="e">
        <f>(SUMIFS(Pasākumi_kārtas!$K$98:$K$233,Pasākumi_kārtas!#REF!,$A66,Pasākumi_kārtas!$R$98:$R$233,B$61))/1000000+B65</f>
        <v>#REF!</v>
      </c>
      <c r="C66" s="19" t="e">
        <f t="shared" si="37"/>
        <v>#REF!</v>
      </c>
      <c r="D66" s="56" t="e">
        <f>(SUMIFS(Pasākumi_kārtas!$K$98:$K$233,Pasākumi_kārtas!#REF!,$A66,Pasākumi_kārtas!$R$98:$R$233,D$61))/1000000+D65</f>
        <v>#REF!</v>
      </c>
      <c r="E66" s="19" t="e">
        <f t="shared" si="38"/>
        <v>#REF!</v>
      </c>
      <c r="F66" s="56" t="e">
        <f>(SUMIFS(Pasākumi_kārtas!$K$98:$K$233,Pasākumi_kārtas!#REF!,$A66,Pasākumi_kārtas!$R$98:$R$233,F$61))/1000000+F65</f>
        <v>#REF!</v>
      </c>
      <c r="G66" s="19" t="e">
        <f t="shared" si="39"/>
        <v>#REF!</v>
      </c>
      <c r="H66" s="56" t="e">
        <f>(SUMIFS(Pasākumi_kārtas!$K$98:$K$233,Pasākumi_kārtas!#REF!,$A66,Pasākumi_kārtas!$R$98:$R$233,H$61))/1000000+H65</f>
        <v>#REF!</v>
      </c>
      <c r="I66" s="19" t="e">
        <f t="shared" si="40"/>
        <v>#REF!</v>
      </c>
      <c r="J66" s="56" t="e">
        <f>(SUMIFS(Pasākumi_kārtas!$K$98:$K$233,Pasākumi_kārtas!#REF!,$A66,Pasākumi_kārtas!$R$98:$R$233,J$61))/1000000+J65</f>
        <v>#REF!</v>
      </c>
      <c r="K66" s="19" t="e">
        <f t="shared" si="41"/>
        <v>#REF!</v>
      </c>
      <c r="L66" s="56" t="e">
        <f>(SUMIFS(Pasākumi_kārtas!$K$98:$K$233,Pasākumi_kārtas!#REF!,$A66,Pasākumi_kārtas!$R$98:$R$233,L$61))/1000000+L65</f>
        <v>#REF!</v>
      </c>
      <c r="M66" s="19" t="e">
        <f t="shared" si="42"/>
        <v>#REF!</v>
      </c>
      <c r="N66" s="56" t="e">
        <f>(SUMIFS(Pasākumi_kārtas!$K$98:$K$233,Pasākumi_kārtas!#REF!,$A66,Pasākumi_kārtas!$R$98:$R$233,N$61))/1000000+N65</f>
        <v>#REF!</v>
      </c>
      <c r="O66" s="19" t="e">
        <f t="shared" si="43"/>
        <v>#REF!</v>
      </c>
      <c r="P66" s="56" t="e">
        <f>(SUMIFS(Pasākumi_kārtas!$K$98:$K$233,Pasākumi_kārtas!#REF!,$A66,Pasākumi_kārtas!$R$98:$R$233,P$61))/1000000+P65</f>
        <v>#REF!</v>
      </c>
      <c r="Q66" s="19" t="e">
        <f t="shared" si="44"/>
        <v>#REF!</v>
      </c>
      <c r="R66" s="56" t="e">
        <f>(SUMIFS(Pasākumi_kārtas!$K$98:$K$233,Pasākumi_kārtas!#REF!,$A66,Pasākumi_kārtas!$R$98:$R$233,R$61))/1000000+R65</f>
        <v>#REF!</v>
      </c>
      <c r="S66" s="19" t="e">
        <f t="shared" si="45"/>
        <v>#REF!</v>
      </c>
      <c r="T66" s="56" t="e">
        <f>(SUMIFS(Pasākumi_kārtas!$K$98:$K$233,Pasākumi_kārtas!#REF!,$A66,Pasākumi_kārtas!$R$98:$R$233,T$61))/1000000+T65</f>
        <v>#REF!</v>
      </c>
      <c r="U66" s="19" t="e">
        <f t="shared" si="46"/>
        <v>#REF!</v>
      </c>
      <c r="V66" s="56" t="e">
        <f>(SUMIFS(Pasākumi_kārtas!$K$98:$K$233,Pasākumi_kārtas!#REF!,$A66,Pasākumi_kārtas!$R$98:$R$233,V$61))/1000000+V65</f>
        <v>#REF!</v>
      </c>
      <c r="W66" s="19" t="e">
        <f t="shared" si="47"/>
        <v>#REF!</v>
      </c>
      <c r="X66" s="56" t="e">
        <f>(SUMIFS(Pasākumi_kārtas!$K$98:$K$233,Pasākumi_kārtas!#REF!,$A66,Pasākumi_kārtas!$R$98:$R$233,X$61))/1000000+X65</f>
        <v>#REF!</v>
      </c>
      <c r="Y66" s="19" t="e">
        <f t="shared" si="48"/>
        <v>#REF!</v>
      </c>
      <c r="AB66" s="66" t="s">
        <v>406</v>
      </c>
      <c r="AC66" s="67" t="e">
        <f>(SUMIFS(Pasākumi_kārtas!$K$98:$K$233,Pasākumi_kārtas!#REF!,'GRAFIKI II'!$AB66,Pasākumi_kārtas!$R$98:$R$233,'GRAFIKI II'!AC$61)/1000000)+AC65</f>
        <v>#REF!</v>
      </c>
      <c r="AD66" s="67" t="e">
        <f>(SUMIFS(Pasākumi_kārtas!$K$98:$K$233,Pasākumi_kārtas!#REF!,'GRAFIKI II'!$AB66,Pasākumi_kārtas!$R$98:$R$233,'GRAFIKI II'!AD$61)/1000000)+AD65</f>
        <v>#REF!</v>
      </c>
      <c r="AE66" s="67" t="e">
        <f>(SUMIFS(Pasākumi_kārtas!$K$98:$K$233,Pasākumi_kārtas!#REF!,'GRAFIKI II'!$AB66,Pasākumi_kārtas!$R$98:$R$233,'GRAFIKI II'!AE$61)/1000000)+AE65</f>
        <v>#REF!</v>
      </c>
      <c r="AF66" s="67" t="e">
        <f>(SUMIFS(Pasākumi_kārtas!$K$98:$K$233,Pasākumi_kārtas!#REF!,'GRAFIKI II'!$AB66,Pasākumi_kārtas!$R$98:$R$233,'GRAFIKI II'!AF$61)/1000000)+AF65</f>
        <v>#REF!</v>
      </c>
      <c r="AG66" s="67" t="e">
        <f>(SUMIFS(Pasākumi_kārtas!$K$98:$K$233,Pasākumi_kārtas!#REF!,'GRAFIKI II'!$AB66,Pasākumi_kārtas!$R$98:$R$233,'GRAFIKI II'!AG$61)/1000000)+AG65</f>
        <v>#REF!</v>
      </c>
      <c r="AH66" s="67" t="e">
        <f>(SUMIFS(Pasākumi_kārtas!$K$98:$K$233,Pasākumi_kārtas!#REF!,'GRAFIKI II'!$AB66,Pasākumi_kārtas!$R$98:$R$233,'GRAFIKI II'!AH$61)/1000000)+AH65</f>
        <v>#REF!</v>
      </c>
      <c r="AI66" s="67" t="e">
        <f>(SUMIFS(Pasākumi_kārtas!$K$98:$K$233,Pasākumi_kārtas!#REF!,'GRAFIKI II'!$AB66,Pasākumi_kārtas!$R$98:$R$233,'GRAFIKI II'!AI$61)/1000000)+AI65</f>
        <v>#REF!</v>
      </c>
      <c r="AJ66" s="67" t="e">
        <f>(SUMIFS(Pasākumi_kārtas!$K$98:$K$233,Pasākumi_kārtas!#REF!,'GRAFIKI II'!$AB66,Pasākumi_kārtas!$R$98:$R$233,'GRAFIKI II'!AJ$61)/1000000)+AJ65</f>
        <v>#REF!</v>
      </c>
      <c r="AK66" s="67" t="e">
        <f>(SUMIFS(Pasākumi_kārtas!$K$98:$K$233,Pasākumi_kārtas!#REF!,'GRAFIKI II'!$AB66,Pasākumi_kārtas!$R$98:$R$233,'GRAFIKI II'!AK$61)/1000000)+AK65</f>
        <v>#REF!</v>
      </c>
      <c r="AL66" s="67" t="e">
        <f>(SUMIFS(Pasākumi_kārtas!$K$98:$K$233,Pasākumi_kārtas!#REF!,'GRAFIKI II'!$AB66,Pasākumi_kārtas!$R$98:$R$233,'GRAFIKI II'!AL$61)/1000000)+AL65</f>
        <v>#REF!</v>
      </c>
      <c r="AM66" s="67" t="e">
        <f>(SUMIFS(Pasākumi_kārtas!$K$98:$K$233,Pasākumi_kārtas!#REF!,'GRAFIKI II'!$AB66,Pasākumi_kārtas!$R$98:$R$233,'GRAFIKI II'!AM$61)/1000000)+AM65</f>
        <v>#REF!</v>
      </c>
      <c r="AN66" s="67" t="e">
        <f>(SUMIFS(Pasākumi_kārtas!$K$98:$K$233,Pasākumi_kārtas!#REF!,'GRAFIKI II'!$AB66,Pasākumi_kārtas!$R$98:$R$233,'GRAFIKI II'!AN$61)/1000000)+AN65</f>
        <v>#REF!</v>
      </c>
    </row>
    <row r="67" spans="1:67" x14ac:dyDescent="0.35">
      <c r="A67" s="60" t="s">
        <v>410</v>
      </c>
      <c r="B67" s="56" t="e">
        <f>(SUMIFS(Pasākumi_kārtas!$K$98:$K$233,Pasākumi_kārtas!#REF!,$A67,Pasākumi_kārtas!$R$98:$R$233,B$61))/1000000+B66</f>
        <v>#REF!</v>
      </c>
      <c r="C67" s="19" t="e">
        <f t="shared" si="37"/>
        <v>#REF!</v>
      </c>
      <c r="D67" s="56" t="e">
        <f>(SUMIFS(Pasākumi_kārtas!$K$98:$K$233,Pasākumi_kārtas!#REF!,$A67,Pasākumi_kārtas!$R$98:$R$233,D$61))/1000000+D66</f>
        <v>#REF!</v>
      </c>
      <c r="E67" s="19" t="e">
        <f t="shared" si="38"/>
        <v>#REF!</v>
      </c>
      <c r="F67" s="56" t="e">
        <f>(SUMIFS(Pasākumi_kārtas!$K$98:$K$233,Pasākumi_kārtas!#REF!,$A67,Pasākumi_kārtas!$R$98:$R$233,F$61))/1000000+F66</f>
        <v>#REF!</v>
      </c>
      <c r="G67" s="19" t="e">
        <f t="shared" si="39"/>
        <v>#REF!</v>
      </c>
      <c r="H67" s="56" t="e">
        <f>(SUMIFS(Pasākumi_kārtas!$K$98:$K$233,Pasākumi_kārtas!#REF!,$A67,Pasākumi_kārtas!$R$98:$R$233,H$61))/1000000+H66</f>
        <v>#REF!</v>
      </c>
      <c r="I67" s="19" t="e">
        <f t="shared" si="40"/>
        <v>#REF!</v>
      </c>
      <c r="J67" s="56" t="e">
        <f>(SUMIFS(Pasākumi_kārtas!$K$98:$K$233,Pasākumi_kārtas!#REF!,$A67,Pasākumi_kārtas!$R$98:$R$233,J$61))/1000000+J66</f>
        <v>#REF!</v>
      </c>
      <c r="K67" s="19" t="e">
        <f t="shared" si="41"/>
        <v>#REF!</v>
      </c>
      <c r="L67" s="56" t="e">
        <f>(SUMIFS(Pasākumi_kārtas!$K$98:$K$233,Pasākumi_kārtas!#REF!,$A67,Pasākumi_kārtas!$R$98:$R$233,L$61))/1000000+L66</f>
        <v>#REF!</v>
      </c>
      <c r="M67" s="19" t="e">
        <f t="shared" si="42"/>
        <v>#REF!</v>
      </c>
      <c r="N67" s="56" t="e">
        <f>(SUMIFS(Pasākumi_kārtas!$K$98:$K$233,Pasākumi_kārtas!#REF!,$A67,Pasākumi_kārtas!$R$98:$R$233,N$61))/1000000+N66</f>
        <v>#REF!</v>
      </c>
      <c r="O67" s="19" t="e">
        <f t="shared" si="43"/>
        <v>#REF!</v>
      </c>
      <c r="P67" s="56" t="e">
        <f>(SUMIFS(Pasākumi_kārtas!$K$98:$K$233,Pasākumi_kārtas!#REF!,$A67,Pasākumi_kārtas!$R$98:$R$233,P$61))/1000000+P66</f>
        <v>#REF!</v>
      </c>
      <c r="Q67" s="19" t="e">
        <f t="shared" si="44"/>
        <v>#REF!</v>
      </c>
      <c r="R67" s="56" t="e">
        <f>(SUMIFS(Pasākumi_kārtas!$K$98:$K$233,Pasākumi_kārtas!#REF!,$A67,Pasākumi_kārtas!$R$98:$R$233,R$61))/1000000+R66</f>
        <v>#REF!</v>
      </c>
      <c r="S67" s="19" t="e">
        <f t="shared" si="45"/>
        <v>#REF!</v>
      </c>
      <c r="T67" s="56" t="e">
        <f>(SUMIFS(Pasākumi_kārtas!$K$98:$K$233,Pasākumi_kārtas!#REF!,$A67,Pasākumi_kārtas!$R$98:$R$233,T$61))/1000000+T66</f>
        <v>#REF!</v>
      </c>
      <c r="U67" s="19" t="e">
        <f t="shared" si="46"/>
        <v>#REF!</v>
      </c>
      <c r="V67" s="56" t="e">
        <f>(SUMIFS(Pasākumi_kārtas!$K$98:$K$233,Pasākumi_kārtas!#REF!,$A67,Pasākumi_kārtas!$R$98:$R$233,V$61))/1000000+V66</f>
        <v>#REF!</v>
      </c>
      <c r="W67" s="19" t="e">
        <f t="shared" si="47"/>
        <v>#REF!</v>
      </c>
      <c r="X67" s="56" t="e">
        <f>(SUMIFS(Pasākumi_kārtas!$K$98:$K$233,Pasākumi_kārtas!#REF!,$A67,Pasākumi_kārtas!$R$98:$R$233,X$61))/1000000+X66</f>
        <v>#REF!</v>
      </c>
      <c r="Y67" s="19" t="e">
        <f t="shared" si="48"/>
        <v>#REF!</v>
      </c>
      <c r="AB67" s="66" t="s">
        <v>410</v>
      </c>
      <c r="AC67" s="67" t="e">
        <f>(SUMIFS(Pasākumi_kārtas!$K$98:$K$233,Pasākumi_kārtas!#REF!,'GRAFIKI II'!$AB67,Pasākumi_kārtas!$R$98:$R$233,'GRAFIKI II'!AC$61)/1000000)+AC66</f>
        <v>#REF!</v>
      </c>
      <c r="AD67" s="67" t="e">
        <f>(SUMIFS(Pasākumi_kārtas!$K$98:$K$233,Pasākumi_kārtas!#REF!,'GRAFIKI II'!$AB67,Pasākumi_kārtas!$R$98:$R$233,'GRAFIKI II'!AD$61)/1000000)+AD66</f>
        <v>#REF!</v>
      </c>
      <c r="AE67" s="67" t="e">
        <f>(SUMIFS(Pasākumi_kārtas!$K$98:$K$233,Pasākumi_kārtas!#REF!,'GRAFIKI II'!$AB67,Pasākumi_kārtas!$R$98:$R$233,'GRAFIKI II'!AE$61)/1000000)+AE66</f>
        <v>#REF!</v>
      </c>
      <c r="AF67" s="67" t="e">
        <f>(SUMIFS(Pasākumi_kārtas!$K$98:$K$233,Pasākumi_kārtas!#REF!,'GRAFIKI II'!$AB67,Pasākumi_kārtas!$R$98:$R$233,'GRAFIKI II'!AF$61)/1000000)+AF66</f>
        <v>#REF!</v>
      </c>
      <c r="AG67" s="67" t="e">
        <f>(SUMIFS(Pasākumi_kārtas!$K$98:$K$233,Pasākumi_kārtas!#REF!,'GRAFIKI II'!$AB67,Pasākumi_kārtas!$R$98:$R$233,'GRAFIKI II'!AG$61)/1000000)+AG66</f>
        <v>#REF!</v>
      </c>
      <c r="AH67" s="67" t="e">
        <f>(SUMIFS(Pasākumi_kārtas!$K$98:$K$233,Pasākumi_kārtas!#REF!,'GRAFIKI II'!$AB67,Pasākumi_kārtas!$R$98:$R$233,'GRAFIKI II'!AH$61)/1000000)+AH66</f>
        <v>#REF!</v>
      </c>
      <c r="AI67" s="67" t="e">
        <f>(SUMIFS(Pasākumi_kārtas!$K$98:$K$233,Pasākumi_kārtas!#REF!,'GRAFIKI II'!$AB67,Pasākumi_kārtas!$R$98:$R$233,'GRAFIKI II'!AI$61)/1000000)+AI66</f>
        <v>#REF!</v>
      </c>
      <c r="AJ67" s="67" t="e">
        <f>(SUMIFS(Pasākumi_kārtas!$K$98:$K$233,Pasākumi_kārtas!#REF!,'GRAFIKI II'!$AB67,Pasākumi_kārtas!$R$98:$R$233,'GRAFIKI II'!AJ$61)/1000000)+AJ66</f>
        <v>#REF!</v>
      </c>
      <c r="AK67" s="67" t="e">
        <f>(SUMIFS(Pasākumi_kārtas!$K$98:$K$233,Pasākumi_kārtas!#REF!,'GRAFIKI II'!$AB67,Pasākumi_kārtas!$R$98:$R$233,'GRAFIKI II'!AK$61)/1000000)+AK66</f>
        <v>#REF!</v>
      </c>
      <c r="AL67" s="67" t="e">
        <f>(SUMIFS(Pasākumi_kārtas!$K$98:$K$233,Pasākumi_kārtas!#REF!,'GRAFIKI II'!$AB67,Pasākumi_kārtas!$R$98:$R$233,'GRAFIKI II'!AL$61)/1000000)+AL66</f>
        <v>#REF!</v>
      </c>
      <c r="AM67" s="67" t="e">
        <f>(SUMIFS(Pasākumi_kārtas!$K$98:$K$233,Pasākumi_kārtas!#REF!,'GRAFIKI II'!$AB67,Pasākumi_kārtas!$R$98:$R$233,'GRAFIKI II'!AM$61)/1000000)+AM66</f>
        <v>#REF!</v>
      </c>
      <c r="AN67" s="67" t="e">
        <f>(SUMIFS(Pasākumi_kārtas!$K$98:$K$233,Pasākumi_kārtas!#REF!,'GRAFIKI II'!$AB67,Pasākumi_kārtas!$R$98:$R$233,'GRAFIKI II'!AN$61)/1000000)+AN66</f>
        <v>#REF!</v>
      </c>
    </row>
    <row r="68" spans="1:67" x14ac:dyDescent="0.35">
      <c r="A68" s="60" t="s">
        <v>409</v>
      </c>
      <c r="B68" s="56" t="e">
        <f>(SUMIFS(Pasākumi_kārtas!$K$98:$K$233,Pasākumi_kārtas!#REF!,$A68,Pasākumi_kārtas!$R$98:$R$233,B$61))/1000000+B67</f>
        <v>#REF!</v>
      </c>
      <c r="C68" s="19" t="e">
        <f t="shared" si="37"/>
        <v>#REF!</v>
      </c>
      <c r="D68" s="56" t="e">
        <f>(SUMIFS(Pasākumi_kārtas!$K$98:$K$233,Pasākumi_kārtas!#REF!,$A68,Pasākumi_kārtas!$R$98:$R$233,D$61))/1000000+D67</f>
        <v>#REF!</v>
      </c>
      <c r="E68" s="19" t="e">
        <f t="shared" si="38"/>
        <v>#REF!</v>
      </c>
      <c r="F68" s="56" t="e">
        <f>(SUMIFS(Pasākumi_kārtas!$K$98:$K$233,Pasākumi_kārtas!#REF!,$A68,Pasākumi_kārtas!$R$98:$R$233,F$61))/1000000+F67</f>
        <v>#REF!</v>
      </c>
      <c r="G68" s="19" t="e">
        <f t="shared" si="39"/>
        <v>#REF!</v>
      </c>
      <c r="H68" s="56" t="e">
        <f>(SUMIFS(Pasākumi_kārtas!$K$98:$K$233,Pasākumi_kārtas!#REF!,$A68,Pasākumi_kārtas!$R$98:$R$233,H$61))/1000000+H67</f>
        <v>#REF!</v>
      </c>
      <c r="I68" s="19" t="e">
        <f t="shared" si="40"/>
        <v>#REF!</v>
      </c>
      <c r="J68" s="56" t="e">
        <f>(SUMIFS(Pasākumi_kārtas!$K$98:$K$233,Pasākumi_kārtas!#REF!,$A68,Pasākumi_kārtas!$R$98:$R$233,J$61))/1000000+J67</f>
        <v>#REF!</v>
      </c>
      <c r="K68" s="19" t="e">
        <f t="shared" si="41"/>
        <v>#REF!</v>
      </c>
      <c r="L68" s="56" t="e">
        <f>(SUMIFS(Pasākumi_kārtas!$K$98:$K$233,Pasākumi_kārtas!#REF!,$A68,Pasākumi_kārtas!$R$98:$R$233,L$61))/1000000+L67</f>
        <v>#REF!</v>
      </c>
      <c r="M68" s="19" t="e">
        <f t="shared" si="42"/>
        <v>#REF!</v>
      </c>
      <c r="N68" s="56" t="e">
        <f>(SUMIFS(Pasākumi_kārtas!$K$98:$K$233,Pasākumi_kārtas!#REF!,$A68,Pasākumi_kārtas!$R$98:$R$233,N$61))/1000000+N67</f>
        <v>#REF!</v>
      </c>
      <c r="O68" s="19" t="e">
        <f t="shared" si="43"/>
        <v>#REF!</v>
      </c>
      <c r="P68" s="56" t="e">
        <f>(SUMIFS(Pasākumi_kārtas!$K$98:$K$233,Pasākumi_kārtas!#REF!,$A68,Pasākumi_kārtas!$R$98:$R$233,P$61))/1000000+P67</f>
        <v>#REF!</v>
      </c>
      <c r="Q68" s="19" t="e">
        <f t="shared" si="44"/>
        <v>#REF!</v>
      </c>
      <c r="R68" s="56" t="e">
        <f>(SUMIFS(Pasākumi_kārtas!$K$98:$K$233,Pasākumi_kārtas!#REF!,$A68,Pasākumi_kārtas!$R$98:$R$233,R$61))/1000000+R67</f>
        <v>#REF!</v>
      </c>
      <c r="S68" s="19" t="e">
        <f t="shared" si="45"/>
        <v>#REF!</v>
      </c>
      <c r="T68" s="56" t="e">
        <f>(SUMIFS(Pasākumi_kārtas!$K$98:$K$233,Pasākumi_kārtas!#REF!,$A68,Pasākumi_kārtas!$R$98:$R$233,T$61))/1000000+T67</f>
        <v>#REF!</v>
      </c>
      <c r="U68" s="19" t="e">
        <f t="shared" si="46"/>
        <v>#REF!</v>
      </c>
      <c r="V68" s="56" t="e">
        <f>(SUMIFS(Pasākumi_kārtas!$K$98:$K$233,Pasākumi_kārtas!#REF!,$A68,Pasākumi_kārtas!$R$98:$R$233,V$61))/1000000+V67</f>
        <v>#REF!</v>
      </c>
      <c r="W68" s="19" t="e">
        <f t="shared" si="47"/>
        <v>#REF!</v>
      </c>
      <c r="X68" s="56" t="e">
        <f>(SUMIFS(Pasākumi_kārtas!$K$98:$K$233,Pasākumi_kārtas!#REF!,$A68,Pasākumi_kārtas!$R$98:$R$233,X$61))/1000000+X67</f>
        <v>#REF!</v>
      </c>
      <c r="Y68" s="19" t="e">
        <f t="shared" si="48"/>
        <v>#REF!</v>
      </c>
      <c r="AB68" s="66" t="s">
        <v>409</v>
      </c>
      <c r="AC68" s="67" t="e">
        <f>(SUMIFS(Pasākumi_kārtas!$K$98:$K$233,Pasākumi_kārtas!#REF!,'GRAFIKI II'!$AB68,Pasākumi_kārtas!$R$98:$R$233,'GRAFIKI II'!AC$61)/1000000)+AC67</f>
        <v>#REF!</v>
      </c>
      <c r="AD68" s="67" t="e">
        <f>(SUMIFS(Pasākumi_kārtas!$K$98:$K$233,Pasākumi_kārtas!#REF!,'GRAFIKI II'!$AB68,Pasākumi_kārtas!$R$98:$R$233,'GRAFIKI II'!AD$61)/1000000)+AD67</f>
        <v>#REF!</v>
      </c>
      <c r="AE68" s="67" t="e">
        <f>(SUMIFS(Pasākumi_kārtas!$K$98:$K$233,Pasākumi_kārtas!#REF!,'GRAFIKI II'!$AB68,Pasākumi_kārtas!$R$98:$R$233,'GRAFIKI II'!AE$61)/1000000)+AE67</f>
        <v>#REF!</v>
      </c>
      <c r="AF68" s="67" t="e">
        <f>(SUMIFS(Pasākumi_kārtas!$K$98:$K$233,Pasākumi_kārtas!#REF!,'GRAFIKI II'!$AB68,Pasākumi_kārtas!$R$98:$R$233,'GRAFIKI II'!AF$61)/1000000)+AF67</f>
        <v>#REF!</v>
      </c>
      <c r="AG68" s="67" t="e">
        <f>(SUMIFS(Pasākumi_kārtas!$K$98:$K$233,Pasākumi_kārtas!#REF!,'GRAFIKI II'!$AB68,Pasākumi_kārtas!$R$98:$R$233,'GRAFIKI II'!AG$61)/1000000)+AG67</f>
        <v>#REF!</v>
      </c>
      <c r="AH68" s="67" t="e">
        <f>(SUMIFS(Pasākumi_kārtas!$K$98:$K$233,Pasākumi_kārtas!#REF!,'GRAFIKI II'!$AB68,Pasākumi_kārtas!$R$98:$R$233,'GRAFIKI II'!AH$61)/1000000)+AH67</f>
        <v>#REF!</v>
      </c>
      <c r="AI68" s="67" t="e">
        <f>(SUMIFS(Pasākumi_kārtas!$K$98:$K$233,Pasākumi_kārtas!#REF!,'GRAFIKI II'!$AB68,Pasākumi_kārtas!$R$98:$R$233,'GRAFIKI II'!AI$61)/1000000)+AI67</f>
        <v>#REF!</v>
      </c>
      <c r="AJ68" s="67" t="e">
        <f>(SUMIFS(Pasākumi_kārtas!$K$98:$K$233,Pasākumi_kārtas!#REF!,'GRAFIKI II'!$AB68,Pasākumi_kārtas!$R$98:$R$233,'GRAFIKI II'!AJ$61)/1000000)+AJ67</f>
        <v>#REF!</v>
      </c>
      <c r="AK68" s="67" t="e">
        <f>(SUMIFS(Pasākumi_kārtas!$K$98:$K$233,Pasākumi_kārtas!#REF!,'GRAFIKI II'!$AB68,Pasākumi_kārtas!$R$98:$R$233,'GRAFIKI II'!AK$61)/1000000)+AK67</f>
        <v>#REF!</v>
      </c>
      <c r="AL68" s="67" t="e">
        <f>(SUMIFS(Pasākumi_kārtas!$K$98:$K$233,Pasākumi_kārtas!#REF!,'GRAFIKI II'!$AB68,Pasākumi_kārtas!$R$98:$R$233,'GRAFIKI II'!AL$61)/1000000)+AL67</f>
        <v>#REF!</v>
      </c>
      <c r="AM68" s="67" t="e">
        <f>(SUMIFS(Pasākumi_kārtas!$K$98:$K$233,Pasākumi_kārtas!#REF!,'GRAFIKI II'!$AB68,Pasākumi_kārtas!$R$98:$R$233,'GRAFIKI II'!AM$61)/1000000)+AM67</f>
        <v>#REF!</v>
      </c>
      <c r="AN68" s="67" t="e">
        <f>(SUMIFS(Pasākumi_kārtas!$K$98:$K$233,Pasākumi_kārtas!#REF!,'GRAFIKI II'!$AB68,Pasākumi_kārtas!$R$98:$R$233,'GRAFIKI II'!AN$61)/1000000)+AN67</f>
        <v>#REF!</v>
      </c>
    </row>
    <row r="69" spans="1:67" x14ac:dyDescent="0.35">
      <c r="A69" s="60" t="s">
        <v>408</v>
      </c>
      <c r="B69" s="56" t="e">
        <f>(SUMIFS(Pasākumi_kārtas!$K$98:$K$233,Pasākumi_kārtas!#REF!,$A69,Pasākumi_kārtas!$R$98:$R$233,B$61))/1000000+B68</f>
        <v>#REF!</v>
      </c>
      <c r="C69" s="19" t="e">
        <f t="shared" si="37"/>
        <v>#REF!</v>
      </c>
      <c r="D69" s="56" t="e">
        <f>(SUMIFS(Pasākumi_kārtas!$K$98:$K$233,Pasākumi_kārtas!#REF!,$A69,Pasākumi_kārtas!$R$98:$R$233,D$61))/1000000+D68</f>
        <v>#REF!</v>
      </c>
      <c r="E69" s="19" t="e">
        <f t="shared" si="38"/>
        <v>#REF!</v>
      </c>
      <c r="F69" s="56" t="e">
        <f>(SUMIFS(Pasākumi_kārtas!$K$98:$K$233,Pasākumi_kārtas!#REF!,$A69,Pasākumi_kārtas!$R$98:$R$233,F$61))/1000000+F68</f>
        <v>#REF!</v>
      </c>
      <c r="G69" s="19" t="e">
        <f t="shared" si="39"/>
        <v>#REF!</v>
      </c>
      <c r="H69" s="56" t="e">
        <f>(SUMIFS(Pasākumi_kārtas!$K$98:$K$233,Pasākumi_kārtas!#REF!,$A69,Pasākumi_kārtas!$R$98:$R$233,H$61))/1000000+H68</f>
        <v>#REF!</v>
      </c>
      <c r="I69" s="19" t="e">
        <f t="shared" si="40"/>
        <v>#REF!</v>
      </c>
      <c r="J69" s="56" t="e">
        <f>(SUMIFS(Pasākumi_kārtas!$K$98:$K$233,Pasākumi_kārtas!#REF!,$A69,Pasākumi_kārtas!$R$98:$R$233,J$61))/1000000+J68</f>
        <v>#REF!</v>
      </c>
      <c r="K69" s="19" t="e">
        <f t="shared" si="41"/>
        <v>#REF!</v>
      </c>
      <c r="L69" s="56" t="e">
        <f>(SUMIFS(Pasākumi_kārtas!$K$98:$K$233,Pasākumi_kārtas!#REF!,$A69,Pasākumi_kārtas!$R$98:$R$233,L$61))/1000000+L68</f>
        <v>#REF!</v>
      </c>
      <c r="M69" s="19" t="e">
        <f t="shared" si="42"/>
        <v>#REF!</v>
      </c>
      <c r="N69" s="56" t="e">
        <f>(SUMIFS(Pasākumi_kārtas!$K$98:$K$233,Pasākumi_kārtas!#REF!,$A69,Pasākumi_kārtas!$R$98:$R$233,N$61))/1000000+N68</f>
        <v>#REF!</v>
      </c>
      <c r="O69" s="19" t="e">
        <f t="shared" si="43"/>
        <v>#REF!</v>
      </c>
      <c r="P69" s="56" t="e">
        <f>(SUMIFS(Pasākumi_kārtas!$K$98:$K$233,Pasākumi_kārtas!#REF!,$A69,Pasākumi_kārtas!$R$98:$R$233,P$61))/1000000+P68</f>
        <v>#REF!</v>
      </c>
      <c r="Q69" s="19" t="e">
        <f t="shared" si="44"/>
        <v>#REF!</v>
      </c>
      <c r="R69" s="56" t="e">
        <f>(SUMIFS(Pasākumi_kārtas!$K$98:$K$233,Pasākumi_kārtas!#REF!,$A69,Pasākumi_kārtas!$R$98:$R$233,R$61))/1000000+R68</f>
        <v>#REF!</v>
      </c>
      <c r="S69" s="19" t="e">
        <f t="shared" si="45"/>
        <v>#REF!</v>
      </c>
      <c r="T69" s="56" t="e">
        <f>(SUMIFS(Pasākumi_kārtas!$K$98:$K$233,Pasākumi_kārtas!#REF!,$A69,Pasākumi_kārtas!$R$98:$R$233,T$61))/1000000+T68</f>
        <v>#REF!</v>
      </c>
      <c r="U69" s="19" t="e">
        <f t="shared" si="46"/>
        <v>#REF!</v>
      </c>
      <c r="V69" s="56" t="e">
        <f>(SUMIFS(Pasākumi_kārtas!$K$98:$K$233,Pasākumi_kārtas!#REF!,$A69,Pasākumi_kārtas!$R$98:$R$233,V$61))/1000000+V68</f>
        <v>#REF!</v>
      </c>
      <c r="W69" s="19" t="e">
        <f t="shared" si="47"/>
        <v>#REF!</v>
      </c>
      <c r="X69" s="56" t="e">
        <f>(SUMIFS(Pasākumi_kārtas!$K$98:$K$233,Pasākumi_kārtas!#REF!,$A69,Pasākumi_kārtas!$R$98:$R$233,X$61))/1000000+X68</f>
        <v>#REF!</v>
      </c>
      <c r="Y69" s="19" t="e">
        <f t="shared" si="48"/>
        <v>#REF!</v>
      </c>
      <c r="AB69" s="66" t="s">
        <v>408</v>
      </c>
      <c r="AC69" s="67" t="e">
        <f>(SUMIFS(Pasākumi_kārtas!$K$98:$K$233,Pasākumi_kārtas!#REF!,'GRAFIKI II'!$AB69,Pasākumi_kārtas!$R$98:$R$233,'GRAFIKI II'!AC$61)/1000000)+AC68</f>
        <v>#REF!</v>
      </c>
      <c r="AD69" s="67" t="e">
        <f>(SUMIFS(Pasākumi_kārtas!$K$98:$K$233,Pasākumi_kārtas!#REF!,'GRAFIKI II'!$AB69,Pasākumi_kārtas!$R$98:$R$233,'GRAFIKI II'!AD$61)/1000000)+AD68</f>
        <v>#REF!</v>
      </c>
      <c r="AE69" s="67" t="e">
        <f>(SUMIFS(Pasākumi_kārtas!$K$98:$K$233,Pasākumi_kārtas!#REF!,'GRAFIKI II'!$AB69,Pasākumi_kārtas!$R$98:$R$233,'GRAFIKI II'!AE$61)/1000000)+AE68</f>
        <v>#REF!</v>
      </c>
      <c r="AF69" s="67" t="e">
        <f>(SUMIFS(Pasākumi_kārtas!$K$98:$K$233,Pasākumi_kārtas!#REF!,'GRAFIKI II'!$AB69,Pasākumi_kārtas!$R$98:$R$233,'GRAFIKI II'!AF$61)/1000000)+AF68</f>
        <v>#REF!</v>
      </c>
      <c r="AG69" s="67" t="e">
        <f>(SUMIFS(Pasākumi_kārtas!$K$98:$K$233,Pasākumi_kārtas!#REF!,'GRAFIKI II'!$AB69,Pasākumi_kārtas!$R$98:$R$233,'GRAFIKI II'!AG$61)/1000000)+AG68</f>
        <v>#REF!</v>
      </c>
      <c r="AH69" s="67" t="e">
        <f>(SUMIFS(Pasākumi_kārtas!$K$98:$K$233,Pasākumi_kārtas!#REF!,'GRAFIKI II'!$AB69,Pasākumi_kārtas!$R$98:$R$233,'GRAFIKI II'!AH$61)/1000000)+AH68</f>
        <v>#REF!</v>
      </c>
      <c r="AI69" s="67" t="e">
        <f>(SUMIFS(Pasākumi_kārtas!$K$98:$K$233,Pasākumi_kārtas!#REF!,'GRAFIKI II'!$AB69,Pasākumi_kārtas!$R$98:$R$233,'GRAFIKI II'!AI$61)/1000000)+AI68</f>
        <v>#REF!</v>
      </c>
      <c r="AJ69" s="67" t="e">
        <f>(SUMIFS(Pasākumi_kārtas!$K$98:$K$233,Pasākumi_kārtas!#REF!,'GRAFIKI II'!$AB69,Pasākumi_kārtas!$R$98:$R$233,'GRAFIKI II'!AJ$61)/1000000)+AJ68</f>
        <v>#REF!</v>
      </c>
      <c r="AK69" s="67" t="e">
        <f>(SUMIFS(Pasākumi_kārtas!$K$98:$K$233,Pasākumi_kārtas!#REF!,'GRAFIKI II'!$AB69,Pasākumi_kārtas!$R$98:$R$233,'GRAFIKI II'!AK$61)/1000000)+AK68</f>
        <v>#REF!</v>
      </c>
      <c r="AL69" s="67" t="e">
        <f>(SUMIFS(Pasākumi_kārtas!$K$98:$K$233,Pasākumi_kārtas!#REF!,'GRAFIKI II'!$AB69,Pasākumi_kārtas!$R$98:$R$233,'GRAFIKI II'!AL$61)/1000000)+AL68</f>
        <v>#REF!</v>
      </c>
      <c r="AM69" s="67" t="e">
        <f>(SUMIFS(Pasākumi_kārtas!$K$98:$K$233,Pasākumi_kārtas!#REF!,'GRAFIKI II'!$AB69,Pasākumi_kārtas!$R$98:$R$233,'GRAFIKI II'!AM$61)/1000000)+AM68</f>
        <v>#REF!</v>
      </c>
      <c r="AN69" s="67" t="e">
        <f>(SUMIFS(Pasākumi_kārtas!$K$98:$K$233,Pasākumi_kārtas!#REF!,'GRAFIKI II'!$AB69,Pasākumi_kārtas!$R$98:$R$233,'GRAFIKI II'!AN$61)/1000000)+AN68</f>
        <v>#REF!</v>
      </c>
    </row>
    <row r="70" spans="1:67" x14ac:dyDescent="0.35">
      <c r="A70" s="60" t="s">
        <v>407</v>
      </c>
      <c r="B70" s="56" t="e">
        <f>(SUMIFS(Pasākumi_kārtas!$K$98:$K$233,Pasākumi_kārtas!#REF!,$A70,Pasākumi_kārtas!$R$98:$R$233,B$61))/1000000+B69</f>
        <v>#REF!</v>
      </c>
      <c r="C70" s="19" t="e">
        <f t="shared" si="37"/>
        <v>#REF!</v>
      </c>
      <c r="D70" s="56" t="e">
        <f>(SUMIFS(Pasākumi_kārtas!$K$98:$K$233,Pasākumi_kārtas!#REF!,$A70,Pasākumi_kārtas!$R$98:$R$233,D$61))/1000000+D69</f>
        <v>#REF!</v>
      </c>
      <c r="E70" s="19" t="e">
        <f t="shared" si="38"/>
        <v>#REF!</v>
      </c>
      <c r="F70" s="56" t="e">
        <f>(SUMIFS(Pasākumi_kārtas!$K$98:$K$233,Pasākumi_kārtas!#REF!,$A70,Pasākumi_kārtas!$R$98:$R$233,F$61))/1000000+F69</f>
        <v>#REF!</v>
      </c>
      <c r="G70" s="19" t="e">
        <f t="shared" si="39"/>
        <v>#REF!</v>
      </c>
      <c r="H70" s="56" t="e">
        <f>(SUMIFS(Pasākumi_kārtas!$K$98:$K$233,Pasākumi_kārtas!#REF!,$A70,Pasākumi_kārtas!$R$98:$R$233,H$61))/1000000+H69</f>
        <v>#REF!</v>
      </c>
      <c r="I70" s="19" t="e">
        <f t="shared" si="40"/>
        <v>#REF!</v>
      </c>
      <c r="J70" s="56" t="e">
        <f>(SUMIFS(Pasākumi_kārtas!$K$98:$K$233,Pasākumi_kārtas!#REF!,$A70,Pasākumi_kārtas!$R$98:$R$233,J$61))/1000000+J69</f>
        <v>#REF!</v>
      </c>
      <c r="K70" s="19" t="e">
        <f t="shared" si="41"/>
        <v>#REF!</v>
      </c>
      <c r="L70" s="56" t="e">
        <f>(SUMIFS(Pasākumi_kārtas!$K$98:$K$233,Pasākumi_kārtas!#REF!,$A70,Pasākumi_kārtas!$R$98:$R$233,L$61))/1000000+L69</f>
        <v>#REF!</v>
      </c>
      <c r="M70" s="19" t="e">
        <f t="shared" si="42"/>
        <v>#REF!</v>
      </c>
      <c r="N70" s="56" t="e">
        <f>(SUMIFS(Pasākumi_kārtas!$K$98:$K$233,Pasākumi_kārtas!#REF!,$A70,Pasākumi_kārtas!$R$98:$R$233,N$61))/1000000+N69</f>
        <v>#REF!</v>
      </c>
      <c r="O70" s="19" t="e">
        <f t="shared" si="43"/>
        <v>#REF!</v>
      </c>
      <c r="P70" s="56" t="e">
        <f>(SUMIFS(Pasākumi_kārtas!$K$98:$K$233,Pasākumi_kārtas!#REF!,$A70,Pasākumi_kārtas!$R$98:$R$233,P$61))/1000000+P69</f>
        <v>#REF!</v>
      </c>
      <c r="Q70" s="19" t="e">
        <f t="shared" si="44"/>
        <v>#REF!</v>
      </c>
      <c r="R70" s="56" t="e">
        <f>(SUMIFS(Pasākumi_kārtas!$K$98:$K$233,Pasākumi_kārtas!#REF!,$A70,Pasākumi_kārtas!$R$98:$R$233,R$61))/1000000+R69</f>
        <v>#REF!</v>
      </c>
      <c r="S70" s="19" t="e">
        <f t="shared" si="45"/>
        <v>#REF!</v>
      </c>
      <c r="T70" s="56" t="e">
        <f>(SUMIFS(Pasākumi_kārtas!$K$98:$K$233,Pasākumi_kārtas!#REF!,$A70,Pasākumi_kārtas!$R$98:$R$233,T$61))/1000000+T69</f>
        <v>#REF!</v>
      </c>
      <c r="U70" s="19" t="e">
        <f t="shared" si="46"/>
        <v>#REF!</v>
      </c>
      <c r="V70" s="56" t="e">
        <f>(SUMIFS(Pasākumi_kārtas!$K$98:$K$233,Pasākumi_kārtas!#REF!,$A70,Pasākumi_kārtas!$R$98:$R$233,V$61))/1000000+V69</f>
        <v>#REF!</v>
      </c>
      <c r="W70" s="19" t="e">
        <f t="shared" si="47"/>
        <v>#REF!</v>
      </c>
      <c r="X70" s="56" t="e">
        <f>(SUMIFS(Pasākumi_kārtas!$K$98:$K$233,Pasākumi_kārtas!#REF!,$A70,Pasākumi_kārtas!$R$98:$R$233,X$61))/1000000+X69</f>
        <v>#REF!</v>
      </c>
      <c r="Y70" s="19" t="e">
        <f t="shared" si="48"/>
        <v>#REF!</v>
      </c>
      <c r="AB70" s="66" t="s">
        <v>407</v>
      </c>
      <c r="AC70" s="67" t="e">
        <f>(SUMIFS(Pasākumi_kārtas!$K$98:$K$233,Pasākumi_kārtas!#REF!,'GRAFIKI II'!$AB70,Pasākumi_kārtas!$R$98:$R$233,'GRAFIKI II'!AC$61)/1000000)+AC69</f>
        <v>#REF!</v>
      </c>
      <c r="AD70" s="67" t="e">
        <f>(SUMIFS(Pasākumi_kārtas!$K$98:$K$233,Pasākumi_kārtas!#REF!,'GRAFIKI II'!$AB70,Pasākumi_kārtas!$R$98:$R$233,'GRAFIKI II'!AD$61)/1000000)+AD69</f>
        <v>#REF!</v>
      </c>
      <c r="AE70" s="67" t="e">
        <f>(SUMIFS(Pasākumi_kārtas!$K$98:$K$233,Pasākumi_kārtas!#REF!,'GRAFIKI II'!$AB70,Pasākumi_kārtas!$R$98:$R$233,'GRAFIKI II'!AE$61)/1000000)+AE69</f>
        <v>#REF!</v>
      </c>
      <c r="AF70" s="67" t="e">
        <f>(SUMIFS(Pasākumi_kārtas!$K$98:$K$233,Pasākumi_kārtas!#REF!,'GRAFIKI II'!$AB70,Pasākumi_kārtas!$R$98:$R$233,'GRAFIKI II'!AF$61)/1000000)+AF69</f>
        <v>#REF!</v>
      </c>
      <c r="AG70" s="67" t="e">
        <f>(SUMIFS(Pasākumi_kārtas!$K$98:$K$233,Pasākumi_kārtas!#REF!,'GRAFIKI II'!$AB70,Pasākumi_kārtas!$R$98:$R$233,'GRAFIKI II'!AG$61)/1000000)+AG69</f>
        <v>#REF!</v>
      </c>
      <c r="AH70" s="67" t="e">
        <f>(SUMIFS(Pasākumi_kārtas!$K$98:$K$233,Pasākumi_kārtas!#REF!,'GRAFIKI II'!$AB70,Pasākumi_kārtas!$R$98:$R$233,'GRAFIKI II'!AH$61)/1000000)+AH69</f>
        <v>#REF!</v>
      </c>
      <c r="AI70" s="67" t="e">
        <f>(SUMIFS(Pasākumi_kārtas!$K$98:$K$233,Pasākumi_kārtas!#REF!,'GRAFIKI II'!$AB70,Pasākumi_kārtas!$R$98:$R$233,'GRAFIKI II'!AI$61)/1000000)+AI69</f>
        <v>#REF!</v>
      </c>
      <c r="AJ70" s="67" t="e">
        <f>(SUMIFS(Pasākumi_kārtas!$K$98:$K$233,Pasākumi_kārtas!#REF!,'GRAFIKI II'!$AB70,Pasākumi_kārtas!$R$98:$R$233,'GRAFIKI II'!AJ$61)/1000000)+AJ69</f>
        <v>#REF!</v>
      </c>
      <c r="AK70" s="67" t="e">
        <f>(SUMIFS(Pasākumi_kārtas!$K$98:$K$233,Pasākumi_kārtas!#REF!,'GRAFIKI II'!$AB70,Pasākumi_kārtas!$R$98:$R$233,'GRAFIKI II'!AK$61)/1000000)+AK69</f>
        <v>#REF!</v>
      </c>
      <c r="AL70" s="67" t="e">
        <f>(SUMIFS(Pasākumi_kārtas!$K$98:$K$233,Pasākumi_kārtas!#REF!,'GRAFIKI II'!$AB70,Pasākumi_kārtas!$R$98:$R$233,'GRAFIKI II'!AL$61)/1000000)+AL69</f>
        <v>#REF!</v>
      </c>
      <c r="AM70" s="67" t="e">
        <f>(SUMIFS(Pasākumi_kārtas!$K$98:$K$233,Pasākumi_kārtas!#REF!,'GRAFIKI II'!$AB70,Pasākumi_kārtas!$R$98:$R$233,'GRAFIKI II'!AM$61)/1000000)+AM69</f>
        <v>#REF!</v>
      </c>
      <c r="AN70" s="67" t="e">
        <f>(SUMIFS(Pasākumi_kārtas!$K$98:$K$233,Pasākumi_kārtas!#REF!,'GRAFIKI II'!$AB70,Pasākumi_kārtas!$R$98:$R$233,'GRAFIKI II'!AN$61)/1000000)+AN69</f>
        <v>#REF!</v>
      </c>
    </row>
    <row r="71" spans="1:67" x14ac:dyDescent="0.35">
      <c r="A71" s="60" t="s">
        <v>411</v>
      </c>
      <c r="B71" s="56" t="e">
        <f>(SUMIFS(Pasākumi_kārtas!$K$98:$K$233,Pasākumi_kārtas!#REF!,$A71,Pasākumi_kārtas!$R$98:$R$233,B$61))/1000000+B70</f>
        <v>#REF!</v>
      </c>
      <c r="C71" s="19" t="e">
        <f t="shared" si="37"/>
        <v>#REF!</v>
      </c>
      <c r="D71" s="56" t="e">
        <f>(SUMIFS(Pasākumi_kārtas!$K$98:$K$233,Pasākumi_kārtas!#REF!,$A71,Pasākumi_kārtas!$R$98:$R$233,D$61))/1000000+D70</f>
        <v>#REF!</v>
      </c>
      <c r="E71" s="19" t="e">
        <f t="shared" si="38"/>
        <v>#REF!</v>
      </c>
      <c r="F71" s="56" t="e">
        <f>(SUMIFS(Pasākumi_kārtas!$K$98:$K$233,Pasākumi_kārtas!#REF!,$A71,Pasākumi_kārtas!$R$98:$R$233,F$61))/1000000+F70</f>
        <v>#REF!</v>
      </c>
      <c r="G71" s="19" t="e">
        <f t="shared" si="39"/>
        <v>#REF!</v>
      </c>
      <c r="H71" s="56" t="e">
        <f>(SUMIFS(Pasākumi_kārtas!$K$98:$K$233,Pasākumi_kārtas!#REF!,$A71,Pasākumi_kārtas!$R$98:$R$233,H$61))/1000000+H70</f>
        <v>#REF!</v>
      </c>
      <c r="I71" s="19" t="e">
        <f t="shared" si="40"/>
        <v>#REF!</v>
      </c>
      <c r="J71" s="56" t="e">
        <f>(SUMIFS(Pasākumi_kārtas!$K$98:$K$233,Pasākumi_kārtas!#REF!,$A71,Pasākumi_kārtas!$R$98:$R$233,J$61))/1000000+J70</f>
        <v>#REF!</v>
      </c>
      <c r="K71" s="19" t="e">
        <f t="shared" si="41"/>
        <v>#REF!</v>
      </c>
      <c r="L71" s="56" t="e">
        <f>(SUMIFS(Pasākumi_kārtas!$K$98:$K$233,Pasākumi_kārtas!#REF!,$A71,Pasākumi_kārtas!$R$98:$R$233,L$61))/1000000+L70</f>
        <v>#REF!</v>
      </c>
      <c r="M71" s="19" t="e">
        <f t="shared" si="42"/>
        <v>#REF!</v>
      </c>
      <c r="N71" s="56" t="e">
        <f>(SUMIFS(Pasākumi_kārtas!$K$98:$K$233,Pasākumi_kārtas!#REF!,$A71,Pasākumi_kārtas!$R$98:$R$233,N$61))/1000000+N70</f>
        <v>#REF!</v>
      </c>
      <c r="O71" s="19" t="e">
        <f t="shared" si="43"/>
        <v>#REF!</v>
      </c>
      <c r="P71" s="56" t="e">
        <f>(SUMIFS(Pasākumi_kārtas!$K$98:$K$233,Pasākumi_kārtas!#REF!,$A71,Pasākumi_kārtas!$R$98:$R$233,P$61))/1000000+P70</f>
        <v>#REF!</v>
      </c>
      <c r="Q71" s="19" t="e">
        <f t="shared" si="44"/>
        <v>#REF!</v>
      </c>
      <c r="R71" s="56" t="e">
        <f>(SUMIFS(Pasākumi_kārtas!$K$98:$K$233,Pasākumi_kārtas!#REF!,$A71,Pasākumi_kārtas!$R$98:$R$233,R$61))/1000000+R70</f>
        <v>#REF!</v>
      </c>
      <c r="S71" s="19" t="e">
        <f t="shared" si="45"/>
        <v>#REF!</v>
      </c>
      <c r="T71" s="56" t="e">
        <f>(SUMIFS(Pasākumi_kārtas!$K$98:$K$233,Pasākumi_kārtas!#REF!,$A71,Pasākumi_kārtas!$R$98:$R$233,T$61))/1000000+T70</f>
        <v>#REF!</v>
      </c>
      <c r="U71" s="19" t="e">
        <f t="shared" si="46"/>
        <v>#REF!</v>
      </c>
      <c r="V71" s="56" t="e">
        <f>(SUMIFS(Pasākumi_kārtas!$K$98:$K$233,Pasākumi_kārtas!#REF!,$A71,Pasākumi_kārtas!$R$98:$R$233,V$61))/1000000+V70</f>
        <v>#REF!</v>
      </c>
      <c r="W71" s="19" t="e">
        <f t="shared" si="47"/>
        <v>#REF!</v>
      </c>
      <c r="X71" s="56" t="e">
        <f>(SUMIFS(Pasākumi_kārtas!$K$98:$K$233,Pasākumi_kārtas!#REF!,$A71,Pasākumi_kārtas!$R$98:$R$233,X$61))/1000000+X70</f>
        <v>#REF!</v>
      </c>
      <c r="Y71" s="19" t="e">
        <f t="shared" si="48"/>
        <v>#REF!</v>
      </c>
      <c r="AB71" s="66" t="s">
        <v>411</v>
      </c>
      <c r="AC71" s="67" t="e">
        <f>(SUMIFS(Pasākumi_kārtas!$K$98:$K$233,Pasākumi_kārtas!#REF!,'GRAFIKI II'!$AB71,Pasākumi_kārtas!$R$98:$R$233,'GRAFIKI II'!AC$61)/1000000)+AC70</f>
        <v>#REF!</v>
      </c>
      <c r="AD71" s="67" t="e">
        <f>(SUMIFS(Pasākumi_kārtas!$K$98:$K$233,Pasākumi_kārtas!#REF!,'GRAFIKI II'!$AB71,Pasākumi_kārtas!$R$98:$R$233,'GRAFIKI II'!AD$61)/1000000)+AD70</f>
        <v>#REF!</v>
      </c>
      <c r="AE71" s="67" t="e">
        <f>(SUMIFS(Pasākumi_kārtas!$K$98:$K$233,Pasākumi_kārtas!#REF!,'GRAFIKI II'!$AB71,Pasākumi_kārtas!$R$98:$R$233,'GRAFIKI II'!AE$61)/1000000)+AE70</f>
        <v>#REF!</v>
      </c>
      <c r="AF71" s="67" t="e">
        <f>(SUMIFS(Pasākumi_kārtas!$K$98:$K$233,Pasākumi_kārtas!#REF!,'GRAFIKI II'!$AB71,Pasākumi_kārtas!$R$98:$R$233,'GRAFIKI II'!AF$61)/1000000)+AF70</f>
        <v>#REF!</v>
      </c>
      <c r="AG71" s="67" t="e">
        <f>(SUMIFS(Pasākumi_kārtas!$K$98:$K$233,Pasākumi_kārtas!#REF!,'GRAFIKI II'!$AB71,Pasākumi_kārtas!$R$98:$R$233,'GRAFIKI II'!AG$61)/1000000)+AG70</f>
        <v>#REF!</v>
      </c>
      <c r="AH71" s="67" t="e">
        <f>(SUMIFS(Pasākumi_kārtas!$K$98:$K$233,Pasākumi_kārtas!#REF!,'GRAFIKI II'!$AB71,Pasākumi_kārtas!$R$98:$R$233,'GRAFIKI II'!AH$61)/1000000)+AH70</f>
        <v>#REF!</v>
      </c>
      <c r="AI71" s="67" t="e">
        <f>(SUMIFS(Pasākumi_kārtas!$K$98:$K$233,Pasākumi_kārtas!#REF!,'GRAFIKI II'!$AB71,Pasākumi_kārtas!$R$98:$R$233,'GRAFIKI II'!AI$61)/1000000)+AI70</f>
        <v>#REF!</v>
      </c>
      <c r="AJ71" s="67" t="e">
        <f>(SUMIFS(Pasākumi_kārtas!$K$98:$K$233,Pasākumi_kārtas!#REF!,'GRAFIKI II'!$AB71,Pasākumi_kārtas!$R$98:$R$233,'GRAFIKI II'!AJ$61)/1000000)+AJ70</f>
        <v>#REF!</v>
      </c>
      <c r="AK71" s="67" t="e">
        <f>(SUMIFS(Pasākumi_kārtas!$K$98:$K$233,Pasākumi_kārtas!#REF!,'GRAFIKI II'!$AB71,Pasākumi_kārtas!$R$98:$R$233,'GRAFIKI II'!AK$61)/1000000)+AK70</f>
        <v>#REF!</v>
      </c>
      <c r="AL71" s="67" t="e">
        <f>(SUMIFS(Pasākumi_kārtas!$K$98:$K$233,Pasākumi_kārtas!#REF!,'GRAFIKI II'!$AB71,Pasākumi_kārtas!$R$98:$R$233,'GRAFIKI II'!AL$61)/1000000)+AL70</f>
        <v>#REF!</v>
      </c>
      <c r="AM71" s="67" t="e">
        <f>(SUMIFS(Pasākumi_kārtas!$K$98:$K$233,Pasākumi_kārtas!#REF!,'GRAFIKI II'!$AB71,Pasākumi_kārtas!$R$98:$R$233,'GRAFIKI II'!AM$61)/1000000)+AM70</f>
        <v>#REF!</v>
      </c>
      <c r="AN71" s="67" t="e">
        <f>(SUMIFS(Pasākumi_kārtas!$K$98:$K$233,Pasākumi_kārtas!#REF!,'GRAFIKI II'!$AB71,Pasākumi_kārtas!$R$98:$R$233,'GRAFIKI II'!AN$61)/1000000)+AN70</f>
        <v>#REF!</v>
      </c>
    </row>
    <row r="72" spans="1:67" x14ac:dyDescent="0.35">
      <c r="A72" s="60" t="s">
        <v>412</v>
      </c>
      <c r="B72" s="56" t="e">
        <f>(SUMIFS(Pasākumi_kārtas!$K$98:$K$233,Pasākumi_kārtas!#REF!,$A72,Pasākumi_kārtas!$R$98:$R$233,B$61))/1000000+B71</f>
        <v>#REF!</v>
      </c>
      <c r="C72" s="19" t="e">
        <f t="shared" si="37"/>
        <v>#REF!</v>
      </c>
      <c r="D72" s="56" t="e">
        <f>(SUMIFS(Pasākumi_kārtas!$K$98:$K$233,Pasākumi_kārtas!#REF!,$A72,Pasākumi_kārtas!$R$98:$R$233,D$61))/1000000+D71</f>
        <v>#REF!</v>
      </c>
      <c r="E72" s="19" t="e">
        <f t="shared" si="38"/>
        <v>#REF!</v>
      </c>
      <c r="F72" s="56" t="e">
        <f>(SUMIFS(Pasākumi_kārtas!$K$98:$K$233,Pasākumi_kārtas!#REF!,$A72,Pasākumi_kārtas!$R$98:$R$233,F$61))/1000000+F71</f>
        <v>#REF!</v>
      </c>
      <c r="G72" s="19" t="e">
        <f t="shared" si="39"/>
        <v>#REF!</v>
      </c>
      <c r="H72" s="56" t="e">
        <f>(SUMIFS(Pasākumi_kārtas!$K$98:$K$233,Pasākumi_kārtas!#REF!,$A72,Pasākumi_kārtas!$R$98:$R$233,H$61))/1000000+H71</f>
        <v>#REF!</v>
      </c>
      <c r="I72" s="19" t="e">
        <f t="shared" si="40"/>
        <v>#REF!</v>
      </c>
      <c r="J72" s="56" t="e">
        <f>(SUMIFS(Pasākumi_kārtas!$K$98:$K$233,Pasākumi_kārtas!#REF!,$A72,Pasākumi_kārtas!$R$98:$R$233,J$61))/1000000+J71</f>
        <v>#REF!</v>
      </c>
      <c r="K72" s="19" t="e">
        <f t="shared" si="41"/>
        <v>#REF!</v>
      </c>
      <c r="L72" s="56" t="e">
        <f>(SUMIFS(Pasākumi_kārtas!$K$98:$K$233,Pasākumi_kārtas!#REF!,$A72,Pasākumi_kārtas!$R$98:$R$233,L$61))/1000000+L71</f>
        <v>#REF!</v>
      </c>
      <c r="M72" s="19" t="e">
        <f t="shared" si="42"/>
        <v>#REF!</v>
      </c>
      <c r="N72" s="56" t="e">
        <f>(SUMIFS(Pasākumi_kārtas!$K$98:$K$233,Pasākumi_kārtas!#REF!,$A72,Pasākumi_kārtas!$R$98:$R$233,N$61))/1000000+N71</f>
        <v>#REF!</v>
      </c>
      <c r="O72" s="19" t="e">
        <f t="shared" si="43"/>
        <v>#REF!</v>
      </c>
      <c r="P72" s="56" t="e">
        <f>(SUMIFS(Pasākumi_kārtas!$K$98:$K$233,Pasākumi_kārtas!#REF!,$A72,Pasākumi_kārtas!$R$98:$R$233,P$61))/1000000+P71</f>
        <v>#REF!</v>
      </c>
      <c r="Q72" s="19" t="e">
        <f t="shared" si="44"/>
        <v>#REF!</v>
      </c>
      <c r="R72" s="56" t="e">
        <f>(SUMIFS(Pasākumi_kārtas!$K$98:$K$233,Pasākumi_kārtas!#REF!,$A72,Pasākumi_kārtas!$R$98:$R$233,R$61))/1000000+R71</f>
        <v>#REF!</v>
      </c>
      <c r="S72" s="19" t="e">
        <f t="shared" si="45"/>
        <v>#REF!</v>
      </c>
      <c r="T72" s="56" t="e">
        <f>(SUMIFS(Pasākumi_kārtas!$K$98:$K$233,Pasākumi_kārtas!#REF!,$A72,Pasākumi_kārtas!$R$98:$R$233,T$61))/1000000+T71</f>
        <v>#REF!</v>
      </c>
      <c r="U72" s="19" t="e">
        <f t="shared" si="46"/>
        <v>#REF!</v>
      </c>
      <c r="V72" s="56" t="e">
        <f>(SUMIFS(Pasākumi_kārtas!$K$98:$K$233,Pasākumi_kārtas!#REF!,$A72,Pasākumi_kārtas!$R$98:$R$233,V$61))/1000000+V71</f>
        <v>#REF!</v>
      </c>
      <c r="W72" s="19" t="e">
        <f t="shared" si="47"/>
        <v>#REF!</v>
      </c>
      <c r="X72" s="56" t="e">
        <f>(SUMIFS(Pasākumi_kārtas!$K$98:$K$233,Pasākumi_kārtas!#REF!,$A72,Pasākumi_kārtas!$R$98:$R$233,X$61))/1000000+X71</f>
        <v>#REF!</v>
      </c>
      <c r="Y72" s="19" t="e">
        <f t="shared" si="48"/>
        <v>#REF!</v>
      </c>
      <c r="AB72" s="66" t="s">
        <v>412</v>
      </c>
      <c r="AC72" s="67" t="e">
        <f>(SUMIFS(Pasākumi_kārtas!$K$98:$K$233,Pasākumi_kārtas!#REF!,'GRAFIKI II'!$AB72,Pasākumi_kārtas!$R$98:$R$233,'GRAFIKI II'!AC$61)/1000000)+AC71</f>
        <v>#REF!</v>
      </c>
      <c r="AD72" s="67" t="e">
        <f>(SUMIFS(Pasākumi_kārtas!$K$98:$K$233,Pasākumi_kārtas!#REF!,'GRAFIKI II'!$AB72,Pasākumi_kārtas!$R$98:$R$233,'GRAFIKI II'!AD$61)/1000000)+AD71</f>
        <v>#REF!</v>
      </c>
      <c r="AE72" s="67" t="e">
        <f>(SUMIFS(Pasākumi_kārtas!$K$98:$K$233,Pasākumi_kārtas!#REF!,'GRAFIKI II'!$AB72,Pasākumi_kārtas!$R$98:$R$233,'GRAFIKI II'!AE$61)/1000000)+AE71</f>
        <v>#REF!</v>
      </c>
      <c r="AF72" s="67" t="e">
        <f>(SUMIFS(Pasākumi_kārtas!$K$98:$K$233,Pasākumi_kārtas!#REF!,'GRAFIKI II'!$AB72,Pasākumi_kārtas!$R$98:$R$233,'GRAFIKI II'!AF$61)/1000000)+AF71</f>
        <v>#REF!</v>
      </c>
      <c r="AG72" s="67" t="e">
        <f>(SUMIFS(Pasākumi_kārtas!$K$98:$K$233,Pasākumi_kārtas!#REF!,'GRAFIKI II'!$AB72,Pasākumi_kārtas!$R$98:$R$233,'GRAFIKI II'!AG$61)/1000000)+AG71</f>
        <v>#REF!</v>
      </c>
      <c r="AH72" s="67" t="e">
        <f>(SUMIFS(Pasākumi_kārtas!$K$98:$K$233,Pasākumi_kārtas!#REF!,'GRAFIKI II'!$AB72,Pasākumi_kārtas!$R$98:$R$233,'GRAFIKI II'!AH$61)/1000000)+AH71</f>
        <v>#REF!</v>
      </c>
      <c r="AI72" s="67" t="e">
        <f>(SUMIFS(Pasākumi_kārtas!$K$98:$K$233,Pasākumi_kārtas!#REF!,'GRAFIKI II'!$AB72,Pasākumi_kārtas!$R$98:$R$233,'GRAFIKI II'!AI$61)/1000000)+AI71</f>
        <v>#REF!</v>
      </c>
      <c r="AJ72" s="67" t="e">
        <f>(SUMIFS(Pasākumi_kārtas!$K$98:$K$233,Pasākumi_kārtas!#REF!,'GRAFIKI II'!$AB72,Pasākumi_kārtas!$R$98:$R$233,'GRAFIKI II'!AJ$61)/1000000)+AJ71</f>
        <v>#REF!</v>
      </c>
      <c r="AK72" s="67" t="e">
        <f>(SUMIFS(Pasākumi_kārtas!$K$98:$K$233,Pasākumi_kārtas!#REF!,'GRAFIKI II'!$AB72,Pasākumi_kārtas!$R$98:$R$233,'GRAFIKI II'!AK$61)/1000000)+AK71</f>
        <v>#REF!</v>
      </c>
      <c r="AL72" s="67" t="e">
        <f>(SUMIFS(Pasākumi_kārtas!$K$98:$K$233,Pasākumi_kārtas!#REF!,'GRAFIKI II'!$AB72,Pasākumi_kārtas!$R$98:$R$233,'GRAFIKI II'!AL$61)/1000000)+AL71</f>
        <v>#REF!</v>
      </c>
      <c r="AM72" s="67" t="e">
        <f>(SUMIFS(Pasākumi_kārtas!$K$98:$K$233,Pasākumi_kārtas!#REF!,'GRAFIKI II'!$AB72,Pasākumi_kārtas!$R$98:$R$233,'GRAFIKI II'!AM$61)/1000000)+AM71</f>
        <v>#REF!</v>
      </c>
      <c r="AN72" s="67" t="e">
        <f>(SUMIFS(Pasākumi_kārtas!$K$98:$K$233,Pasākumi_kārtas!#REF!,'GRAFIKI II'!$AB72,Pasākumi_kārtas!$R$98:$R$233,'GRAFIKI II'!AN$61)/1000000)+AN71</f>
        <v>#REF!</v>
      </c>
    </row>
    <row r="73" spans="1:67" x14ac:dyDescent="0.35">
      <c r="A73" s="60" t="s">
        <v>413</v>
      </c>
      <c r="B73" s="56" t="e">
        <f>(SUMIFS(Pasākumi_kārtas!$K$98:$K$233,Pasākumi_kārtas!#REF!,$A73,Pasākumi_kārtas!$R$98:$R$233,B$61))/1000000+B72</f>
        <v>#REF!</v>
      </c>
      <c r="C73" s="19" t="e">
        <f t="shared" si="37"/>
        <v>#REF!</v>
      </c>
      <c r="D73" s="56" t="e">
        <f>(SUMIFS(Pasākumi_kārtas!$K$98:$K$233,Pasākumi_kārtas!#REF!,$A73,Pasākumi_kārtas!$R$98:$R$233,D$61))/1000000+D72</f>
        <v>#REF!</v>
      </c>
      <c r="E73" s="19" t="e">
        <f t="shared" si="38"/>
        <v>#REF!</v>
      </c>
      <c r="F73" s="56" t="e">
        <f>(SUMIFS(Pasākumi_kārtas!$K$98:$K$233,Pasākumi_kārtas!#REF!,$A73,Pasākumi_kārtas!$R$98:$R$233,F$61))/1000000+F72</f>
        <v>#REF!</v>
      </c>
      <c r="G73" s="19" t="e">
        <f t="shared" si="39"/>
        <v>#REF!</v>
      </c>
      <c r="H73" s="56" t="e">
        <f>(SUMIFS(Pasākumi_kārtas!$K$98:$K$233,Pasākumi_kārtas!#REF!,$A73,Pasākumi_kārtas!$R$98:$R$233,H$61))/1000000+H72</f>
        <v>#REF!</v>
      </c>
      <c r="I73" s="19" t="e">
        <f t="shared" si="40"/>
        <v>#REF!</v>
      </c>
      <c r="J73" s="56" t="e">
        <f>(SUMIFS(Pasākumi_kārtas!$K$98:$K$233,Pasākumi_kārtas!#REF!,$A73,Pasākumi_kārtas!$R$98:$R$233,J$61))/1000000+J72</f>
        <v>#REF!</v>
      </c>
      <c r="K73" s="19" t="e">
        <f t="shared" si="41"/>
        <v>#REF!</v>
      </c>
      <c r="L73" s="56" t="e">
        <f>(SUMIFS(Pasākumi_kārtas!$K$98:$K$233,Pasākumi_kārtas!#REF!,$A73,Pasākumi_kārtas!$R$98:$R$233,L$61))/1000000+L72</f>
        <v>#REF!</v>
      </c>
      <c r="M73" s="19" t="e">
        <f t="shared" si="42"/>
        <v>#REF!</v>
      </c>
      <c r="N73" s="56" t="e">
        <f>(SUMIFS(Pasākumi_kārtas!$K$98:$K$233,Pasākumi_kārtas!#REF!,$A73,Pasākumi_kārtas!$R$98:$R$233,N$61))/1000000+N72</f>
        <v>#REF!</v>
      </c>
      <c r="O73" s="19" t="e">
        <f t="shared" si="43"/>
        <v>#REF!</v>
      </c>
      <c r="P73" s="56" t="e">
        <f>(SUMIFS(Pasākumi_kārtas!$K$98:$K$233,Pasākumi_kārtas!#REF!,$A73,Pasākumi_kārtas!$R$98:$R$233,P$61))/1000000+P72</f>
        <v>#REF!</v>
      </c>
      <c r="Q73" s="19" t="e">
        <f t="shared" si="44"/>
        <v>#REF!</v>
      </c>
      <c r="R73" s="56" t="e">
        <f>(SUMIFS(Pasākumi_kārtas!$K$98:$K$233,Pasākumi_kārtas!#REF!,$A73,Pasākumi_kārtas!$R$98:$R$233,R$61))/1000000+R72</f>
        <v>#REF!</v>
      </c>
      <c r="S73" s="19" t="e">
        <f t="shared" si="45"/>
        <v>#REF!</v>
      </c>
      <c r="T73" s="56" t="e">
        <f>(SUMIFS(Pasākumi_kārtas!$K$98:$K$233,Pasākumi_kārtas!#REF!,$A73,Pasākumi_kārtas!$R$98:$R$233,T$61))/1000000+T72</f>
        <v>#REF!</v>
      </c>
      <c r="U73" s="19" t="e">
        <f t="shared" si="46"/>
        <v>#REF!</v>
      </c>
      <c r="V73" s="56" t="e">
        <f>(SUMIFS(Pasākumi_kārtas!$K$98:$K$233,Pasākumi_kārtas!#REF!,$A73,Pasākumi_kārtas!$R$98:$R$233,V$61))/1000000+V72</f>
        <v>#REF!</v>
      </c>
      <c r="W73" s="19" t="e">
        <f t="shared" si="47"/>
        <v>#REF!</v>
      </c>
      <c r="X73" s="56" t="e">
        <f>(SUMIFS(Pasākumi_kārtas!$K$98:$K$233,Pasākumi_kārtas!#REF!,$A73,Pasākumi_kārtas!$R$98:$R$233,X$61))/1000000+X72</f>
        <v>#REF!</v>
      </c>
      <c r="Y73" s="19" t="e">
        <f t="shared" si="48"/>
        <v>#REF!</v>
      </c>
      <c r="AB73" s="66" t="s">
        <v>413</v>
      </c>
      <c r="AC73" s="67" t="e">
        <f>(SUMIFS(Pasākumi_kārtas!$K$98:$K$233,Pasākumi_kārtas!#REF!,'GRAFIKI II'!$AB73,Pasākumi_kārtas!$R$98:$R$233,'GRAFIKI II'!AC$61)/1000000)+AC72</f>
        <v>#REF!</v>
      </c>
      <c r="AD73" s="67" t="e">
        <f>(SUMIFS(Pasākumi_kārtas!$K$98:$K$233,Pasākumi_kārtas!#REF!,'GRAFIKI II'!$AB73,Pasākumi_kārtas!$R$98:$R$233,'GRAFIKI II'!AD$61)/1000000)+AD72</f>
        <v>#REF!</v>
      </c>
      <c r="AE73" s="67" t="e">
        <f>(SUMIFS(Pasākumi_kārtas!$K$98:$K$233,Pasākumi_kārtas!#REF!,'GRAFIKI II'!$AB73,Pasākumi_kārtas!$R$98:$R$233,'GRAFIKI II'!AE$61)/1000000)+AE72</f>
        <v>#REF!</v>
      </c>
      <c r="AF73" s="67" t="e">
        <f>(SUMIFS(Pasākumi_kārtas!$K$98:$K$233,Pasākumi_kārtas!#REF!,'GRAFIKI II'!$AB73,Pasākumi_kārtas!$R$98:$R$233,'GRAFIKI II'!AF$61)/1000000)+AF72</f>
        <v>#REF!</v>
      </c>
      <c r="AG73" s="67" t="e">
        <f>(SUMIFS(Pasākumi_kārtas!$K$98:$K$233,Pasākumi_kārtas!#REF!,'GRAFIKI II'!$AB73,Pasākumi_kārtas!$R$98:$R$233,'GRAFIKI II'!AG$61)/1000000)+AG72</f>
        <v>#REF!</v>
      </c>
      <c r="AH73" s="67" t="e">
        <f>(SUMIFS(Pasākumi_kārtas!$K$98:$K$233,Pasākumi_kārtas!#REF!,'GRAFIKI II'!$AB73,Pasākumi_kārtas!$R$98:$R$233,'GRAFIKI II'!AH$61)/1000000)+AH72</f>
        <v>#REF!</v>
      </c>
      <c r="AI73" s="67" t="e">
        <f>(SUMIFS(Pasākumi_kārtas!$K$98:$K$233,Pasākumi_kārtas!#REF!,'GRAFIKI II'!$AB73,Pasākumi_kārtas!$R$98:$R$233,'GRAFIKI II'!AI$61)/1000000)+AI72</f>
        <v>#REF!</v>
      </c>
      <c r="AJ73" s="67" t="e">
        <f>(SUMIFS(Pasākumi_kārtas!$K$98:$K$233,Pasākumi_kārtas!#REF!,'GRAFIKI II'!$AB73,Pasākumi_kārtas!$R$98:$R$233,'GRAFIKI II'!AJ$61)/1000000)+AJ72</f>
        <v>#REF!</v>
      </c>
      <c r="AK73" s="67" t="e">
        <f>(SUMIFS(Pasākumi_kārtas!$K$98:$K$233,Pasākumi_kārtas!#REF!,'GRAFIKI II'!$AB73,Pasākumi_kārtas!$R$98:$R$233,'GRAFIKI II'!AK$61)/1000000)+AK72</f>
        <v>#REF!</v>
      </c>
      <c r="AL73" s="67" t="e">
        <f>(SUMIFS(Pasākumi_kārtas!$K$98:$K$233,Pasākumi_kārtas!#REF!,'GRAFIKI II'!$AB73,Pasākumi_kārtas!$R$98:$R$233,'GRAFIKI II'!AL$61)/1000000)+AL72</f>
        <v>#REF!</v>
      </c>
      <c r="AM73" s="67" t="e">
        <f>(SUMIFS(Pasākumi_kārtas!$K$98:$K$233,Pasākumi_kārtas!#REF!,'GRAFIKI II'!$AB73,Pasākumi_kārtas!$R$98:$R$233,'GRAFIKI II'!AM$61)/1000000)+AM72</f>
        <v>#REF!</v>
      </c>
      <c r="AN73" s="67" t="e">
        <f>(SUMIFS(Pasākumi_kārtas!$K$98:$K$233,Pasākumi_kārtas!#REF!,'GRAFIKI II'!$AB73,Pasākumi_kārtas!$R$98:$R$233,'GRAFIKI II'!AN$61)/1000000)+AN72</f>
        <v>#REF!</v>
      </c>
    </row>
    <row r="74" spans="1:67" x14ac:dyDescent="0.35">
      <c r="A74" s="60" t="s">
        <v>414</v>
      </c>
      <c r="B74" s="56" t="e">
        <f>(SUMIFS(Pasākumi_kārtas!$K$98:$K$233,Pasākumi_kārtas!#REF!,$A74,Pasākumi_kārtas!$R$98:$R$233,B$61))/1000000+B73</f>
        <v>#REF!</v>
      </c>
      <c r="C74" s="19" t="e">
        <f t="shared" si="37"/>
        <v>#REF!</v>
      </c>
      <c r="D74" s="56" t="e">
        <f>(SUMIFS(Pasākumi_kārtas!$K$98:$K$233,Pasākumi_kārtas!#REF!,$A74,Pasākumi_kārtas!$R$98:$R$233,D$61))/1000000+D73</f>
        <v>#REF!</v>
      </c>
      <c r="E74" s="19" t="e">
        <f t="shared" si="38"/>
        <v>#REF!</v>
      </c>
      <c r="F74" s="56" t="e">
        <f>(SUMIFS(Pasākumi_kārtas!$K$98:$K$233,Pasākumi_kārtas!#REF!,$A74,Pasākumi_kārtas!$R$98:$R$233,F$61))/1000000+F73</f>
        <v>#REF!</v>
      </c>
      <c r="G74" s="19" t="e">
        <f t="shared" si="39"/>
        <v>#REF!</v>
      </c>
      <c r="H74" s="56" t="e">
        <f>(SUMIFS(Pasākumi_kārtas!$K$98:$K$233,Pasākumi_kārtas!#REF!,$A74,Pasākumi_kārtas!$R$98:$R$233,H$61))/1000000+H73</f>
        <v>#REF!</v>
      </c>
      <c r="I74" s="19" t="e">
        <f t="shared" si="40"/>
        <v>#REF!</v>
      </c>
      <c r="J74" s="56" t="e">
        <f>(SUMIFS(Pasākumi_kārtas!$K$98:$K$233,Pasākumi_kārtas!#REF!,$A74,Pasākumi_kārtas!$R$98:$R$233,J$61))/1000000+J73</f>
        <v>#REF!</v>
      </c>
      <c r="K74" s="19" t="e">
        <f t="shared" si="41"/>
        <v>#REF!</v>
      </c>
      <c r="L74" s="56" t="e">
        <f>(SUMIFS(Pasākumi_kārtas!$K$98:$K$233,Pasākumi_kārtas!#REF!,$A74,Pasākumi_kārtas!$R$98:$R$233,L$61))/1000000+L73</f>
        <v>#REF!</v>
      </c>
      <c r="M74" s="19" t="e">
        <f t="shared" si="42"/>
        <v>#REF!</v>
      </c>
      <c r="N74" s="56" t="e">
        <f>(SUMIFS(Pasākumi_kārtas!$K$98:$K$233,Pasākumi_kārtas!#REF!,$A74,Pasākumi_kārtas!$R$98:$R$233,N$61))/1000000+N73</f>
        <v>#REF!</v>
      </c>
      <c r="O74" s="19" t="e">
        <f t="shared" si="43"/>
        <v>#REF!</v>
      </c>
      <c r="P74" s="56" t="e">
        <f>(SUMIFS(Pasākumi_kārtas!$K$98:$K$233,Pasākumi_kārtas!#REF!,$A74,Pasākumi_kārtas!$R$98:$R$233,P$61))/1000000+P73</f>
        <v>#REF!</v>
      </c>
      <c r="Q74" s="19" t="e">
        <f t="shared" si="44"/>
        <v>#REF!</v>
      </c>
      <c r="R74" s="56" t="e">
        <f>(SUMIFS(Pasākumi_kārtas!$K$98:$K$233,Pasākumi_kārtas!#REF!,$A74,Pasākumi_kārtas!$R$98:$R$233,R$61))/1000000+R73</f>
        <v>#REF!</v>
      </c>
      <c r="S74" s="19" t="e">
        <f t="shared" si="45"/>
        <v>#REF!</v>
      </c>
      <c r="T74" s="56" t="e">
        <f>(SUMIFS(Pasākumi_kārtas!$K$98:$K$233,Pasākumi_kārtas!#REF!,$A74,Pasākumi_kārtas!$R$98:$R$233,T$61))/1000000+T73</f>
        <v>#REF!</v>
      </c>
      <c r="U74" s="19" t="e">
        <f t="shared" si="46"/>
        <v>#REF!</v>
      </c>
      <c r="V74" s="56" t="e">
        <f>(SUMIFS(Pasākumi_kārtas!$K$98:$K$233,Pasākumi_kārtas!#REF!,$A74,Pasākumi_kārtas!$R$98:$R$233,V$61))/1000000+V73</f>
        <v>#REF!</v>
      </c>
      <c r="W74" s="19" t="e">
        <f t="shared" si="47"/>
        <v>#REF!</v>
      </c>
      <c r="X74" s="56" t="e">
        <f>(SUMIFS(Pasākumi_kārtas!$K$98:$K$233,Pasākumi_kārtas!#REF!,$A74,Pasākumi_kārtas!$R$98:$R$233,X$61))/1000000+X73</f>
        <v>#REF!</v>
      </c>
      <c r="Y74" s="19" t="e">
        <f t="shared" si="48"/>
        <v>#REF!</v>
      </c>
      <c r="AB74" s="66" t="s">
        <v>414</v>
      </c>
      <c r="AC74" s="67" t="e">
        <f>(SUMIFS(Pasākumi_kārtas!$K$98:$K$233,Pasākumi_kārtas!#REF!,'GRAFIKI II'!$AB74,Pasākumi_kārtas!$R$98:$R$233,'GRAFIKI II'!AC$61)/1000000)+AC73</f>
        <v>#REF!</v>
      </c>
      <c r="AD74" s="67" t="e">
        <f>(SUMIFS(Pasākumi_kārtas!$K$98:$K$233,Pasākumi_kārtas!#REF!,'GRAFIKI II'!$AB74,Pasākumi_kārtas!$R$98:$R$233,'GRAFIKI II'!AD$61)/1000000)+AD73</f>
        <v>#REF!</v>
      </c>
      <c r="AE74" s="67" t="e">
        <f>(SUMIFS(Pasākumi_kārtas!$K$98:$K$233,Pasākumi_kārtas!#REF!,'GRAFIKI II'!$AB74,Pasākumi_kārtas!$R$98:$R$233,'GRAFIKI II'!AE$61)/1000000)+AE73</f>
        <v>#REF!</v>
      </c>
      <c r="AF74" s="67" t="e">
        <f>(SUMIFS(Pasākumi_kārtas!$K$98:$K$233,Pasākumi_kārtas!#REF!,'GRAFIKI II'!$AB74,Pasākumi_kārtas!$R$98:$R$233,'GRAFIKI II'!AF$61)/1000000)+AF73</f>
        <v>#REF!</v>
      </c>
      <c r="AG74" s="67" t="e">
        <f>(SUMIFS(Pasākumi_kārtas!$K$98:$K$233,Pasākumi_kārtas!#REF!,'GRAFIKI II'!$AB74,Pasākumi_kārtas!$R$98:$R$233,'GRAFIKI II'!AG$61)/1000000)+AG73</f>
        <v>#REF!</v>
      </c>
      <c r="AH74" s="67" t="e">
        <f>(SUMIFS(Pasākumi_kārtas!$K$98:$K$233,Pasākumi_kārtas!#REF!,'GRAFIKI II'!$AB74,Pasākumi_kārtas!$R$98:$R$233,'GRAFIKI II'!AH$61)/1000000)+AH73</f>
        <v>#REF!</v>
      </c>
      <c r="AI74" s="67" t="e">
        <f>(SUMIFS(Pasākumi_kārtas!$K$98:$K$233,Pasākumi_kārtas!#REF!,'GRAFIKI II'!$AB74,Pasākumi_kārtas!$R$98:$R$233,'GRAFIKI II'!AI$61)/1000000)+AI73</f>
        <v>#REF!</v>
      </c>
      <c r="AJ74" s="67" t="e">
        <f>(SUMIFS(Pasākumi_kārtas!$K$98:$K$233,Pasākumi_kārtas!#REF!,'GRAFIKI II'!$AB74,Pasākumi_kārtas!$R$98:$R$233,'GRAFIKI II'!AJ$61)/1000000)+AJ73</f>
        <v>#REF!</v>
      </c>
      <c r="AK74" s="67" t="e">
        <f>(SUMIFS(Pasākumi_kārtas!$K$98:$K$233,Pasākumi_kārtas!#REF!,'GRAFIKI II'!$AB74,Pasākumi_kārtas!$R$98:$R$233,'GRAFIKI II'!AK$61)/1000000)+AK73</f>
        <v>#REF!</v>
      </c>
      <c r="AL74" s="67" t="e">
        <f>(SUMIFS(Pasākumi_kārtas!$K$98:$K$233,Pasākumi_kārtas!#REF!,'GRAFIKI II'!$AB74,Pasākumi_kārtas!$R$98:$R$233,'GRAFIKI II'!AL$61)/1000000)+AL73</f>
        <v>#REF!</v>
      </c>
      <c r="AM74" s="67" t="e">
        <f>(SUMIFS(Pasākumi_kārtas!$K$98:$K$233,Pasākumi_kārtas!#REF!,'GRAFIKI II'!$AB74,Pasākumi_kārtas!$R$98:$R$233,'GRAFIKI II'!AM$61)/1000000)+AM73</f>
        <v>#REF!</v>
      </c>
      <c r="AN74" s="67" t="e">
        <f>(SUMIFS(Pasākumi_kārtas!$K$98:$K$233,Pasākumi_kārtas!#REF!,'GRAFIKI II'!$AB74,Pasākumi_kārtas!$R$98:$R$233,'GRAFIKI II'!AN$61)/1000000)+AN73</f>
        <v>#REF!</v>
      </c>
    </row>
    <row r="75" spans="1:67" x14ac:dyDescent="0.35">
      <c r="A75" s="60" t="s">
        <v>418</v>
      </c>
      <c r="B75" s="56" t="e">
        <f>(SUMIFS(Pasākumi_kārtas!$K$98:$K$233,Pasākumi_kārtas!#REF!,$A75,Pasākumi_kārtas!$R$98:$R$233,B$61))/1000000+B74</f>
        <v>#REF!</v>
      </c>
      <c r="C75" s="19" t="e">
        <f t="shared" si="37"/>
        <v>#REF!</v>
      </c>
      <c r="D75" s="56" t="e">
        <f>(SUMIFS(Pasākumi_kārtas!$K$98:$K$233,Pasākumi_kārtas!#REF!,$A75,Pasākumi_kārtas!$R$98:$R$233,D$61))/1000000+D74</f>
        <v>#REF!</v>
      </c>
      <c r="E75" s="19" t="e">
        <f t="shared" si="38"/>
        <v>#REF!</v>
      </c>
      <c r="F75" s="56" t="e">
        <f>(SUMIFS(Pasākumi_kārtas!$K$98:$K$233,Pasākumi_kārtas!#REF!,$A75,Pasākumi_kārtas!$R$98:$R$233,F$61))/1000000+F74</f>
        <v>#REF!</v>
      </c>
      <c r="G75" s="19" t="e">
        <f t="shared" si="39"/>
        <v>#REF!</v>
      </c>
      <c r="H75" s="56" t="e">
        <f>(SUMIFS(Pasākumi_kārtas!$K$98:$K$233,Pasākumi_kārtas!#REF!,$A75,Pasākumi_kārtas!$R$98:$R$233,H$61))/1000000+H74</f>
        <v>#REF!</v>
      </c>
      <c r="I75" s="19" t="e">
        <f t="shared" si="40"/>
        <v>#REF!</v>
      </c>
      <c r="J75" s="56" t="e">
        <f>(SUMIFS(Pasākumi_kārtas!$K$98:$K$233,Pasākumi_kārtas!#REF!,$A75,Pasākumi_kārtas!$R$98:$R$233,J$61))/1000000+J74</f>
        <v>#REF!</v>
      </c>
      <c r="K75" s="19" t="e">
        <f t="shared" si="41"/>
        <v>#REF!</v>
      </c>
      <c r="L75" s="56" t="e">
        <f>(SUMIFS(Pasākumi_kārtas!$K$98:$K$233,Pasākumi_kārtas!#REF!,$A75,Pasākumi_kārtas!$R$98:$R$233,L$61))/1000000+L74</f>
        <v>#REF!</v>
      </c>
      <c r="M75" s="19" t="e">
        <f t="shared" si="42"/>
        <v>#REF!</v>
      </c>
      <c r="N75" s="56" t="e">
        <f>(SUMIFS(Pasākumi_kārtas!$K$98:$K$233,Pasākumi_kārtas!#REF!,$A75,Pasākumi_kārtas!$R$98:$R$233,N$61))/1000000+N74</f>
        <v>#REF!</v>
      </c>
      <c r="O75" s="19" t="e">
        <f t="shared" si="43"/>
        <v>#REF!</v>
      </c>
      <c r="P75" s="56" t="e">
        <f>(SUMIFS(Pasākumi_kārtas!$K$98:$K$233,Pasākumi_kārtas!#REF!,$A75,Pasākumi_kārtas!$R$98:$R$233,P$61))/1000000+P74</f>
        <v>#REF!</v>
      </c>
      <c r="Q75" s="19" t="e">
        <f t="shared" si="44"/>
        <v>#REF!</v>
      </c>
      <c r="R75" s="56" t="e">
        <f>(SUMIFS(Pasākumi_kārtas!$K$98:$K$233,Pasākumi_kārtas!#REF!,$A75,Pasākumi_kārtas!$R$98:$R$233,R$61))/1000000+R74</f>
        <v>#REF!</v>
      </c>
      <c r="S75" s="19" t="e">
        <f t="shared" si="45"/>
        <v>#REF!</v>
      </c>
      <c r="T75" s="56" t="e">
        <f>(SUMIFS(Pasākumi_kārtas!$K$98:$K$233,Pasākumi_kārtas!#REF!,$A75,Pasākumi_kārtas!$R$98:$R$233,T$61))/1000000+T74</f>
        <v>#REF!</v>
      </c>
      <c r="U75" s="19" t="e">
        <f t="shared" si="46"/>
        <v>#REF!</v>
      </c>
      <c r="V75" s="56" t="e">
        <f>(SUMIFS(Pasākumi_kārtas!$K$98:$K$233,Pasākumi_kārtas!#REF!,$A75,Pasākumi_kārtas!$R$98:$R$233,V$61))/1000000+V74</f>
        <v>#REF!</v>
      </c>
      <c r="W75" s="19" t="e">
        <f t="shared" si="47"/>
        <v>#REF!</v>
      </c>
      <c r="X75" s="56" t="e">
        <f>(SUMIFS(Pasākumi_kārtas!$K$98:$K$233,Pasākumi_kārtas!#REF!,$A75,Pasākumi_kārtas!$R$98:$R$233,X$61))/1000000+X74</f>
        <v>#REF!</v>
      </c>
      <c r="Y75" s="19" t="e">
        <f t="shared" si="48"/>
        <v>#REF!</v>
      </c>
      <c r="AB75" s="66" t="s">
        <v>418</v>
      </c>
      <c r="AC75" s="67" t="e">
        <f>(SUMIFS(Pasākumi_kārtas!$K$98:$K$233,Pasākumi_kārtas!#REF!,'GRAFIKI II'!$AB75,Pasākumi_kārtas!$R$98:$R$233,'GRAFIKI II'!AC$61)/1000000)+AC74</f>
        <v>#REF!</v>
      </c>
      <c r="AD75" s="67" t="e">
        <f>(SUMIFS(Pasākumi_kārtas!$K$98:$K$233,Pasākumi_kārtas!#REF!,'GRAFIKI II'!$AB75,Pasākumi_kārtas!$R$98:$R$233,'GRAFIKI II'!AD$61)/1000000)+AD74</f>
        <v>#REF!</v>
      </c>
      <c r="AE75" s="67" t="e">
        <f>(SUMIFS(Pasākumi_kārtas!$K$98:$K$233,Pasākumi_kārtas!#REF!,'GRAFIKI II'!$AB75,Pasākumi_kārtas!$R$98:$R$233,'GRAFIKI II'!AE$61)/1000000)+AE74</f>
        <v>#REF!</v>
      </c>
      <c r="AF75" s="67" t="e">
        <f>(SUMIFS(Pasākumi_kārtas!$K$98:$K$233,Pasākumi_kārtas!#REF!,'GRAFIKI II'!$AB75,Pasākumi_kārtas!$R$98:$R$233,'GRAFIKI II'!AF$61)/1000000)+AF74</f>
        <v>#REF!</v>
      </c>
      <c r="AG75" s="67" t="e">
        <f>(SUMIFS(Pasākumi_kārtas!$K$98:$K$233,Pasākumi_kārtas!#REF!,'GRAFIKI II'!$AB75,Pasākumi_kārtas!$R$98:$R$233,'GRAFIKI II'!AG$61)/1000000)+AG74</f>
        <v>#REF!</v>
      </c>
      <c r="AH75" s="67" t="e">
        <f>(SUMIFS(Pasākumi_kārtas!$K$98:$K$233,Pasākumi_kārtas!#REF!,'GRAFIKI II'!$AB75,Pasākumi_kārtas!$R$98:$R$233,'GRAFIKI II'!AH$61)/1000000)+AH74</f>
        <v>#REF!</v>
      </c>
      <c r="AI75" s="67" t="e">
        <f>(SUMIFS(Pasākumi_kārtas!$K$98:$K$233,Pasākumi_kārtas!#REF!,'GRAFIKI II'!$AB75,Pasākumi_kārtas!$R$98:$R$233,'GRAFIKI II'!AI$61)/1000000)+AI74</f>
        <v>#REF!</v>
      </c>
      <c r="AJ75" s="67" t="e">
        <f>(SUMIFS(Pasākumi_kārtas!$K$98:$K$233,Pasākumi_kārtas!#REF!,'GRAFIKI II'!$AB75,Pasākumi_kārtas!$R$98:$R$233,'GRAFIKI II'!AJ$61)/1000000)+AJ74</f>
        <v>#REF!</v>
      </c>
      <c r="AK75" s="67" t="e">
        <f>(SUMIFS(Pasākumi_kārtas!$K$98:$K$233,Pasākumi_kārtas!#REF!,'GRAFIKI II'!$AB75,Pasākumi_kārtas!$R$98:$R$233,'GRAFIKI II'!AK$61)/1000000)+AK74</f>
        <v>#REF!</v>
      </c>
      <c r="AL75" s="67" t="e">
        <f>(SUMIFS(Pasākumi_kārtas!$K$98:$K$233,Pasākumi_kārtas!#REF!,'GRAFIKI II'!$AB75,Pasākumi_kārtas!$R$98:$R$233,'GRAFIKI II'!AL$61)/1000000)+AL74</f>
        <v>#REF!</v>
      </c>
      <c r="AM75" s="67" t="e">
        <f>(SUMIFS(Pasākumi_kārtas!$K$98:$K$233,Pasākumi_kārtas!#REF!,'GRAFIKI II'!$AB75,Pasākumi_kārtas!$R$98:$R$233,'GRAFIKI II'!AM$61)/1000000)+AM74</f>
        <v>#REF!</v>
      </c>
      <c r="AN75" s="67" t="e">
        <f>(SUMIFS(Pasākumi_kārtas!$K$98:$K$233,Pasākumi_kārtas!#REF!,'GRAFIKI II'!$AB75,Pasākumi_kārtas!$R$98:$R$233,'GRAFIKI II'!AN$61)/1000000)+AN74</f>
        <v>#REF!</v>
      </c>
    </row>
    <row r="76" spans="1:67" x14ac:dyDescent="0.35">
      <c r="A76" s="62" t="s">
        <v>317</v>
      </c>
      <c r="B76" s="56" t="e">
        <f>(SUMIFS(Pasākumi_kārtas!$K$98:$K$233,Pasākumi_kārtas!#REF!,$A76,Pasākumi_kārtas!$R$98:$R$233,B$61))/1000000+B75</f>
        <v>#REF!</v>
      </c>
      <c r="C76" s="19" t="e">
        <f t="shared" si="37"/>
        <v>#REF!</v>
      </c>
      <c r="D76" s="56" t="e">
        <f>(SUMIFS(Pasākumi_kārtas!$K$98:$K$233,Pasākumi_kārtas!#REF!,$A76,Pasākumi_kārtas!$R$98:$R$233,D$61))/1000000+D75</f>
        <v>#REF!</v>
      </c>
      <c r="E76" s="19" t="e">
        <f t="shared" si="38"/>
        <v>#REF!</v>
      </c>
      <c r="F76" s="56" t="e">
        <f>(SUMIFS(Pasākumi_kārtas!$K$98:$K$233,Pasākumi_kārtas!#REF!,$A76,Pasākumi_kārtas!$R$98:$R$233,F$61))/1000000+F75</f>
        <v>#REF!</v>
      </c>
      <c r="G76" s="19" t="e">
        <f t="shared" si="39"/>
        <v>#REF!</v>
      </c>
      <c r="H76" s="56" t="e">
        <f>(SUMIFS(Pasākumi_kārtas!$K$98:$K$233,Pasākumi_kārtas!#REF!,$A76,Pasākumi_kārtas!$R$98:$R$233,H$61))/1000000+H75</f>
        <v>#REF!</v>
      </c>
      <c r="I76" s="19" t="e">
        <f t="shared" si="40"/>
        <v>#REF!</v>
      </c>
      <c r="J76" s="56" t="e">
        <f>(SUMIFS(Pasākumi_kārtas!$K$98:$K$233,Pasākumi_kārtas!#REF!,$A76,Pasākumi_kārtas!$R$98:$R$233,J$61))/1000000+J75</f>
        <v>#REF!</v>
      </c>
      <c r="K76" s="19" t="e">
        <f t="shared" si="41"/>
        <v>#REF!</v>
      </c>
      <c r="L76" s="56" t="e">
        <f>(SUMIFS(Pasākumi_kārtas!$K$98:$K$233,Pasākumi_kārtas!#REF!,$A76,Pasākumi_kārtas!$R$98:$R$233,L$61))/1000000+L75</f>
        <v>#REF!</v>
      </c>
      <c r="M76" s="19" t="e">
        <f t="shared" si="42"/>
        <v>#REF!</v>
      </c>
      <c r="N76" s="56" t="e">
        <f>(SUMIFS(Pasākumi_kārtas!$K$98:$K$233,Pasākumi_kārtas!#REF!,$A76,Pasākumi_kārtas!$R$98:$R$233,N$61))/1000000+N75</f>
        <v>#REF!</v>
      </c>
      <c r="O76" s="19" t="e">
        <f t="shared" si="43"/>
        <v>#REF!</v>
      </c>
      <c r="P76" s="56" t="e">
        <f>(SUMIFS(Pasākumi_kārtas!$K$98:$K$233,Pasākumi_kārtas!#REF!,$A76,Pasākumi_kārtas!$R$98:$R$233,P$61))/1000000+P75</f>
        <v>#REF!</v>
      </c>
      <c r="Q76" s="19" t="e">
        <f t="shared" si="44"/>
        <v>#REF!</v>
      </c>
      <c r="R76" s="56" t="e">
        <f>(SUMIFS(Pasākumi_kārtas!$K$98:$K$233,Pasākumi_kārtas!#REF!,$A76,Pasākumi_kārtas!$R$98:$R$233,R$61))/1000000+R75</f>
        <v>#REF!</v>
      </c>
      <c r="S76" s="19" t="e">
        <f t="shared" si="45"/>
        <v>#REF!</v>
      </c>
      <c r="T76" s="56" t="e">
        <f>(SUMIFS(Pasākumi_kārtas!$K$98:$K$233,Pasākumi_kārtas!#REF!,$A76,Pasākumi_kārtas!$R$98:$R$233,T$61))/1000000+T75</f>
        <v>#REF!</v>
      </c>
      <c r="U76" s="19" t="e">
        <f t="shared" si="46"/>
        <v>#REF!</v>
      </c>
      <c r="V76" s="56" t="e">
        <f>(SUMIFS(Pasākumi_kārtas!$K$98:$K$233,Pasākumi_kārtas!#REF!,$A76,Pasākumi_kārtas!$R$98:$R$233,V$61))/1000000+V75</f>
        <v>#REF!</v>
      </c>
      <c r="W76" s="19" t="e">
        <f t="shared" si="47"/>
        <v>#REF!</v>
      </c>
      <c r="X76" s="56" t="e">
        <f>(SUMIFS(Pasākumi_kārtas!$K$98:$K$233,Pasākumi_kārtas!#REF!,$A76,Pasākumi_kārtas!$R$98:$R$233,X$61))/1000000+X75</f>
        <v>#REF!</v>
      </c>
      <c r="Y76" s="19" t="e">
        <f t="shared" si="48"/>
        <v>#REF!</v>
      </c>
      <c r="AB76" s="68" t="s">
        <v>317</v>
      </c>
      <c r="AC76" s="67" t="e">
        <f>(SUMIFS(Pasākumi_kārtas!$K$98:$K$233,Pasākumi_kārtas!#REF!,'GRAFIKI II'!$AB76,Pasākumi_kārtas!$R$98:$R$233,'GRAFIKI II'!AC$61)/1000000)+AC75</f>
        <v>#REF!</v>
      </c>
      <c r="AD76" s="67" t="e">
        <f>(SUMIFS(Pasākumi_kārtas!$K$98:$K$233,Pasākumi_kārtas!#REF!,'GRAFIKI II'!$AB76,Pasākumi_kārtas!$R$98:$R$233,'GRAFIKI II'!AD$61)/1000000)+AD75</f>
        <v>#REF!</v>
      </c>
      <c r="AE76" s="67" t="e">
        <f>(SUMIFS(Pasākumi_kārtas!$K$98:$K$233,Pasākumi_kārtas!#REF!,'GRAFIKI II'!$AB76,Pasākumi_kārtas!$R$98:$R$233,'GRAFIKI II'!AE$61)/1000000)+AE75</f>
        <v>#REF!</v>
      </c>
      <c r="AF76" s="67" t="e">
        <f>(SUMIFS(Pasākumi_kārtas!$K$98:$K$233,Pasākumi_kārtas!#REF!,'GRAFIKI II'!$AB76,Pasākumi_kārtas!$R$98:$R$233,'GRAFIKI II'!AF$61)/1000000)+AF75</f>
        <v>#REF!</v>
      </c>
      <c r="AG76" s="67" t="e">
        <f>(SUMIFS(Pasākumi_kārtas!$K$98:$K$233,Pasākumi_kārtas!#REF!,'GRAFIKI II'!$AB76,Pasākumi_kārtas!$R$98:$R$233,'GRAFIKI II'!AG$61)/1000000)+AG75</f>
        <v>#REF!</v>
      </c>
      <c r="AH76" s="67" t="e">
        <f>(SUMIFS(Pasākumi_kārtas!$K$98:$K$233,Pasākumi_kārtas!#REF!,'GRAFIKI II'!$AB76,Pasākumi_kārtas!$R$98:$R$233,'GRAFIKI II'!AH$61)/1000000)+AH75</f>
        <v>#REF!</v>
      </c>
      <c r="AI76" s="67" t="e">
        <f>(SUMIFS(Pasākumi_kārtas!$K$98:$K$233,Pasākumi_kārtas!#REF!,'GRAFIKI II'!$AB76,Pasākumi_kārtas!$R$98:$R$233,'GRAFIKI II'!AI$61)/1000000)+AI75</f>
        <v>#REF!</v>
      </c>
      <c r="AJ76" s="67" t="e">
        <f>(SUMIFS(Pasākumi_kārtas!$K$98:$K$233,Pasākumi_kārtas!#REF!,'GRAFIKI II'!$AB76,Pasākumi_kārtas!$R$98:$R$233,'GRAFIKI II'!AJ$61)/1000000)+AJ75</f>
        <v>#REF!</v>
      </c>
      <c r="AK76" s="67" t="e">
        <f>(SUMIFS(Pasākumi_kārtas!$K$98:$K$233,Pasākumi_kārtas!#REF!,'GRAFIKI II'!$AB76,Pasākumi_kārtas!$R$98:$R$233,'GRAFIKI II'!AK$61)/1000000)+AK75</f>
        <v>#REF!</v>
      </c>
      <c r="AL76" s="67" t="e">
        <f>(SUMIFS(Pasākumi_kārtas!$K$98:$K$233,Pasākumi_kārtas!#REF!,'GRAFIKI II'!$AB76,Pasākumi_kārtas!$R$98:$R$233,'GRAFIKI II'!AL$61)/1000000)+AL75</f>
        <v>#REF!</v>
      </c>
      <c r="AM76" s="67" t="e">
        <f>(SUMIFS(Pasākumi_kārtas!$K$98:$K$233,Pasākumi_kārtas!#REF!,'GRAFIKI II'!$AB76,Pasākumi_kārtas!$R$98:$R$233,'GRAFIKI II'!AM$61)/1000000)+AM75</f>
        <v>#REF!</v>
      </c>
      <c r="AN76" s="67" t="e">
        <f>(SUMIFS(Pasākumi_kārtas!$K$98:$K$233,Pasākumi_kārtas!#REF!,'GRAFIKI II'!$AB76,Pasākumi_kārtas!$R$98:$R$233,'GRAFIKI II'!AN$61)/1000000)+AN75</f>
        <v>#REF!</v>
      </c>
    </row>
    <row r="77" spans="1:67" x14ac:dyDescent="0.35">
      <c r="A77" s="60" t="s">
        <v>417</v>
      </c>
      <c r="B77" s="56" t="e">
        <f>(SUMIFS(Pasākumi_kārtas!$K$98:$K$233,Pasākumi_kārtas!#REF!,$A77,Pasākumi_kārtas!$R$98:$R$233,B$61))/1000000+B76</f>
        <v>#REF!</v>
      </c>
      <c r="C77" s="19" t="e">
        <f t="shared" si="37"/>
        <v>#REF!</v>
      </c>
      <c r="D77" s="56" t="e">
        <f>(SUMIFS(Pasākumi_kārtas!$K$98:$K$233,Pasākumi_kārtas!#REF!,$A77,Pasākumi_kārtas!$R$98:$R$233,D$61))/1000000+D76</f>
        <v>#REF!</v>
      </c>
      <c r="E77" s="19" t="e">
        <f t="shared" si="38"/>
        <v>#REF!</v>
      </c>
      <c r="F77" s="56" t="e">
        <f>(SUMIFS(Pasākumi_kārtas!$K$98:$K$233,Pasākumi_kārtas!#REF!,$A77,Pasākumi_kārtas!$R$98:$R$233,F$61))/1000000+F76</f>
        <v>#REF!</v>
      </c>
      <c r="G77" s="19" t="e">
        <f t="shared" si="39"/>
        <v>#REF!</v>
      </c>
      <c r="H77" s="56" t="e">
        <f>(SUMIFS(Pasākumi_kārtas!$K$98:$K$233,Pasākumi_kārtas!#REF!,$A77,Pasākumi_kārtas!$R$98:$R$233,H$61))/1000000+H76</f>
        <v>#REF!</v>
      </c>
      <c r="I77" s="19" t="e">
        <f t="shared" si="40"/>
        <v>#REF!</v>
      </c>
      <c r="J77" s="56" t="e">
        <f>(SUMIFS(Pasākumi_kārtas!$K$98:$K$233,Pasākumi_kārtas!#REF!,$A77,Pasākumi_kārtas!$R$98:$R$233,J$61))/1000000+J76</f>
        <v>#REF!</v>
      </c>
      <c r="K77" s="19" t="e">
        <f t="shared" si="41"/>
        <v>#REF!</v>
      </c>
      <c r="L77" s="56" t="e">
        <f>(SUMIFS(Pasākumi_kārtas!$K$98:$K$233,Pasākumi_kārtas!#REF!,$A77,Pasākumi_kārtas!$R$98:$R$233,L$61))/1000000+L76</f>
        <v>#REF!</v>
      </c>
      <c r="M77" s="19" t="e">
        <f t="shared" si="42"/>
        <v>#REF!</v>
      </c>
      <c r="N77" s="56" t="e">
        <f>(SUMIFS(Pasākumi_kārtas!$K$98:$K$233,Pasākumi_kārtas!#REF!,$A77,Pasākumi_kārtas!$R$98:$R$233,N$61))/1000000+N76</f>
        <v>#REF!</v>
      </c>
      <c r="O77" s="19" t="e">
        <f t="shared" si="43"/>
        <v>#REF!</v>
      </c>
      <c r="P77" s="56" t="e">
        <f>(SUMIFS(Pasākumi_kārtas!$K$98:$K$233,Pasākumi_kārtas!#REF!,$A77,Pasākumi_kārtas!$R$98:$R$233,P$61))/1000000+P76</f>
        <v>#REF!</v>
      </c>
      <c r="Q77" s="19" t="e">
        <f t="shared" si="44"/>
        <v>#REF!</v>
      </c>
      <c r="R77" s="56" t="e">
        <f>(SUMIFS(Pasākumi_kārtas!$K$98:$K$233,Pasākumi_kārtas!#REF!,$A77,Pasākumi_kārtas!$R$98:$R$233,R$61))/1000000+R76</f>
        <v>#REF!</v>
      </c>
      <c r="S77" s="19" t="e">
        <f t="shared" si="45"/>
        <v>#REF!</v>
      </c>
      <c r="T77" s="56" t="e">
        <f>(SUMIFS(Pasākumi_kārtas!$K$98:$K$233,Pasākumi_kārtas!#REF!,$A77,Pasākumi_kārtas!$R$98:$R$233,T$61))/1000000+T76</f>
        <v>#REF!</v>
      </c>
      <c r="U77" s="19" t="e">
        <f t="shared" si="46"/>
        <v>#REF!</v>
      </c>
      <c r="V77" s="56" t="e">
        <f>(SUMIFS(Pasākumi_kārtas!$K$98:$K$233,Pasākumi_kārtas!#REF!,$A77,Pasākumi_kārtas!$R$98:$R$233,V$61))/1000000+V76</f>
        <v>#REF!</v>
      </c>
      <c r="W77" s="19" t="e">
        <f t="shared" si="47"/>
        <v>#REF!</v>
      </c>
      <c r="X77" s="56" t="e">
        <f>(SUMIFS(Pasākumi_kārtas!$K$98:$K$233,Pasākumi_kārtas!#REF!,$A77,Pasākumi_kārtas!$R$98:$R$233,X$61))/1000000+X76</f>
        <v>#REF!</v>
      </c>
      <c r="Y77" s="19" t="e">
        <f t="shared" si="48"/>
        <v>#REF!</v>
      </c>
      <c r="AB77" s="66" t="s">
        <v>417</v>
      </c>
      <c r="AC77" s="67" t="e">
        <f>(SUMIFS(Pasākumi_kārtas!$K$98:$K$233,Pasākumi_kārtas!#REF!,'GRAFIKI II'!$AB77,Pasākumi_kārtas!$R$98:$R$233,'GRAFIKI II'!AC$61)/1000000)+AC76</f>
        <v>#REF!</v>
      </c>
      <c r="AD77" s="67" t="e">
        <f>(SUMIFS(Pasākumi_kārtas!$K$98:$K$233,Pasākumi_kārtas!#REF!,'GRAFIKI II'!$AB77,Pasākumi_kārtas!$R$98:$R$233,'GRAFIKI II'!AD$61)/1000000)+AD76</f>
        <v>#REF!</v>
      </c>
      <c r="AE77" s="67" t="e">
        <f>(SUMIFS(Pasākumi_kārtas!$K$98:$K$233,Pasākumi_kārtas!#REF!,'GRAFIKI II'!$AB77,Pasākumi_kārtas!$R$98:$R$233,'GRAFIKI II'!AE$61)/1000000)+AE76</f>
        <v>#REF!</v>
      </c>
      <c r="AF77" s="67" t="e">
        <f>(SUMIFS(Pasākumi_kārtas!$K$98:$K$233,Pasākumi_kārtas!#REF!,'GRAFIKI II'!$AB77,Pasākumi_kārtas!$R$98:$R$233,'GRAFIKI II'!AF$61)/1000000)+AF76</f>
        <v>#REF!</v>
      </c>
      <c r="AG77" s="67" t="e">
        <f>(SUMIFS(Pasākumi_kārtas!$K$98:$K$233,Pasākumi_kārtas!#REF!,'GRAFIKI II'!$AB77,Pasākumi_kārtas!$R$98:$R$233,'GRAFIKI II'!AG$61)/1000000)+AG76</f>
        <v>#REF!</v>
      </c>
      <c r="AH77" s="67" t="e">
        <f>(SUMIFS(Pasākumi_kārtas!$K$98:$K$233,Pasākumi_kārtas!#REF!,'GRAFIKI II'!$AB77,Pasākumi_kārtas!$R$98:$R$233,'GRAFIKI II'!AH$61)/1000000)+AH76</f>
        <v>#REF!</v>
      </c>
      <c r="AI77" s="67" t="e">
        <f>(SUMIFS(Pasākumi_kārtas!$K$98:$K$233,Pasākumi_kārtas!#REF!,'GRAFIKI II'!$AB77,Pasākumi_kārtas!$R$98:$R$233,'GRAFIKI II'!AI$61)/1000000)+AI76</f>
        <v>#REF!</v>
      </c>
      <c r="AJ77" s="67" t="e">
        <f>(SUMIFS(Pasākumi_kārtas!$K$98:$K$233,Pasākumi_kārtas!#REF!,'GRAFIKI II'!$AB77,Pasākumi_kārtas!$R$98:$R$233,'GRAFIKI II'!AJ$61)/1000000)+AJ76</f>
        <v>#REF!</v>
      </c>
      <c r="AK77" s="67" t="e">
        <f>(SUMIFS(Pasākumi_kārtas!$K$98:$K$233,Pasākumi_kārtas!#REF!,'GRAFIKI II'!$AB77,Pasākumi_kārtas!$R$98:$R$233,'GRAFIKI II'!AK$61)/1000000)+AK76</f>
        <v>#REF!</v>
      </c>
      <c r="AL77" s="67" t="e">
        <f>(SUMIFS(Pasākumi_kārtas!$K$98:$K$233,Pasākumi_kārtas!#REF!,'GRAFIKI II'!$AB77,Pasākumi_kārtas!$R$98:$R$233,'GRAFIKI II'!AL$61)/1000000)+AL76</f>
        <v>#REF!</v>
      </c>
      <c r="AM77" s="67" t="e">
        <f>(SUMIFS(Pasākumi_kārtas!$K$98:$K$233,Pasākumi_kārtas!#REF!,'GRAFIKI II'!$AB77,Pasākumi_kārtas!$R$98:$R$233,'GRAFIKI II'!AM$61)/1000000)+AM76</f>
        <v>#REF!</v>
      </c>
      <c r="AN77" s="67" t="e">
        <f>(SUMIFS(Pasākumi_kārtas!$K$98:$K$233,Pasākumi_kārtas!#REF!,'GRAFIKI II'!$AB77,Pasākumi_kārtas!$R$98:$R$233,'GRAFIKI II'!AN$61)/1000000)+AN76</f>
        <v>#REF!</v>
      </c>
    </row>
    <row r="78" spans="1:67" x14ac:dyDescent="0.35">
      <c r="A78" s="63" t="s">
        <v>416</v>
      </c>
      <c r="B78" s="56" t="e">
        <f>(SUMIFS(Pasākumi_kārtas!$K$98:$K$233,Pasākumi_kārtas!#REF!,$A78,Pasākumi_kārtas!$R$98:$R$233,B$61))/1000000+B77</f>
        <v>#REF!</v>
      </c>
      <c r="C78" s="19" t="e">
        <f t="shared" si="37"/>
        <v>#REF!</v>
      </c>
      <c r="D78" s="56" t="e">
        <f>(SUMIFS(Pasākumi_kārtas!$K$98:$K$233,Pasākumi_kārtas!#REF!,$A78,Pasākumi_kārtas!$R$98:$R$233,D$61))/1000000+D77</f>
        <v>#REF!</v>
      </c>
      <c r="E78" s="19" t="e">
        <f t="shared" si="38"/>
        <v>#REF!</v>
      </c>
      <c r="F78" s="56" t="e">
        <f>(SUMIFS(Pasākumi_kārtas!$K$98:$K$233,Pasākumi_kārtas!#REF!,$A78,Pasākumi_kārtas!$R$98:$R$233,F$61))/1000000+F77</f>
        <v>#REF!</v>
      </c>
      <c r="G78" s="19" t="e">
        <f t="shared" si="39"/>
        <v>#REF!</v>
      </c>
      <c r="H78" s="56" t="e">
        <f>(SUMIFS(Pasākumi_kārtas!$K$98:$K$233,Pasākumi_kārtas!#REF!,$A78,Pasākumi_kārtas!$R$98:$R$233,H$61))/1000000+H77</f>
        <v>#REF!</v>
      </c>
      <c r="I78" s="19" t="e">
        <f t="shared" si="40"/>
        <v>#REF!</v>
      </c>
      <c r="J78" s="56" t="e">
        <f>(SUMIFS(Pasākumi_kārtas!$K$98:$K$233,Pasākumi_kārtas!#REF!,$A78,Pasākumi_kārtas!$R$98:$R$233,J$61))/1000000+J77</f>
        <v>#REF!</v>
      </c>
      <c r="K78" s="19" t="e">
        <f t="shared" si="41"/>
        <v>#REF!</v>
      </c>
      <c r="L78" s="56" t="e">
        <f>(SUMIFS(Pasākumi_kārtas!$K$98:$K$233,Pasākumi_kārtas!#REF!,$A78,Pasākumi_kārtas!$R$98:$R$233,L$61))/1000000+L77</f>
        <v>#REF!</v>
      </c>
      <c r="M78" s="19" t="e">
        <f t="shared" si="42"/>
        <v>#REF!</v>
      </c>
      <c r="N78" s="56" t="e">
        <f>(SUMIFS(Pasākumi_kārtas!$K$98:$K$233,Pasākumi_kārtas!#REF!,$A78,Pasākumi_kārtas!$R$98:$R$233,N$61))/1000000+N77</f>
        <v>#REF!</v>
      </c>
      <c r="O78" s="19" t="e">
        <f t="shared" si="43"/>
        <v>#REF!</v>
      </c>
      <c r="P78" s="56" t="e">
        <f>(SUMIFS(Pasākumi_kārtas!$K$98:$K$233,Pasākumi_kārtas!#REF!,$A78,Pasākumi_kārtas!$R$98:$R$233,P$61))/1000000+P77</f>
        <v>#REF!</v>
      </c>
      <c r="Q78" s="19" t="e">
        <f t="shared" si="44"/>
        <v>#REF!</v>
      </c>
      <c r="R78" s="56" t="e">
        <f>(SUMIFS(Pasākumi_kārtas!$K$98:$K$233,Pasākumi_kārtas!#REF!,$A78,Pasākumi_kārtas!$R$98:$R$233,R$61))/1000000+R77</f>
        <v>#REF!</v>
      </c>
      <c r="S78" s="19" t="e">
        <f t="shared" si="45"/>
        <v>#REF!</v>
      </c>
      <c r="T78" s="56" t="e">
        <f>(SUMIFS(Pasākumi_kārtas!$K$98:$K$233,Pasākumi_kārtas!#REF!,$A78,Pasākumi_kārtas!$R$98:$R$233,T$61))/1000000+T77</f>
        <v>#REF!</v>
      </c>
      <c r="U78" s="19" t="e">
        <f t="shared" si="46"/>
        <v>#REF!</v>
      </c>
      <c r="V78" s="56" t="e">
        <f>(SUMIFS(Pasākumi_kārtas!$K$98:$K$233,Pasākumi_kārtas!#REF!,$A78,Pasākumi_kārtas!$R$98:$R$233,V$61))/1000000+V77</f>
        <v>#REF!</v>
      </c>
      <c r="W78" s="19" t="e">
        <f t="shared" si="47"/>
        <v>#REF!</v>
      </c>
      <c r="X78" s="56" t="e">
        <f>(SUMIFS(Pasākumi_kārtas!$K$98:$K$233,Pasākumi_kārtas!#REF!,$A78,Pasākumi_kārtas!$R$98:$R$233,X$61))/1000000+X77</f>
        <v>#REF!</v>
      </c>
      <c r="Y78" s="19" t="e">
        <f t="shared" si="48"/>
        <v>#REF!</v>
      </c>
      <c r="AB78" s="69" t="s">
        <v>416</v>
      </c>
      <c r="AC78" s="67" t="e">
        <f>(SUMIFS(Pasākumi_kārtas!$K$98:$K$233,Pasākumi_kārtas!#REF!,'GRAFIKI II'!$AB78,Pasākumi_kārtas!$R$98:$R$233,'GRAFIKI II'!AC$61)/1000000)+AC77</f>
        <v>#REF!</v>
      </c>
      <c r="AD78" s="67" t="e">
        <f>(SUMIFS(Pasākumi_kārtas!$K$98:$K$233,Pasākumi_kārtas!#REF!,'GRAFIKI II'!$AB78,Pasākumi_kārtas!$R$98:$R$233,'GRAFIKI II'!AD$61)/1000000)+AD77</f>
        <v>#REF!</v>
      </c>
      <c r="AE78" s="67" t="e">
        <f>(SUMIFS(Pasākumi_kārtas!$K$98:$K$233,Pasākumi_kārtas!#REF!,'GRAFIKI II'!$AB78,Pasākumi_kārtas!$R$98:$R$233,'GRAFIKI II'!AE$61)/1000000)+AE77</f>
        <v>#REF!</v>
      </c>
      <c r="AF78" s="67" t="e">
        <f>(SUMIFS(Pasākumi_kārtas!$K$98:$K$233,Pasākumi_kārtas!#REF!,'GRAFIKI II'!$AB78,Pasākumi_kārtas!$R$98:$R$233,'GRAFIKI II'!AF$61)/1000000)+AF77</f>
        <v>#REF!</v>
      </c>
      <c r="AG78" s="67" t="e">
        <f>(SUMIFS(Pasākumi_kārtas!$K$98:$K$233,Pasākumi_kārtas!#REF!,'GRAFIKI II'!$AB78,Pasākumi_kārtas!$R$98:$R$233,'GRAFIKI II'!AG$61)/1000000)+AG77</f>
        <v>#REF!</v>
      </c>
      <c r="AH78" s="67" t="e">
        <f>(SUMIFS(Pasākumi_kārtas!$K$98:$K$233,Pasākumi_kārtas!#REF!,'GRAFIKI II'!$AB78,Pasākumi_kārtas!$R$98:$R$233,'GRAFIKI II'!AH$61)/1000000)+AH77</f>
        <v>#REF!</v>
      </c>
      <c r="AI78" s="67" t="e">
        <f>(SUMIFS(Pasākumi_kārtas!$K$98:$K$233,Pasākumi_kārtas!#REF!,'GRAFIKI II'!$AB78,Pasākumi_kārtas!$R$98:$R$233,'GRAFIKI II'!AI$61)/1000000)+AI77</f>
        <v>#REF!</v>
      </c>
      <c r="AJ78" s="67" t="e">
        <f>(SUMIFS(Pasākumi_kārtas!$K$98:$K$233,Pasākumi_kārtas!#REF!,'GRAFIKI II'!$AB78,Pasākumi_kārtas!$R$98:$R$233,'GRAFIKI II'!AJ$61)/1000000)+AJ77</f>
        <v>#REF!</v>
      </c>
      <c r="AK78" s="67" t="e">
        <f>(SUMIFS(Pasākumi_kārtas!$K$98:$K$233,Pasākumi_kārtas!#REF!,'GRAFIKI II'!$AB78,Pasākumi_kārtas!$R$98:$R$233,'GRAFIKI II'!AK$61)/1000000)+AK77</f>
        <v>#REF!</v>
      </c>
      <c r="AL78" s="67" t="e">
        <f>(SUMIFS(Pasākumi_kārtas!$K$98:$K$233,Pasākumi_kārtas!#REF!,'GRAFIKI II'!$AB78,Pasākumi_kārtas!$R$98:$R$233,'GRAFIKI II'!AL$61)/1000000)+AL77</f>
        <v>#REF!</v>
      </c>
      <c r="AM78" s="67" t="e">
        <f>(SUMIFS(Pasākumi_kārtas!$K$98:$K$233,Pasākumi_kārtas!#REF!,'GRAFIKI II'!$AB78,Pasākumi_kārtas!$R$98:$R$233,'GRAFIKI II'!AM$61)/1000000)+AM77</f>
        <v>#REF!</v>
      </c>
      <c r="AN78" s="67" t="e">
        <f>(SUMIFS(Pasākumi_kārtas!$K$98:$K$233,Pasākumi_kārtas!#REF!,'GRAFIKI II'!$AB78,Pasākumi_kārtas!$R$98:$R$233,'GRAFIKI II'!AN$61)/1000000)+AN77</f>
        <v>#REF!</v>
      </c>
    </row>
    <row r="79" spans="1:67" x14ac:dyDescent="0.35">
      <c r="A79" s="63" t="s">
        <v>415</v>
      </c>
      <c r="B79" s="56" t="e">
        <f>(SUMIFS(Pasākumi_kārtas!$K$98:$K$233,Pasākumi_kārtas!#REF!,$A79,Pasākumi_kārtas!$R$98:$R$233,B$61))/1000000+B78</f>
        <v>#REF!</v>
      </c>
      <c r="C79" s="19" t="e">
        <f t="shared" si="37"/>
        <v>#REF!</v>
      </c>
      <c r="D79" s="56" t="e">
        <f>(SUMIFS(Pasākumi_kārtas!$K$98:$K$233,Pasākumi_kārtas!#REF!,$A79,Pasākumi_kārtas!$R$98:$R$233,D$61))/1000000+D78</f>
        <v>#REF!</v>
      </c>
      <c r="E79" s="19" t="e">
        <f t="shared" si="38"/>
        <v>#REF!</v>
      </c>
      <c r="F79" s="56" t="e">
        <f>(SUMIFS(Pasākumi_kārtas!$K$98:$K$233,Pasākumi_kārtas!#REF!,$A79,Pasākumi_kārtas!$R$98:$R$233,F$61))/1000000+F78</f>
        <v>#REF!</v>
      </c>
      <c r="G79" s="19" t="e">
        <f t="shared" si="39"/>
        <v>#REF!</v>
      </c>
      <c r="H79" s="56" t="e">
        <f>(SUMIFS(Pasākumi_kārtas!$K$98:$K$233,Pasākumi_kārtas!#REF!,$A79,Pasākumi_kārtas!$R$98:$R$233,H$61))/1000000+H78</f>
        <v>#REF!</v>
      </c>
      <c r="I79" s="19" t="e">
        <f t="shared" si="40"/>
        <v>#REF!</v>
      </c>
      <c r="J79" s="56" t="e">
        <f>(SUMIFS(Pasākumi_kārtas!$K$98:$K$233,Pasākumi_kārtas!#REF!,$A79,Pasākumi_kārtas!$R$98:$R$233,J$61))/1000000+J78</f>
        <v>#REF!</v>
      </c>
      <c r="K79" s="19" t="e">
        <f t="shared" si="41"/>
        <v>#REF!</v>
      </c>
      <c r="L79" s="56" t="e">
        <f>(SUMIFS(Pasākumi_kārtas!$K$98:$K$233,Pasākumi_kārtas!#REF!,$A79,Pasākumi_kārtas!$R$98:$R$233,L$61))/1000000+L78</f>
        <v>#REF!</v>
      </c>
      <c r="M79" s="19" t="e">
        <f t="shared" si="42"/>
        <v>#REF!</v>
      </c>
      <c r="N79" s="56" t="e">
        <f>(SUMIFS(Pasākumi_kārtas!$K$98:$K$233,Pasākumi_kārtas!#REF!,$A79,Pasākumi_kārtas!$R$98:$R$233,N$61))/1000000+N78</f>
        <v>#REF!</v>
      </c>
      <c r="O79" s="19" t="e">
        <f t="shared" si="43"/>
        <v>#REF!</v>
      </c>
      <c r="P79" s="56" t="e">
        <f>(SUMIFS(Pasākumi_kārtas!$K$98:$K$233,Pasākumi_kārtas!#REF!,$A79,Pasākumi_kārtas!$R$98:$R$233,P$61))/1000000+P78</f>
        <v>#REF!</v>
      </c>
      <c r="Q79" s="19" t="e">
        <f t="shared" si="44"/>
        <v>#REF!</v>
      </c>
      <c r="R79" s="56" t="e">
        <f>(SUMIFS(Pasākumi_kārtas!$K$98:$K$233,Pasākumi_kārtas!#REF!,$A79,Pasākumi_kārtas!$R$98:$R$233,R$61))/1000000+R78</f>
        <v>#REF!</v>
      </c>
      <c r="S79" s="19" t="e">
        <f t="shared" si="45"/>
        <v>#REF!</v>
      </c>
      <c r="T79" s="56" t="e">
        <f>(SUMIFS(Pasākumi_kārtas!$K$98:$K$233,Pasākumi_kārtas!#REF!,$A79,Pasākumi_kārtas!$R$98:$R$233,T$61))/1000000+T78</f>
        <v>#REF!</v>
      </c>
      <c r="U79" s="19" t="e">
        <f t="shared" si="46"/>
        <v>#REF!</v>
      </c>
      <c r="V79" s="56" t="e">
        <f>(SUMIFS(Pasākumi_kārtas!$K$98:$K$233,Pasākumi_kārtas!#REF!,$A79,Pasākumi_kārtas!$R$98:$R$233,V$61))/1000000+V78</f>
        <v>#REF!</v>
      </c>
      <c r="W79" s="19" t="e">
        <f t="shared" si="47"/>
        <v>#REF!</v>
      </c>
      <c r="X79" s="56" t="e">
        <f>(SUMIFS(Pasākumi_kārtas!$K$98:$K$233,Pasākumi_kārtas!#REF!,$A79,Pasākumi_kārtas!$R$98:$R$233,X$61))/1000000+X78</f>
        <v>#REF!</v>
      </c>
      <c r="Y79" s="19" t="e">
        <f t="shared" si="48"/>
        <v>#REF!</v>
      </c>
      <c r="AB79" s="69" t="s">
        <v>415</v>
      </c>
      <c r="AC79" s="67" t="e">
        <f>(SUMIFS(Pasākumi_kārtas!$K$98:$K$233,Pasākumi_kārtas!#REF!,'GRAFIKI II'!$AB79,Pasākumi_kārtas!$R$98:$R$233,'GRAFIKI II'!AC$61)/1000000)+AC78</f>
        <v>#REF!</v>
      </c>
      <c r="AD79" s="67" t="e">
        <f>(SUMIFS(Pasākumi_kārtas!$K$98:$K$233,Pasākumi_kārtas!#REF!,'GRAFIKI II'!$AB79,Pasākumi_kārtas!$R$98:$R$233,'GRAFIKI II'!AD$61)/1000000)+AD78</f>
        <v>#REF!</v>
      </c>
      <c r="AE79" s="67" t="e">
        <f>(SUMIFS(Pasākumi_kārtas!$K$98:$K$233,Pasākumi_kārtas!#REF!,'GRAFIKI II'!$AB79,Pasākumi_kārtas!$R$98:$R$233,'GRAFIKI II'!AE$61)/1000000)+AE78</f>
        <v>#REF!</v>
      </c>
      <c r="AF79" s="67" t="e">
        <f>(SUMIFS(Pasākumi_kārtas!$K$98:$K$233,Pasākumi_kārtas!#REF!,'GRAFIKI II'!$AB79,Pasākumi_kārtas!$R$98:$R$233,'GRAFIKI II'!AF$61)/1000000)+AF78</f>
        <v>#REF!</v>
      </c>
      <c r="AG79" s="67" t="e">
        <f>(SUMIFS(Pasākumi_kārtas!$K$98:$K$233,Pasākumi_kārtas!#REF!,'GRAFIKI II'!$AB79,Pasākumi_kārtas!$R$98:$R$233,'GRAFIKI II'!AG$61)/1000000)+AG78</f>
        <v>#REF!</v>
      </c>
      <c r="AH79" s="67" t="e">
        <f>(SUMIFS(Pasākumi_kārtas!$K$98:$K$233,Pasākumi_kārtas!#REF!,'GRAFIKI II'!$AB79,Pasākumi_kārtas!$R$98:$R$233,'GRAFIKI II'!AH$61)/1000000)+AH78</f>
        <v>#REF!</v>
      </c>
      <c r="AI79" s="67" t="e">
        <f>(SUMIFS(Pasākumi_kārtas!$K$98:$K$233,Pasākumi_kārtas!#REF!,'GRAFIKI II'!$AB79,Pasākumi_kārtas!$R$98:$R$233,'GRAFIKI II'!AI$61)/1000000)+AI78</f>
        <v>#REF!</v>
      </c>
      <c r="AJ79" s="67" t="e">
        <f>(SUMIFS(Pasākumi_kārtas!$K$98:$K$233,Pasākumi_kārtas!#REF!,'GRAFIKI II'!$AB79,Pasākumi_kārtas!$R$98:$R$233,'GRAFIKI II'!AJ$61)/1000000)+AJ78</f>
        <v>#REF!</v>
      </c>
      <c r="AK79" s="67" t="e">
        <f>(SUMIFS(Pasākumi_kārtas!$K$98:$K$233,Pasākumi_kārtas!#REF!,'GRAFIKI II'!$AB79,Pasākumi_kārtas!$R$98:$R$233,'GRAFIKI II'!AK$61)/1000000)+AK78</f>
        <v>#REF!</v>
      </c>
      <c r="AL79" s="67" t="e">
        <f>(SUMIFS(Pasākumi_kārtas!$K$98:$K$233,Pasākumi_kārtas!#REF!,'GRAFIKI II'!$AB79,Pasākumi_kārtas!$R$98:$R$233,'GRAFIKI II'!AL$61)/1000000)+AL78</f>
        <v>#REF!</v>
      </c>
      <c r="AM79" s="67" t="e">
        <f>(SUMIFS(Pasākumi_kārtas!$K$98:$K$233,Pasākumi_kārtas!#REF!,'GRAFIKI II'!$AB79,Pasākumi_kārtas!$R$98:$R$233,'GRAFIKI II'!AM$61)/1000000)+AM78</f>
        <v>#REF!</v>
      </c>
      <c r="AN79" s="67" t="e">
        <f>(SUMIFS(Pasākumi_kārtas!$K$98:$K$233,Pasākumi_kārtas!#REF!,'GRAFIKI II'!$AB79,Pasākumi_kārtas!$R$98:$R$233,'GRAFIKI II'!AN$61)/1000000)+AN78</f>
        <v>#REF!</v>
      </c>
    </row>
    <row r="80" spans="1:67" x14ac:dyDescent="0.35">
      <c r="A80" s="63" t="s">
        <v>419</v>
      </c>
      <c r="B80" s="56" t="e">
        <f>(SUMIFS(Pasākumi_kārtas!$K$98:$K$233,Pasākumi_kārtas!#REF!,$A80,Pasākumi_kārtas!$R$98:$R$233,B$61))/1000000+B79</f>
        <v>#REF!</v>
      </c>
      <c r="C80" s="19" t="e">
        <f t="shared" si="37"/>
        <v>#REF!</v>
      </c>
      <c r="D80" s="56" t="e">
        <f>(SUMIFS(Pasākumi_kārtas!$K$98:$K$233,Pasākumi_kārtas!#REF!,$A80,Pasākumi_kārtas!$R$98:$R$233,D$61))/1000000+D79</f>
        <v>#REF!</v>
      </c>
      <c r="E80" s="19" t="e">
        <f t="shared" si="38"/>
        <v>#REF!</v>
      </c>
      <c r="F80" s="56" t="e">
        <f>(SUMIFS(Pasākumi_kārtas!$K$98:$K$233,Pasākumi_kārtas!#REF!,$A80,Pasākumi_kārtas!$R$98:$R$233,F$61))/1000000+F79</f>
        <v>#REF!</v>
      </c>
      <c r="G80" s="19" t="e">
        <f t="shared" si="39"/>
        <v>#REF!</v>
      </c>
      <c r="H80" s="56" t="e">
        <f>(SUMIFS(Pasākumi_kārtas!$K$98:$K$233,Pasākumi_kārtas!#REF!,$A80,Pasākumi_kārtas!$R$98:$R$233,H$61))/1000000+H79</f>
        <v>#REF!</v>
      </c>
      <c r="I80" s="19" t="e">
        <f t="shared" si="40"/>
        <v>#REF!</v>
      </c>
      <c r="J80" s="56" t="e">
        <f>(SUMIFS(Pasākumi_kārtas!$K$98:$K$233,Pasākumi_kārtas!#REF!,$A80,Pasākumi_kārtas!$R$98:$R$233,J$61))/1000000+J79</f>
        <v>#REF!</v>
      </c>
      <c r="K80" s="19" t="e">
        <f t="shared" si="41"/>
        <v>#REF!</v>
      </c>
      <c r="L80" s="56" t="e">
        <f>(SUMIFS(Pasākumi_kārtas!$K$98:$K$233,Pasākumi_kārtas!#REF!,$A80,Pasākumi_kārtas!$R$98:$R$233,L$61))/1000000+L79</f>
        <v>#REF!</v>
      </c>
      <c r="M80" s="19" t="e">
        <f t="shared" si="42"/>
        <v>#REF!</v>
      </c>
      <c r="N80" s="56" t="e">
        <f>(SUMIFS(Pasākumi_kārtas!$K$98:$K$233,Pasākumi_kārtas!#REF!,$A80,Pasākumi_kārtas!$R$98:$R$233,N$61))/1000000+N79</f>
        <v>#REF!</v>
      </c>
      <c r="O80" s="19" t="e">
        <f t="shared" si="43"/>
        <v>#REF!</v>
      </c>
      <c r="P80" s="56" t="e">
        <f>(SUMIFS(Pasākumi_kārtas!$K$98:$K$233,Pasākumi_kārtas!#REF!,$A80,Pasākumi_kārtas!$R$98:$R$233,P$61))/1000000+P79</f>
        <v>#REF!</v>
      </c>
      <c r="Q80" s="19" t="e">
        <f t="shared" si="44"/>
        <v>#REF!</v>
      </c>
      <c r="R80" s="56" t="e">
        <f>(SUMIFS(Pasākumi_kārtas!$K$98:$K$233,Pasākumi_kārtas!#REF!,$A80,Pasākumi_kārtas!$R$98:$R$233,R$61))/1000000+R79</f>
        <v>#REF!</v>
      </c>
      <c r="S80" s="19" t="e">
        <f t="shared" si="45"/>
        <v>#REF!</v>
      </c>
      <c r="T80" s="56" t="e">
        <f>(SUMIFS(Pasākumi_kārtas!$K$98:$K$233,Pasākumi_kārtas!#REF!,$A80,Pasākumi_kārtas!$R$98:$R$233,T$61))/1000000+T79</f>
        <v>#REF!</v>
      </c>
      <c r="U80" s="19" t="e">
        <f t="shared" si="46"/>
        <v>#REF!</v>
      </c>
      <c r="V80" s="56" t="e">
        <f>(SUMIFS(Pasākumi_kārtas!$K$98:$K$233,Pasākumi_kārtas!#REF!,$A80,Pasākumi_kārtas!$R$98:$R$233,V$61))/1000000+V79</f>
        <v>#REF!</v>
      </c>
      <c r="W80" s="19" t="e">
        <f t="shared" si="47"/>
        <v>#REF!</v>
      </c>
      <c r="X80" s="56" t="e">
        <f>(SUMIFS(Pasākumi_kārtas!$K$98:$K$233,Pasākumi_kārtas!#REF!,$A80,Pasākumi_kārtas!$R$98:$R$233,X$61))/1000000+X79</f>
        <v>#REF!</v>
      </c>
      <c r="Y80" s="19" t="e">
        <f t="shared" si="48"/>
        <v>#REF!</v>
      </c>
      <c r="AB80" s="69" t="s">
        <v>419</v>
      </c>
      <c r="AC80" s="67" t="e">
        <f>(SUMIFS(Pasākumi_kārtas!$K$98:$K$233,Pasākumi_kārtas!#REF!,'GRAFIKI II'!$AB80,Pasākumi_kārtas!$R$98:$R$233,'GRAFIKI II'!AC$61)/1000000)+AC79</f>
        <v>#REF!</v>
      </c>
      <c r="AD80" s="67" t="e">
        <f>(SUMIFS(Pasākumi_kārtas!$K$98:$K$233,Pasākumi_kārtas!#REF!,'GRAFIKI II'!$AB80,Pasākumi_kārtas!$R$98:$R$233,'GRAFIKI II'!AD$61)/1000000)+AD79</f>
        <v>#REF!</v>
      </c>
      <c r="AE80" s="67" t="e">
        <f>(SUMIFS(Pasākumi_kārtas!$K$98:$K$233,Pasākumi_kārtas!#REF!,'GRAFIKI II'!$AB80,Pasākumi_kārtas!$R$98:$R$233,'GRAFIKI II'!AE$61)/1000000)+AE79</f>
        <v>#REF!</v>
      </c>
      <c r="AF80" s="67" t="e">
        <f>(SUMIFS(Pasākumi_kārtas!$K$98:$K$233,Pasākumi_kārtas!#REF!,'GRAFIKI II'!$AB80,Pasākumi_kārtas!$R$98:$R$233,'GRAFIKI II'!AF$61)/1000000)+AF79</f>
        <v>#REF!</v>
      </c>
      <c r="AG80" s="67" t="e">
        <f>(SUMIFS(Pasākumi_kārtas!$K$98:$K$233,Pasākumi_kārtas!#REF!,'GRAFIKI II'!$AB80,Pasākumi_kārtas!$R$98:$R$233,'GRAFIKI II'!AG$61)/1000000)+AG79</f>
        <v>#REF!</v>
      </c>
      <c r="AH80" s="67" t="e">
        <f>(SUMIFS(Pasākumi_kārtas!$K$98:$K$233,Pasākumi_kārtas!#REF!,'GRAFIKI II'!$AB80,Pasākumi_kārtas!$R$98:$R$233,'GRAFIKI II'!AH$61)/1000000)+AH79</f>
        <v>#REF!</v>
      </c>
      <c r="AI80" s="67" t="e">
        <f>(SUMIFS(Pasākumi_kārtas!$K$98:$K$233,Pasākumi_kārtas!#REF!,'GRAFIKI II'!$AB80,Pasākumi_kārtas!$R$98:$R$233,'GRAFIKI II'!AI$61)/1000000)+AI79</f>
        <v>#REF!</v>
      </c>
      <c r="AJ80" s="67" t="e">
        <f>(SUMIFS(Pasākumi_kārtas!$K$98:$K$233,Pasākumi_kārtas!#REF!,'GRAFIKI II'!$AB80,Pasākumi_kārtas!$R$98:$R$233,'GRAFIKI II'!AJ$61)/1000000)+AJ79</f>
        <v>#REF!</v>
      </c>
      <c r="AK80" s="67" t="e">
        <f>(SUMIFS(Pasākumi_kārtas!$K$98:$K$233,Pasākumi_kārtas!#REF!,'GRAFIKI II'!$AB80,Pasākumi_kārtas!$R$98:$R$233,'GRAFIKI II'!AK$61)/1000000)+AK79</f>
        <v>#REF!</v>
      </c>
      <c r="AL80" s="67" t="e">
        <f>(SUMIFS(Pasākumi_kārtas!$K$98:$K$233,Pasākumi_kārtas!#REF!,'GRAFIKI II'!$AB80,Pasākumi_kārtas!$R$98:$R$233,'GRAFIKI II'!AL$61)/1000000)+AL79</f>
        <v>#REF!</v>
      </c>
      <c r="AM80" s="67" t="e">
        <f>(SUMIFS(Pasākumi_kārtas!$K$98:$K$233,Pasākumi_kārtas!#REF!,'GRAFIKI II'!$AB80,Pasākumi_kārtas!$R$98:$R$233,'GRAFIKI II'!AM$61)/1000000)+AM79</f>
        <v>#REF!</v>
      </c>
      <c r="AN80" s="67" t="e">
        <f>(SUMIFS(Pasākumi_kārtas!$K$98:$K$233,Pasākumi_kārtas!#REF!,'GRAFIKI II'!$AB80,Pasākumi_kārtas!$R$98:$R$233,'GRAFIKI II'!AN$61)/1000000)+AN79</f>
        <v>#REF!</v>
      </c>
    </row>
    <row r="81" spans="1:40" x14ac:dyDescent="0.35">
      <c r="A81" s="63" t="s">
        <v>420</v>
      </c>
      <c r="B81" s="56" t="e">
        <f>(SUMIFS(Pasākumi_kārtas!$K$98:$K$233,Pasākumi_kārtas!#REF!,$A81,Pasākumi_kārtas!$R$98:$R$233,B$61))/1000000+B80</f>
        <v>#REF!</v>
      </c>
      <c r="C81" s="19" t="e">
        <f t="shared" si="37"/>
        <v>#REF!</v>
      </c>
      <c r="D81" s="56" t="e">
        <f>(SUMIFS(Pasākumi_kārtas!$K$98:$K$233,Pasākumi_kārtas!#REF!,$A81,Pasākumi_kārtas!$R$98:$R$233,D$61))/1000000+D80</f>
        <v>#REF!</v>
      </c>
      <c r="E81" s="19" t="e">
        <f t="shared" si="38"/>
        <v>#REF!</v>
      </c>
      <c r="F81" s="56" t="e">
        <f>(SUMIFS(Pasākumi_kārtas!$K$98:$K$233,Pasākumi_kārtas!#REF!,$A81,Pasākumi_kārtas!$R$98:$R$233,F$61))/1000000+F80</f>
        <v>#REF!</v>
      </c>
      <c r="G81" s="19" t="e">
        <f t="shared" si="39"/>
        <v>#REF!</v>
      </c>
      <c r="H81" s="56" t="e">
        <f>(SUMIFS(Pasākumi_kārtas!$K$98:$K$233,Pasākumi_kārtas!#REF!,$A81,Pasākumi_kārtas!$R$98:$R$233,H$61))/1000000+H80</f>
        <v>#REF!</v>
      </c>
      <c r="I81" s="19" t="e">
        <f t="shared" si="40"/>
        <v>#REF!</v>
      </c>
      <c r="J81" s="56" t="e">
        <f>(SUMIFS(Pasākumi_kārtas!$K$98:$K$233,Pasākumi_kārtas!#REF!,$A81,Pasākumi_kārtas!$R$98:$R$233,J$61))/1000000+J80</f>
        <v>#REF!</v>
      </c>
      <c r="K81" s="19" t="e">
        <f t="shared" si="41"/>
        <v>#REF!</v>
      </c>
      <c r="L81" s="56" t="e">
        <f>(SUMIFS(Pasākumi_kārtas!$K$98:$K$233,Pasākumi_kārtas!#REF!,$A81,Pasākumi_kārtas!$R$98:$R$233,L$61))/1000000+L80</f>
        <v>#REF!</v>
      </c>
      <c r="M81" s="19" t="e">
        <f t="shared" si="42"/>
        <v>#REF!</v>
      </c>
      <c r="N81" s="56" t="e">
        <f>(SUMIFS(Pasākumi_kārtas!$K$98:$K$233,Pasākumi_kārtas!#REF!,$A81,Pasākumi_kārtas!$R$98:$R$233,N$61))/1000000+N80</f>
        <v>#REF!</v>
      </c>
      <c r="O81" s="19" t="e">
        <f t="shared" si="43"/>
        <v>#REF!</v>
      </c>
      <c r="P81" s="56" t="e">
        <f>(SUMIFS(Pasākumi_kārtas!$K$98:$K$233,Pasākumi_kārtas!#REF!,$A81,Pasākumi_kārtas!$R$98:$R$233,P$61))/1000000+P80</f>
        <v>#REF!</v>
      </c>
      <c r="Q81" s="19" t="e">
        <f t="shared" si="44"/>
        <v>#REF!</v>
      </c>
      <c r="R81" s="56" t="e">
        <f>(SUMIFS(Pasākumi_kārtas!$K$98:$K$233,Pasākumi_kārtas!#REF!,$A81,Pasākumi_kārtas!$R$98:$R$233,R$61))/1000000+R80</f>
        <v>#REF!</v>
      </c>
      <c r="S81" s="19" t="e">
        <f t="shared" si="45"/>
        <v>#REF!</v>
      </c>
      <c r="T81" s="56" t="e">
        <f>(SUMIFS(Pasākumi_kārtas!$K$98:$K$233,Pasākumi_kārtas!#REF!,$A81,Pasākumi_kārtas!$R$98:$R$233,T$61))/1000000+T80</f>
        <v>#REF!</v>
      </c>
      <c r="U81" s="19" t="e">
        <f t="shared" si="46"/>
        <v>#REF!</v>
      </c>
      <c r="V81" s="56" t="e">
        <f>(SUMIFS(Pasākumi_kārtas!$K$98:$K$233,Pasākumi_kārtas!#REF!,$A81,Pasākumi_kārtas!$R$98:$R$233,V$61))/1000000+V80</f>
        <v>#REF!</v>
      </c>
      <c r="W81" s="19" t="e">
        <f t="shared" si="47"/>
        <v>#REF!</v>
      </c>
      <c r="X81" s="56" t="e">
        <f>(SUMIFS(Pasākumi_kārtas!$K$98:$K$233,Pasākumi_kārtas!#REF!,$A81,Pasākumi_kārtas!$R$98:$R$233,X$61))/1000000+X80</f>
        <v>#REF!</v>
      </c>
      <c r="Y81" s="19" t="e">
        <f t="shared" si="48"/>
        <v>#REF!</v>
      </c>
      <c r="AB81" s="69" t="s">
        <v>420</v>
      </c>
      <c r="AC81" s="67" t="e">
        <f>(SUMIFS(Pasākumi_kārtas!$K$98:$K$233,Pasākumi_kārtas!#REF!,'GRAFIKI II'!$AB81,Pasākumi_kārtas!$R$98:$R$233,'GRAFIKI II'!AC$61)/1000000)+AC80</f>
        <v>#REF!</v>
      </c>
      <c r="AD81" s="67" t="e">
        <f>(SUMIFS(Pasākumi_kārtas!$K$98:$K$233,Pasākumi_kārtas!#REF!,'GRAFIKI II'!$AB81,Pasākumi_kārtas!$R$98:$R$233,'GRAFIKI II'!AD$61)/1000000)+AD80</f>
        <v>#REF!</v>
      </c>
      <c r="AE81" s="67" t="e">
        <f>(SUMIFS(Pasākumi_kārtas!$K$98:$K$233,Pasākumi_kārtas!#REF!,'GRAFIKI II'!$AB81,Pasākumi_kārtas!$R$98:$R$233,'GRAFIKI II'!AE$61)/1000000)+AE80</f>
        <v>#REF!</v>
      </c>
      <c r="AF81" s="67" t="e">
        <f>(SUMIFS(Pasākumi_kārtas!$K$98:$K$233,Pasākumi_kārtas!#REF!,'GRAFIKI II'!$AB81,Pasākumi_kārtas!$R$98:$R$233,'GRAFIKI II'!AF$61)/1000000)+AF80</f>
        <v>#REF!</v>
      </c>
      <c r="AG81" s="67" t="e">
        <f>(SUMIFS(Pasākumi_kārtas!$K$98:$K$233,Pasākumi_kārtas!#REF!,'GRAFIKI II'!$AB81,Pasākumi_kārtas!$R$98:$R$233,'GRAFIKI II'!AG$61)/1000000)+AG80</f>
        <v>#REF!</v>
      </c>
      <c r="AH81" s="67" t="e">
        <f>(SUMIFS(Pasākumi_kārtas!$K$98:$K$233,Pasākumi_kārtas!#REF!,'GRAFIKI II'!$AB81,Pasākumi_kārtas!$R$98:$R$233,'GRAFIKI II'!AH$61)/1000000)+AH80</f>
        <v>#REF!</v>
      </c>
      <c r="AI81" s="67" t="e">
        <f>(SUMIFS(Pasākumi_kārtas!$K$98:$K$233,Pasākumi_kārtas!#REF!,'GRAFIKI II'!$AB81,Pasākumi_kārtas!$R$98:$R$233,'GRAFIKI II'!AI$61)/1000000)+AI80</f>
        <v>#REF!</v>
      </c>
      <c r="AJ81" s="67" t="e">
        <f>(SUMIFS(Pasākumi_kārtas!$K$98:$K$233,Pasākumi_kārtas!#REF!,'GRAFIKI II'!$AB81,Pasākumi_kārtas!$R$98:$R$233,'GRAFIKI II'!AJ$61)/1000000)+AJ80</f>
        <v>#REF!</v>
      </c>
      <c r="AK81" s="67" t="e">
        <f>(SUMIFS(Pasākumi_kārtas!$K$98:$K$233,Pasākumi_kārtas!#REF!,'GRAFIKI II'!$AB81,Pasākumi_kārtas!$R$98:$R$233,'GRAFIKI II'!AK$61)/1000000)+AK80</f>
        <v>#REF!</v>
      </c>
      <c r="AL81" s="67" t="e">
        <f>(SUMIFS(Pasākumi_kārtas!$K$98:$K$233,Pasākumi_kārtas!#REF!,'GRAFIKI II'!$AB81,Pasākumi_kārtas!$R$98:$R$233,'GRAFIKI II'!AL$61)/1000000)+AL80</f>
        <v>#REF!</v>
      </c>
      <c r="AM81" s="67" t="e">
        <f>(SUMIFS(Pasākumi_kārtas!$K$98:$K$233,Pasākumi_kārtas!#REF!,'GRAFIKI II'!$AB81,Pasākumi_kārtas!$R$98:$R$233,'GRAFIKI II'!AM$61)/1000000)+AM80</f>
        <v>#REF!</v>
      </c>
      <c r="AN81" s="67" t="e">
        <f>(SUMIFS(Pasākumi_kārtas!$K$98:$K$233,Pasākumi_kārtas!#REF!,'GRAFIKI II'!$AB81,Pasākumi_kārtas!$R$98:$R$233,'GRAFIKI II'!AN$61)/1000000)+AN80</f>
        <v>#REF!</v>
      </c>
    </row>
    <row r="82" spans="1:40" x14ac:dyDescent="0.35">
      <c r="A82" s="63" t="s">
        <v>421</v>
      </c>
      <c r="B82" s="56" t="e">
        <f>(SUMIFS(Pasākumi_kārtas!$K$98:$K$233,Pasākumi_kārtas!#REF!,$A82,Pasākumi_kārtas!$R$98:$R$233,B$61))/1000000+B81</f>
        <v>#REF!</v>
      </c>
      <c r="C82" s="19" t="e">
        <f t="shared" si="37"/>
        <v>#REF!</v>
      </c>
      <c r="D82" s="56" t="e">
        <f>(SUMIFS(Pasākumi_kārtas!$K$98:$K$233,Pasākumi_kārtas!#REF!,$A82,Pasākumi_kārtas!$R$98:$R$233,D$61))/1000000+D81</f>
        <v>#REF!</v>
      </c>
      <c r="E82" s="19" t="e">
        <f t="shared" si="38"/>
        <v>#REF!</v>
      </c>
      <c r="F82" s="56" t="e">
        <f>(SUMIFS(Pasākumi_kārtas!$K$98:$K$233,Pasākumi_kārtas!#REF!,$A82,Pasākumi_kārtas!$R$98:$R$233,F$61))/1000000+F81</f>
        <v>#REF!</v>
      </c>
      <c r="G82" s="19" t="e">
        <f t="shared" si="39"/>
        <v>#REF!</v>
      </c>
      <c r="H82" s="56" t="e">
        <f>(SUMIFS(Pasākumi_kārtas!$K$98:$K$233,Pasākumi_kārtas!#REF!,$A82,Pasākumi_kārtas!$R$98:$R$233,H$61))/1000000+H81</f>
        <v>#REF!</v>
      </c>
      <c r="I82" s="19" t="e">
        <f t="shared" si="40"/>
        <v>#REF!</v>
      </c>
      <c r="J82" s="56" t="e">
        <f>(SUMIFS(Pasākumi_kārtas!$K$98:$K$233,Pasākumi_kārtas!#REF!,$A82,Pasākumi_kārtas!$R$98:$R$233,J$61))/1000000+J81</f>
        <v>#REF!</v>
      </c>
      <c r="K82" s="19" t="e">
        <f t="shared" si="41"/>
        <v>#REF!</v>
      </c>
      <c r="L82" s="56" t="e">
        <f>(SUMIFS(Pasākumi_kārtas!$K$98:$K$233,Pasākumi_kārtas!#REF!,$A82,Pasākumi_kārtas!$R$98:$R$233,L$61))/1000000+L81</f>
        <v>#REF!</v>
      </c>
      <c r="M82" s="19" t="e">
        <f t="shared" si="42"/>
        <v>#REF!</v>
      </c>
      <c r="N82" s="56" t="e">
        <f>(SUMIFS(Pasākumi_kārtas!$K$98:$K$233,Pasākumi_kārtas!#REF!,$A82,Pasākumi_kārtas!$R$98:$R$233,N$61))/1000000+N81</f>
        <v>#REF!</v>
      </c>
      <c r="O82" s="19" t="e">
        <f t="shared" si="43"/>
        <v>#REF!</v>
      </c>
      <c r="P82" s="56" t="e">
        <f>(SUMIFS(Pasākumi_kārtas!$K$98:$K$233,Pasākumi_kārtas!#REF!,$A82,Pasākumi_kārtas!$R$98:$R$233,P$61))/1000000+P81</f>
        <v>#REF!</v>
      </c>
      <c r="Q82" s="19" t="e">
        <f t="shared" si="44"/>
        <v>#REF!</v>
      </c>
      <c r="R82" s="56" t="e">
        <f>(SUMIFS(Pasākumi_kārtas!$K$98:$K$233,Pasākumi_kārtas!#REF!,$A82,Pasākumi_kārtas!$R$98:$R$233,R$61))/1000000+R81</f>
        <v>#REF!</v>
      </c>
      <c r="S82" s="19" t="e">
        <f t="shared" si="45"/>
        <v>#REF!</v>
      </c>
      <c r="T82" s="56" t="e">
        <f>(SUMIFS(Pasākumi_kārtas!$K$98:$K$233,Pasākumi_kārtas!#REF!,$A82,Pasākumi_kārtas!$R$98:$R$233,T$61))/1000000+T81</f>
        <v>#REF!</v>
      </c>
      <c r="U82" s="19" t="e">
        <f t="shared" si="46"/>
        <v>#REF!</v>
      </c>
      <c r="V82" s="56" t="e">
        <f>(SUMIFS(Pasākumi_kārtas!$K$98:$K$233,Pasākumi_kārtas!#REF!,$A82,Pasākumi_kārtas!$R$98:$R$233,V$61))/1000000+V81</f>
        <v>#REF!</v>
      </c>
      <c r="W82" s="19" t="e">
        <f t="shared" si="47"/>
        <v>#REF!</v>
      </c>
      <c r="X82" s="56" t="e">
        <f>(SUMIFS(Pasākumi_kārtas!$K$98:$K$233,Pasākumi_kārtas!#REF!,$A82,Pasākumi_kārtas!$R$98:$R$233,X$61))/1000000+X81</f>
        <v>#REF!</v>
      </c>
      <c r="Y82" s="19" t="e">
        <f t="shared" si="48"/>
        <v>#REF!</v>
      </c>
      <c r="AB82" s="69" t="s">
        <v>421</v>
      </c>
      <c r="AC82" s="67" t="e">
        <f>(SUMIFS(Pasākumi_kārtas!$K$98:$K$233,Pasākumi_kārtas!#REF!,'GRAFIKI II'!$AB82,Pasākumi_kārtas!$R$98:$R$233,'GRAFIKI II'!AC$61)/1000000)+AC81</f>
        <v>#REF!</v>
      </c>
      <c r="AD82" s="67" t="e">
        <f>(SUMIFS(Pasākumi_kārtas!$K$98:$K$233,Pasākumi_kārtas!#REF!,'GRAFIKI II'!$AB82,Pasākumi_kārtas!$R$98:$R$233,'GRAFIKI II'!AD$61)/1000000)+AD81</f>
        <v>#REF!</v>
      </c>
      <c r="AE82" s="67" t="e">
        <f>(SUMIFS(Pasākumi_kārtas!$K$98:$K$233,Pasākumi_kārtas!#REF!,'GRAFIKI II'!$AB82,Pasākumi_kārtas!$R$98:$R$233,'GRAFIKI II'!AE$61)/1000000)+AE81</f>
        <v>#REF!</v>
      </c>
      <c r="AF82" s="67" t="e">
        <f>(SUMIFS(Pasākumi_kārtas!$K$98:$K$233,Pasākumi_kārtas!#REF!,'GRAFIKI II'!$AB82,Pasākumi_kārtas!$R$98:$R$233,'GRAFIKI II'!AF$61)/1000000)+AF81</f>
        <v>#REF!</v>
      </c>
      <c r="AG82" s="67" t="e">
        <f>(SUMIFS(Pasākumi_kārtas!$K$98:$K$233,Pasākumi_kārtas!#REF!,'GRAFIKI II'!$AB82,Pasākumi_kārtas!$R$98:$R$233,'GRAFIKI II'!AG$61)/1000000)+AG81</f>
        <v>#REF!</v>
      </c>
      <c r="AH82" s="67" t="e">
        <f>(SUMIFS(Pasākumi_kārtas!$K$98:$K$233,Pasākumi_kārtas!#REF!,'GRAFIKI II'!$AB82,Pasākumi_kārtas!$R$98:$R$233,'GRAFIKI II'!AH$61)/1000000)+AH81</f>
        <v>#REF!</v>
      </c>
      <c r="AI82" s="67" t="e">
        <f>(SUMIFS(Pasākumi_kārtas!$K$98:$K$233,Pasākumi_kārtas!#REF!,'GRAFIKI II'!$AB82,Pasākumi_kārtas!$R$98:$R$233,'GRAFIKI II'!AI$61)/1000000)+AI81</f>
        <v>#REF!</v>
      </c>
      <c r="AJ82" s="67" t="e">
        <f>(SUMIFS(Pasākumi_kārtas!$K$98:$K$233,Pasākumi_kārtas!#REF!,'GRAFIKI II'!$AB82,Pasākumi_kārtas!$R$98:$R$233,'GRAFIKI II'!AJ$61)/1000000)+AJ81</f>
        <v>#REF!</v>
      </c>
      <c r="AK82" s="67" t="e">
        <f>(SUMIFS(Pasākumi_kārtas!$K$98:$K$233,Pasākumi_kārtas!#REF!,'GRAFIKI II'!$AB82,Pasākumi_kārtas!$R$98:$R$233,'GRAFIKI II'!AK$61)/1000000)+AK81</f>
        <v>#REF!</v>
      </c>
      <c r="AL82" s="67" t="e">
        <f>(SUMIFS(Pasākumi_kārtas!$K$98:$K$233,Pasākumi_kārtas!#REF!,'GRAFIKI II'!$AB82,Pasākumi_kārtas!$R$98:$R$233,'GRAFIKI II'!AL$61)/1000000)+AL81</f>
        <v>#REF!</v>
      </c>
      <c r="AM82" s="67" t="e">
        <f>(SUMIFS(Pasākumi_kārtas!$K$98:$K$233,Pasākumi_kārtas!#REF!,'GRAFIKI II'!$AB82,Pasākumi_kārtas!$R$98:$R$233,'GRAFIKI II'!AM$61)/1000000)+AM81</f>
        <v>#REF!</v>
      </c>
      <c r="AN82" s="67" t="e">
        <f>(SUMIFS(Pasākumi_kārtas!$K$98:$K$233,Pasākumi_kārtas!#REF!,'GRAFIKI II'!$AB82,Pasākumi_kārtas!$R$98:$R$233,'GRAFIKI II'!AN$61)/1000000)+AN81</f>
        <v>#REF!</v>
      </c>
    </row>
    <row r="83" spans="1:40" x14ac:dyDescent="0.35">
      <c r="A83" s="63" t="s">
        <v>422</v>
      </c>
      <c r="B83" s="56" t="e">
        <f>(SUMIFS(Pasākumi_kārtas!$K$98:$K$233,Pasākumi_kārtas!#REF!,$A83,Pasākumi_kārtas!$R$98:$R$233,B$61))/1000000+B82</f>
        <v>#REF!</v>
      </c>
      <c r="C83" s="19" t="e">
        <f t="shared" si="37"/>
        <v>#REF!</v>
      </c>
      <c r="D83" s="56" t="e">
        <f>(SUMIFS(Pasākumi_kārtas!$K$98:$K$233,Pasākumi_kārtas!#REF!,$A83,Pasākumi_kārtas!$R$98:$R$233,D$61))/1000000+D82</f>
        <v>#REF!</v>
      </c>
      <c r="E83" s="19" t="e">
        <f t="shared" si="38"/>
        <v>#REF!</v>
      </c>
      <c r="F83" s="56" t="e">
        <f>(SUMIFS(Pasākumi_kārtas!$K$98:$K$233,Pasākumi_kārtas!#REF!,$A83,Pasākumi_kārtas!$R$98:$R$233,F$61))/1000000+F82</f>
        <v>#REF!</v>
      </c>
      <c r="G83" s="19" t="e">
        <f t="shared" si="39"/>
        <v>#REF!</v>
      </c>
      <c r="H83" s="56" t="e">
        <f>(SUMIFS(Pasākumi_kārtas!$K$98:$K$233,Pasākumi_kārtas!#REF!,$A83,Pasākumi_kārtas!$R$98:$R$233,H$61))/1000000+H82</f>
        <v>#REF!</v>
      </c>
      <c r="I83" s="19" t="e">
        <f t="shared" si="40"/>
        <v>#REF!</v>
      </c>
      <c r="J83" s="56" t="e">
        <f>(SUMIFS(Pasākumi_kārtas!$K$98:$K$233,Pasākumi_kārtas!#REF!,$A83,Pasākumi_kārtas!$R$98:$R$233,J$61))/1000000+J82</f>
        <v>#REF!</v>
      </c>
      <c r="K83" s="19" t="e">
        <f t="shared" si="41"/>
        <v>#REF!</v>
      </c>
      <c r="L83" s="56" t="e">
        <f>(SUMIFS(Pasākumi_kārtas!$K$98:$K$233,Pasākumi_kārtas!#REF!,$A83,Pasākumi_kārtas!$R$98:$R$233,L$61))/1000000+L82</f>
        <v>#REF!</v>
      </c>
      <c r="M83" s="19" t="e">
        <f t="shared" si="42"/>
        <v>#REF!</v>
      </c>
      <c r="N83" s="56" t="e">
        <f>(SUMIFS(Pasākumi_kārtas!$K$98:$K$233,Pasākumi_kārtas!#REF!,$A83,Pasākumi_kārtas!$R$98:$R$233,N$61))/1000000+N82</f>
        <v>#REF!</v>
      </c>
      <c r="O83" s="19" t="e">
        <f t="shared" si="43"/>
        <v>#REF!</v>
      </c>
      <c r="P83" s="56" t="e">
        <f>(SUMIFS(Pasākumi_kārtas!$K$98:$K$233,Pasākumi_kārtas!#REF!,$A83,Pasākumi_kārtas!$R$98:$R$233,P$61))/1000000+P82</f>
        <v>#REF!</v>
      </c>
      <c r="Q83" s="19" t="e">
        <f t="shared" si="44"/>
        <v>#REF!</v>
      </c>
      <c r="R83" s="56" t="e">
        <f>(SUMIFS(Pasākumi_kārtas!$K$98:$K$233,Pasākumi_kārtas!#REF!,$A83,Pasākumi_kārtas!$R$98:$R$233,R$61))/1000000+R82</f>
        <v>#REF!</v>
      </c>
      <c r="S83" s="19" t="e">
        <f t="shared" si="45"/>
        <v>#REF!</v>
      </c>
      <c r="T83" s="56" t="e">
        <f>(SUMIFS(Pasākumi_kārtas!$K$98:$K$233,Pasākumi_kārtas!#REF!,$A83,Pasākumi_kārtas!$R$98:$R$233,T$61))/1000000+T82</f>
        <v>#REF!</v>
      </c>
      <c r="U83" s="19" t="e">
        <f t="shared" si="46"/>
        <v>#REF!</v>
      </c>
      <c r="V83" s="56" t="e">
        <f>(SUMIFS(Pasākumi_kārtas!$K$98:$K$233,Pasākumi_kārtas!#REF!,$A83,Pasākumi_kārtas!$R$98:$R$233,V$61))/1000000+V82</f>
        <v>#REF!</v>
      </c>
      <c r="W83" s="19" t="e">
        <f t="shared" si="47"/>
        <v>#REF!</v>
      </c>
      <c r="X83" s="56" t="e">
        <f>(SUMIFS(Pasākumi_kārtas!$K$98:$K$233,Pasākumi_kārtas!#REF!,$A83,Pasākumi_kārtas!$R$98:$R$233,X$61))/1000000+X82</f>
        <v>#REF!</v>
      </c>
      <c r="Y83" s="19" t="e">
        <f t="shared" si="48"/>
        <v>#REF!</v>
      </c>
      <c r="AB83" s="69" t="s">
        <v>422</v>
      </c>
      <c r="AC83" s="67" t="e">
        <f>(SUMIFS(Pasākumi_kārtas!$K$98:$K$233,Pasākumi_kārtas!#REF!,'GRAFIKI II'!$AB83,Pasākumi_kārtas!$R$98:$R$233,'GRAFIKI II'!AC$61)/1000000)+AC82</f>
        <v>#REF!</v>
      </c>
      <c r="AD83" s="67" t="e">
        <f>(SUMIFS(Pasākumi_kārtas!$K$98:$K$233,Pasākumi_kārtas!#REF!,'GRAFIKI II'!$AB83,Pasākumi_kārtas!$R$98:$R$233,'GRAFIKI II'!AD$61)/1000000)+AD82</f>
        <v>#REF!</v>
      </c>
      <c r="AE83" s="67" t="e">
        <f>(SUMIFS(Pasākumi_kārtas!$K$98:$K$233,Pasākumi_kārtas!#REF!,'GRAFIKI II'!$AB83,Pasākumi_kārtas!$R$98:$R$233,'GRAFIKI II'!AE$61)/1000000)+AE82</f>
        <v>#REF!</v>
      </c>
      <c r="AF83" s="67" t="e">
        <f>(SUMIFS(Pasākumi_kārtas!$K$98:$K$233,Pasākumi_kārtas!#REF!,'GRAFIKI II'!$AB83,Pasākumi_kārtas!$R$98:$R$233,'GRAFIKI II'!AF$61)/1000000)+AF82</f>
        <v>#REF!</v>
      </c>
      <c r="AG83" s="67" t="e">
        <f>(SUMIFS(Pasākumi_kārtas!$K$98:$K$233,Pasākumi_kārtas!#REF!,'GRAFIKI II'!$AB83,Pasākumi_kārtas!$R$98:$R$233,'GRAFIKI II'!AG$61)/1000000)+AG82</f>
        <v>#REF!</v>
      </c>
      <c r="AH83" s="67" t="e">
        <f>(SUMIFS(Pasākumi_kārtas!$K$98:$K$233,Pasākumi_kārtas!#REF!,'GRAFIKI II'!$AB83,Pasākumi_kārtas!$R$98:$R$233,'GRAFIKI II'!AH$61)/1000000)+AH82</f>
        <v>#REF!</v>
      </c>
      <c r="AI83" s="67" t="e">
        <f>(SUMIFS(Pasākumi_kārtas!$K$98:$K$233,Pasākumi_kārtas!#REF!,'GRAFIKI II'!$AB83,Pasākumi_kārtas!$R$98:$R$233,'GRAFIKI II'!AI$61)/1000000)+AI82</f>
        <v>#REF!</v>
      </c>
      <c r="AJ83" s="67" t="e">
        <f>(SUMIFS(Pasākumi_kārtas!$K$98:$K$233,Pasākumi_kārtas!#REF!,'GRAFIKI II'!$AB83,Pasākumi_kārtas!$R$98:$R$233,'GRAFIKI II'!AJ$61)/1000000)+AJ82</f>
        <v>#REF!</v>
      </c>
      <c r="AK83" s="67" t="e">
        <f>(SUMIFS(Pasākumi_kārtas!$K$98:$K$233,Pasākumi_kārtas!#REF!,'GRAFIKI II'!$AB83,Pasākumi_kārtas!$R$98:$R$233,'GRAFIKI II'!AK$61)/1000000)+AK82</f>
        <v>#REF!</v>
      </c>
      <c r="AL83" s="67" t="e">
        <f>(SUMIFS(Pasākumi_kārtas!$K$98:$K$233,Pasākumi_kārtas!#REF!,'GRAFIKI II'!$AB83,Pasākumi_kārtas!$R$98:$R$233,'GRAFIKI II'!AL$61)/1000000)+AL82</f>
        <v>#REF!</v>
      </c>
      <c r="AM83" s="67" t="e">
        <f>(SUMIFS(Pasākumi_kārtas!$K$98:$K$233,Pasākumi_kārtas!#REF!,'GRAFIKI II'!$AB83,Pasākumi_kārtas!$R$98:$R$233,'GRAFIKI II'!AM$61)/1000000)+AM82</f>
        <v>#REF!</v>
      </c>
      <c r="AN83" s="67" t="e">
        <f>(SUMIFS(Pasākumi_kārtas!$K$98:$K$233,Pasākumi_kārtas!#REF!,'GRAFIKI II'!$AB83,Pasākumi_kārtas!$R$98:$R$233,'GRAFIKI II'!AN$61)/1000000)+AN82</f>
        <v>#REF!</v>
      </c>
    </row>
    <row r="84" spans="1:40" x14ac:dyDescent="0.35">
      <c r="A84" s="7" t="e">
        <f>SUM(B84:V84)</f>
        <v>#REF!</v>
      </c>
      <c r="B84" s="28" t="e">
        <f t="shared" ref="B84" si="49">B83</f>
        <v>#REF!</v>
      </c>
      <c r="C84" s="19" t="e">
        <f t="shared" si="37"/>
        <v>#REF!</v>
      </c>
      <c r="D84" s="28" t="e">
        <f>D83</f>
        <v>#REF!</v>
      </c>
      <c r="E84" s="19" t="e">
        <f t="shared" si="38"/>
        <v>#REF!</v>
      </c>
      <c r="F84" s="28" t="e">
        <f>F83</f>
        <v>#REF!</v>
      </c>
      <c r="G84" s="19" t="e">
        <f t="shared" si="39"/>
        <v>#REF!</v>
      </c>
      <c r="H84" s="28" t="e">
        <f>H83</f>
        <v>#REF!</v>
      </c>
      <c r="I84" s="19" t="e">
        <f t="shared" si="40"/>
        <v>#REF!</v>
      </c>
      <c r="J84" s="28" t="e">
        <f>J83</f>
        <v>#REF!</v>
      </c>
      <c r="K84" s="19" t="e">
        <f t="shared" si="41"/>
        <v>#REF!</v>
      </c>
      <c r="L84" s="28" t="e">
        <f>L83</f>
        <v>#REF!</v>
      </c>
      <c r="M84" s="19" t="e">
        <f t="shared" si="42"/>
        <v>#REF!</v>
      </c>
      <c r="N84" s="28" t="e">
        <f>N83</f>
        <v>#REF!</v>
      </c>
      <c r="O84" s="19" t="e">
        <f t="shared" si="43"/>
        <v>#REF!</v>
      </c>
      <c r="P84" s="28" t="e">
        <f>P83</f>
        <v>#REF!</v>
      </c>
      <c r="Q84" s="19" t="e">
        <f t="shared" si="44"/>
        <v>#REF!</v>
      </c>
      <c r="R84" s="28" t="e">
        <f>R83</f>
        <v>#REF!</v>
      </c>
      <c r="S84" s="19" t="e">
        <f t="shared" si="45"/>
        <v>#REF!</v>
      </c>
      <c r="T84" s="28" t="e">
        <f>T83</f>
        <v>#REF!</v>
      </c>
      <c r="U84" s="19" t="e">
        <f t="shared" si="46"/>
        <v>#REF!</v>
      </c>
      <c r="V84" s="28" t="e">
        <f>V83</f>
        <v>#REF!</v>
      </c>
      <c r="W84" s="19" t="e">
        <f t="shared" si="47"/>
        <v>#REF!</v>
      </c>
      <c r="X84" s="28" t="e">
        <f>X83</f>
        <v>#REF!</v>
      </c>
      <c r="Y84" s="19" t="e">
        <f t="shared" si="48"/>
        <v>#REF!</v>
      </c>
      <c r="AB84" s="12" t="e">
        <f>SUM(AC84:AN84)</f>
        <v>#REF!</v>
      </c>
      <c r="AC84" s="12" t="e">
        <f>AC83</f>
        <v>#REF!</v>
      </c>
      <c r="AD84" s="12" t="e">
        <f t="shared" ref="AD84:AN84" si="50">AD83</f>
        <v>#REF!</v>
      </c>
      <c r="AE84" s="12" t="e">
        <f t="shared" si="50"/>
        <v>#REF!</v>
      </c>
      <c r="AF84" s="12" t="e">
        <f t="shared" si="50"/>
        <v>#REF!</v>
      </c>
      <c r="AG84" s="12" t="e">
        <f t="shared" si="50"/>
        <v>#REF!</v>
      </c>
      <c r="AH84" s="12" t="e">
        <f t="shared" si="50"/>
        <v>#REF!</v>
      </c>
      <c r="AI84" s="12" t="e">
        <f t="shared" si="50"/>
        <v>#REF!</v>
      </c>
      <c r="AJ84" s="12" t="e">
        <f t="shared" si="50"/>
        <v>#REF!</v>
      </c>
      <c r="AK84" s="12" t="e">
        <f t="shared" si="50"/>
        <v>#REF!</v>
      </c>
      <c r="AL84" s="12" t="e">
        <f t="shared" si="50"/>
        <v>#REF!</v>
      </c>
      <c r="AM84" s="12" t="e">
        <f t="shared" si="50"/>
        <v>#REF!</v>
      </c>
      <c r="AN84" s="12" t="e">
        <f t="shared" si="50"/>
        <v>#REF!</v>
      </c>
    </row>
    <row r="85" spans="1:40" ht="24.75" customHeight="1" x14ac:dyDescent="0.35">
      <c r="A85" s="7"/>
      <c r="B85" s="28"/>
      <c r="D85" s="28"/>
      <c r="F85" s="28"/>
      <c r="H85" s="28"/>
      <c r="J85" s="28"/>
      <c r="L85" s="28"/>
      <c r="N85" s="28"/>
      <c r="P85" s="28"/>
      <c r="R85" s="28"/>
      <c r="T85" s="28"/>
      <c r="V85" s="28"/>
      <c r="X85" s="28"/>
      <c r="Y85" s="12"/>
      <c r="Z85" s="12"/>
      <c r="AA85" s="12"/>
      <c r="AB85" s="12"/>
    </row>
    <row r="86" spans="1:40" ht="12" customHeight="1" x14ac:dyDescent="0.35">
      <c r="A86" s="7"/>
      <c r="B86" s="28"/>
      <c r="D86" s="28"/>
      <c r="F86" s="28"/>
      <c r="H86" s="28"/>
      <c r="J86" s="28"/>
      <c r="L86" s="28"/>
      <c r="N86" s="28"/>
      <c r="P86" s="28"/>
      <c r="R86" s="28"/>
      <c r="T86" s="28"/>
      <c r="V86" s="28"/>
      <c r="X86" s="28"/>
      <c r="Y86" s="12"/>
      <c r="Z86" s="12"/>
      <c r="AA86" s="12"/>
      <c r="AB86" s="12"/>
    </row>
    <row r="87" spans="1:40" ht="22.5" customHeight="1" x14ac:dyDescent="0.4">
      <c r="A87" s="83" t="s">
        <v>452</v>
      </c>
      <c r="B87" s="28"/>
      <c r="D87" s="28"/>
      <c r="F87" s="28"/>
      <c r="H87" s="28"/>
      <c r="J87" s="28"/>
      <c r="L87" s="28"/>
      <c r="N87" s="28"/>
      <c r="P87" s="28"/>
      <c r="R87" s="28"/>
      <c r="T87" s="28"/>
      <c r="V87" s="28"/>
      <c r="X87" s="28"/>
      <c r="Y87" s="12"/>
      <c r="Z87" s="12"/>
      <c r="AA87" s="12"/>
      <c r="AB87" s="12"/>
    </row>
    <row r="88" spans="1:40" ht="12" customHeight="1" x14ac:dyDescent="0.35">
      <c r="A88" s="100"/>
      <c r="B88" s="99"/>
      <c r="C88" s="99"/>
      <c r="D88" s="99"/>
      <c r="E88" s="99"/>
      <c r="F88" s="101"/>
      <c r="G88" s="99"/>
      <c r="H88" s="99"/>
      <c r="I88" s="99"/>
      <c r="J88" s="99"/>
      <c r="K88" s="99"/>
      <c r="L88" s="99"/>
      <c r="M88" s="99"/>
      <c r="R88" s="9"/>
      <c r="T88" s="9"/>
      <c r="Y88" s="13"/>
      <c r="Z88" s="13"/>
      <c r="AA88" s="13"/>
      <c r="AB88" s="32" t="s">
        <v>467</v>
      </c>
      <c r="AC88" s="31"/>
      <c r="AD88" s="31"/>
      <c r="AE88" s="31"/>
    </row>
    <row r="89" spans="1:40" ht="12" customHeight="1" x14ac:dyDescent="0.35">
      <c r="A89" s="4"/>
      <c r="B89" s="123" t="s">
        <v>402</v>
      </c>
      <c r="C89" s="126"/>
      <c r="D89" s="124"/>
      <c r="E89" s="126"/>
      <c r="F89" s="124"/>
      <c r="G89" s="126"/>
      <c r="H89" s="124"/>
      <c r="J89" s="4"/>
      <c r="L89" s="4"/>
      <c r="N89" s="4"/>
      <c r="P89" s="4"/>
      <c r="R89" s="4"/>
      <c r="T89" s="4"/>
      <c r="V89" s="4"/>
      <c r="X89" s="4"/>
      <c r="AB89" s="43" t="s">
        <v>471</v>
      </c>
    </row>
    <row r="90" spans="1:40" ht="12" customHeight="1" x14ac:dyDescent="0.35">
      <c r="A90" s="25"/>
      <c r="B90" s="96" t="s">
        <v>253</v>
      </c>
      <c r="C90" s="18" t="s">
        <v>480</v>
      </c>
      <c r="D90" s="96" t="s">
        <v>144</v>
      </c>
      <c r="E90" s="18" t="s">
        <v>480</v>
      </c>
      <c r="F90" s="96" t="s">
        <v>104</v>
      </c>
      <c r="G90" s="18" t="s">
        <v>480</v>
      </c>
      <c r="H90" s="96" t="s">
        <v>87</v>
      </c>
      <c r="I90" s="18" t="s">
        <v>480</v>
      </c>
      <c r="J90" s="96" t="s">
        <v>74</v>
      </c>
      <c r="K90" s="18" t="s">
        <v>480</v>
      </c>
      <c r="L90" s="96" t="s">
        <v>62</v>
      </c>
      <c r="M90" s="18" t="s">
        <v>480</v>
      </c>
      <c r="N90" s="96" t="s">
        <v>85</v>
      </c>
      <c r="O90" s="18" t="s">
        <v>480</v>
      </c>
      <c r="P90" s="96" t="s">
        <v>254</v>
      </c>
      <c r="Q90" s="18" t="s">
        <v>480</v>
      </c>
      <c r="R90" s="96" t="s">
        <v>237</v>
      </c>
      <c r="S90" s="18" t="s">
        <v>480</v>
      </c>
      <c r="T90" s="96" t="s">
        <v>120</v>
      </c>
      <c r="U90" s="18" t="s">
        <v>480</v>
      </c>
      <c r="V90" s="96" t="s">
        <v>233</v>
      </c>
      <c r="W90" s="18" t="s">
        <v>480</v>
      </c>
      <c r="X90" s="96" t="s">
        <v>396</v>
      </c>
      <c r="Y90" s="18" t="s">
        <v>480</v>
      </c>
      <c r="AB90" s="64"/>
      <c r="AC90" s="65" t="s">
        <v>253</v>
      </c>
      <c r="AD90" s="65" t="s">
        <v>144</v>
      </c>
      <c r="AE90" s="65" t="s">
        <v>104</v>
      </c>
      <c r="AF90" s="65" t="s">
        <v>87</v>
      </c>
      <c r="AG90" s="65" t="s">
        <v>74</v>
      </c>
      <c r="AH90" s="65" t="s">
        <v>62</v>
      </c>
      <c r="AI90" s="65" t="s">
        <v>85</v>
      </c>
      <c r="AJ90" s="65" t="s">
        <v>254</v>
      </c>
      <c r="AK90" s="65" t="s">
        <v>237</v>
      </c>
      <c r="AL90" s="65" t="s">
        <v>120</v>
      </c>
      <c r="AM90" s="65" t="s">
        <v>233</v>
      </c>
      <c r="AN90" s="65" t="s">
        <v>396</v>
      </c>
    </row>
    <row r="91" spans="1:40" ht="12" customHeight="1" x14ac:dyDescent="0.35">
      <c r="A91" s="96" t="s">
        <v>424</v>
      </c>
      <c r="B91" s="89">
        <v>0</v>
      </c>
      <c r="C91" s="19" t="e">
        <f>B91-AC91</f>
        <v>#REF!</v>
      </c>
      <c r="D91" s="89">
        <v>0</v>
      </c>
      <c r="E91" s="19" t="e">
        <f>D91-AD91</f>
        <v>#REF!</v>
      </c>
      <c r="F91" s="89">
        <v>0</v>
      </c>
      <c r="G91" s="19" t="e">
        <f>F91-AE91</f>
        <v>#REF!</v>
      </c>
      <c r="H91" s="89">
        <v>0</v>
      </c>
      <c r="I91" s="19" t="e">
        <f>H91-AF91</f>
        <v>#REF!</v>
      </c>
      <c r="J91" s="89">
        <v>0</v>
      </c>
      <c r="K91" s="19" t="e">
        <f>J91-AG91</f>
        <v>#REF!</v>
      </c>
      <c r="L91" s="89">
        <v>0</v>
      </c>
      <c r="M91" s="19" t="e">
        <f>L91-AH91</f>
        <v>#REF!</v>
      </c>
      <c r="N91" s="89">
        <v>0</v>
      </c>
      <c r="O91" s="19" t="e">
        <f>N91-AI91</f>
        <v>#REF!</v>
      </c>
      <c r="P91" s="89">
        <v>0</v>
      </c>
      <c r="Q91" s="19" t="e">
        <f>P91-AJ91</f>
        <v>#REF!</v>
      </c>
      <c r="R91" s="89">
        <v>0</v>
      </c>
      <c r="S91" s="19" t="e">
        <f>R91-AK91</f>
        <v>#REF!</v>
      </c>
      <c r="T91" s="89">
        <v>0</v>
      </c>
      <c r="U91" s="19" t="e">
        <f>T91-AL91</f>
        <v>#REF!</v>
      </c>
      <c r="V91" s="89">
        <v>0</v>
      </c>
      <c r="W91" s="19" t="e">
        <f>V91-AM91</f>
        <v>#REF!</v>
      </c>
      <c r="X91" s="89">
        <v>0</v>
      </c>
      <c r="Y91" s="19" t="e">
        <f>X91-AN91</f>
        <v>#REF!</v>
      </c>
      <c r="AB91" s="66" t="s">
        <v>424</v>
      </c>
      <c r="AC91" s="67" t="e">
        <f>(SUMIFS(Pasākumi_kārtas!$K$98:$K$233,Pasākumi_kārtas!#REF!,'GRAFIKI II'!$AB91,Pasākumi_kārtas!$R$98:$R$233,'GRAFIKI II'!AC$61)/1000000)</f>
        <v>#REF!</v>
      </c>
      <c r="AD91" s="67" t="e">
        <f>(SUMIFS(Pasākumi_kārtas!$K$98:$K$233,Pasākumi_kārtas!#REF!,'GRAFIKI II'!$AB91,Pasākumi_kārtas!$R$98:$R$233,'GRAFIKI II'!AD$61)/1000000)</f>
        <v>#REF!</v>
      </c>
      <c r="AE91" s="67" t="e">
        <f>(SUMIFS(Pasākumi_kārtas!$K$98:$K$233,Pasākumi_kārtas!#REF!,'GRAFIKI II'!$AB91,Pasākumi_kārtas!$R$98:$R$233,'GRAFIKI II'!AE$61)/1000000)</f>
        <v>#REF!</v>
      </c>
      <c r="AF91" s="67" t="e">
        <f>(SUMIFS(Pasākumi_kārtas!$K$98:$K$233,Pasākumi_kārtas!#REF!,'GRAFIKI II'!$AB91,Pasākumi_kārtas!$R$98:$R$233,'GRAFIKI II'!AF$61)/1000000)</f>
        <v>#REF!</v>
      </c>
      <c r="AG91" s="67" t="e">
        <f>(SUMIFS(Pasākumi_kārtas!$K$98:$K$233,Pasākumi_kārtas!#REF!,'GRAFIKI II'!$AB91,Pasākumi_kārtas!$R$98:$R$233,'GRAFIKI II'!AG$61)/1000000)</f>
        <v>#REF!</v>
      </c>
      <c r="AH91" s="67" t="e">
        <f>(SUMIFS(Pasākumi_kārtas!$K$98:$K$233,Pasākumi_kārtas!#REF!,'GRAFIKI II'!$AB91,Pasākumi_kārtas!$R$98:$R$233,'GRAFIKI II'!AH$61)/1000000)</f>
        <v>#REF!</v>
      </c>
      <c r="AI91" s="67" t="e">
        <f>(SUMIFS(Pasākumi_kārtas!$K$98:$K$233,Pasākumi_kārtas!#REF!,'GRAFIKI II'!$AB91,Pasākumi_kārtas!$R$98:$R$233,'GRAFIKI II'!AI$61)/1000000)</f>
        <v>#REF!</v>
      </c>
      <c r="AJ91" s="67" t="e">
        <f>(SUMIFS(Pasākumi_kārtas!$K$98:$K$233,Pasākumi_kārtas!#REF!,'GRAFIKI II'!$AB91,Pasākumi_kārtas!$R$98:$R$233,'GRAFIKI II'!AJ$61)/1000000)</f>
        <v>#REF!</v>
      </c>
      <c r="AK91" s="67" t="e">
        <f>(SUMIFS(Pasākumi_kārtas!$K$98:$K$233,Pasākumi_kārtas!#REF!,'GRAFIKI II'!$AB91,Pasākumi_kārtas!$R$98:$R$233,'GRAFIKI II'!AK$61)/1000000)</f>
        <v>#REF!</v>
      </c>
      <c r="AL91" s="67" t="e">
        <f>(SUMIFS(Pasākumi_kārtas!$K$98:$K$233,Pasākumi_kārtas!#REF!,'GRAFIKI II'!$AB91,Pasākumi_kārtas!$R$98:$R$233,'GRAFIKI II'!AL$61)/1000000)</f>
        <v>#REF!</v>
      </c>
      <c r="AM91" s="67" t="e">
        <f>(SUMIFS(Pasākumi_kārtas!$K$98:$K$233,Pasākumi_kārtas!#REF!,'GRAFIKI II'!$AB91,Pasākumi_kārtas!$R$98:$R$233,'GRAFIKI II'!AM$61)/1000000)</f>
        <v>#REF!</v>
      </c>
      <c r="AN91" s="67" t="e">
        <f>(SUMIFS(Pasākumi_kārtas!$K$98:$K$233,Pasākumi_kārtas!#REF!,'GRAFIKI II'!$AB91,Pasākumi_kārtas!$R$98:$R$233,'GRAFIKI II'!AN$61)/1000000)</f>
        <v>#REF!</v>
      </c>
    </row>
    <row r="92" spans="1:40" ht="12" customHeight="1" x14ac:dyDescent="0.35">
      <c r="A92" s="96" t="s">
        <v>403</v>
      </c>
      <c r="B92" s="90" t="e">
        <f>(SUMIFS(Pasākumi_kārtas!$K$98:$K$233,Pasākumi_kārtas!#REF!,$A92,Pasākumi_kārtas!$R$98:$R$233,B$61))/1000000</f>
        <v>#REF!</v>
      </c>
      <c r="C92" s="19" t="e">
        <f t="shared" ref="C92:C113" si="51">B92-AC92</f>
        <v>#REF!</v>
      </c>
      <c r="D92" s="90" t="e">
        <f>(SUMIFS(Pasākumi_kārtas!$K$98:$K$233,Pasākumi_kārtas!#REF!,$A92,Pasākumi_kārtas!$R$98:$R$233,D$61))/1000000</f>
        <v>#REF!</v>
      </c>
      <c r="E92" s="19" t="e">
        <f t="shared" ref="E92:E113" si="52">D92-AD92</f>
        <v>#REF!</v>
      </c>
      <c r="F92" s="90" t="e">
        <f>(SUMIFS(Pasākumi_kārtas!$K$98:$K$233,Pasākumi_kārtas!#REF!,$A92,Pasākumi_kārtas!$R$98:$R$233,F$61))/1000000</f>
        <v>#REF!</v>
      </c>
      <c r="G92" s="19" t="e">
        <f t="shared" ref="G92:G113" si="53">F92-AE92</f>
        <v>#REF!</v>
      </c>
      <c r="H92" s="90" t="e">
        <f>(SUMIFS(Pasākumi_kārtas!$K$98:$K$233,Pasākumi_kārtas!#REF!,$A92,Pasākumi_kārtas!$R$98:$R$233,H$61))/1000000</f>
        <v>#REF!</v>
      </c>
      <c r="I92" s="19" t="e">
        <f t="shared" ref="I92:I113" si="54">H92-AF92</f>
        <v>#REF!</v>
      </c>
      <c r="J92" s="90" t="e">
        <f>(SUMIFS(Pasākumi_kārtas!$K$98:$K$233,Pasākumi_kārtas!#REF!,$A92,Pasākumi_kārtas!$R$98:$R$233,J$61))/1000000</f>
        <v>#REF!</v>
      </c>
      <c r="K92" s="19" t="e">
        <f t="shared" ref="K92:K113" si="55">J92-AG92</f>
        <v>#REF!</v>
      </c>
      <c r="L92" s="90" t="e">
        <f>(SUMIFS(Pasākumi_kārtas!$K$98:$K$233,Pasākumi_kārtas!#REF!,$A92,Pasākumi_kārtas!$R$98:$R$233,L$61))/1000000</f>
        <v>#REF!</v>
      </c>
      <c r="M92" s="19" t="e">
        <f t="shared" ref="M92:M113" si="56">L92-AH92</f>
        <v>#REF!</v>
      </c>
      <c r="N92" s="90" t="e">
        <f>(SUMIFS(Pasākumi_kārtas!$K$98:$K$233,Pasākumi_kārtas!#REF!,$A92,Pasākumi_kārtas!$R$98:$R$233,N$61))/1000000</f>
        <v>#REF!</v>
      </c>
      <c r="O92" s="19" t="e">
        <f t="shared" ref="O92:O113" si="57">N92-AI92</f>
        <v>#REF!</v>
      </c>
      <c r="P92" s="90" t="e">
        <f>(SUMIFS(Pasākumi_kārtas!$K$98:$K$233,Pasākumi_kārtas!#REF!,$A92,Pasākumi_kārtas!$R$98:$R$233,P$61))/1000000</f>
        <v>#REF!</v>
      </c>
      <c r="Q92" s="19" t="e">
        <f t="shared" ref="Q92:Q113" si="58">P92-AJ92</f>
        <v>#REF!</v>
      </c>
      <c r="R92" s="90" t="e">
        <f>(SUMIFS(Pasākumi_kārtas!$K$98:$K$233,Pasākumi_kārtas!#REF!,$A92,Pasākumi_kārtas!$R$98:$R$233,R$61))/1000000</f>
        <v>#REF!</v>
      </c>
      <c r="S92" s="19" t="e">
        <f t="shared" ref="S92:S113" si="59">R92-AK92</f>
        <v>#REF!</v>
      </c>
      <c r="T92" s="90" t="e">
        <f>(SUMIFS(Pasākumi_kārtas!$K$98:$K$233,Pasākumi_kārtas!#REF!,$A92,Pasākumi_kārtas!$R$98:$R$233,T$61))/1000000</f>
        <v>#REF!</v>
      </c>
      <c r="U92" s="19" t="e">
        <f t="shared" ref="U92:U113" si="60">T92-AL92</f>
        <v>#REF!</v>
      </c>
      <c r="V92" s="90" t="e">
        <f>(SUMIFS(Pasākumi_kārtas!$K$98:$K$233,Pasākumi_kārtas!#REF!,$A92,Pasākumi_kārtas!$R$98:$R$233,V$61))/1000000</f>
        <v>#REF!</v>
      </c>
      <c r="W92" s="19" t="e">
        <f t="shared" ref="W92:W113" si="61">V92-AM92</f>
        <v>#REF!</v>
      </c>
      <c r="X92" s="90" t="e">
        <f>(SUMIFS(Pasākumi_kārtas!$K$98:$K$233,Pasākumi_kārtas!#REF!,$A92,Pasākumi_kārtas!$R$98:$R$233,X$61))/1000000</f>
        <v>#REF!</v>
      </c>
      <c r="Y92" s="19" t="e">
        <f t="shared" ref="Y92:Y113" si="62">X92-AN92</f>
        <v>#REF!</v>
      </c>
      <c r="AB92" s="66" t="s">
        <v>403</v>
      </c>
      <c r="AC92" s="67" t="e">
        <f>(SUMIFS(Pasākumi_kārtas!$K$98:$K$233,Pasākumi_kārtas!#REF!,'GRAFIKI II'!$AB92,Pasākumi_kārtas!$R$98:$R$233,'GRAFIKI II'!AC$61)/1000000)</f>
        <v>#REF!</v>
      </c>
      <c r="AD92" s="67" t="e">
        <f>(SUMIFS(Pasākumi_kārtas!$K$98:$K$233,Pasākumi_kārtas!#REF!,'GRAFIKI II'!$AB92,Pasākumi_kārtas!$R$98:$R$233,'GRAFIKI II'!AD$61)/1000000)</f>
        <v>#REF!</v>
      </c>
      <c r="AE92" s="67" t="e">
        <f>(SUMIFS(Pasākumi_kārtas!$K$98:$K$233,Pasākumi_kārtas!#REF!,'GRAFIKI II'!$AB92,Pasākumi_kārtas!$R$98:$R$233,'GRAFIKI II'!AE$61)/1000000)</f>
        <v>#REF!</v>
      </c>
      <c r="AF92" s="67" t="e">
        <f>(SUMIFS(Pasākumi_kārtas!$K$98:$K$233,Pasākumi_kārtas!#REF!,'GRAFIKI II'!$AB92,Pasākumi_kārtas!$R$98:$R$233,'GRAFIKI II'!AF$61)/1000000)</f>
        <v>#REF!</v>
      </c>
      <c r="AG92" s="67" t="e">
        <f>(SUMIFS(Pasākumi_kārtas!$K$98:$K$233,Pasākumi_kārtas!#REF!,'GRAFIKI II'!$AB92,Pasākumi_kārtas!$R$98:$R$233,'GRAFIKI II'!AG$61)/1000000)</f>
        <v>#REF!</v>
      </c>
      <c r="AH92" s="67" t="e">
        <f>(SUMIFS(Pasākumi_kārtas!$K$98:$K$233,Pasākumi_kārtas!#REF!,'GRAFIKI II'!$AB92,Pasākumi_kārtas!$R$98:$R$233,'GRAFIKI II'!AH$61)/1000000)</f>
        <v>#REF!</v>
      </c>
      <c r="AI92" s="67" t="e">
        <f>(SUMIFS(Pasākumi_kārtas!$K$98:$K$233,Pasākumi_kārtas!#REF!,'GRAFIKI II'!$AB92,Pasākumi_kārtas!$R$98:$R$233,'GRAFIKI II'!AI$61)/1000000)</f>
        <v>#REF!</v>
      </c>
      <c r="AJ92" s="67" t="e">
        <f>(SUMIFS(Pasākumi_kārtas!$K$98:$K$233,Pasākumi_kārtas!#REF!,'GRAFIKI II'!$AB92,Pasākumi_kārtas!$R$98:$R$233,'GRAFIKI II'!AJ$61)/1000000)</f>
        <v>#REF!</v>
      </c>
      <c r="AK92" s="67" t="e">
        <f>(SUMIFS(Pasākumi_kārtas!$K$98:$K$233,Pasākumi_kārtas!#REF!,'GRAFIKI II'!$AB92,Pasākumi_kārtas!$R$98:$R$233,'GRAFIKI II'!AK$61)/1000000)</f>
        <v>#REF!</v>
      </c>
      <c r="AL92" s="67" t="e">
        <f>(SUMIFS(Pasākumi_kārtas!$K$98:$K$233,Pasākumi_kārtas!#REF!,'GRAFIKI II'!$AB92,Pasākumi_kārtas!$R$98:$R$233,'GRAFIKI II'!AL$61)/1000000)</f>
        <v>#REF!</v>
      </c>
      <c r="AM92" s="67" t="e">
        <f>(SUMIFS(Pasākumi_kārtas!$K$98:$K$233,Pasākumi_kārtas!#REF!,'GRAFIKI II'!$AB92,Pasākumi_kārtas!$R$98:$R$233,'GRAFIKI II'!AM$61)/1000000)</f>
        <v>#REF!</v>
      </c>
      <c r="AN92" s="67" t="e">
        <f>(SUMIFS(Pasākumi_kārtas!$K$98:$K$233,Pasākumi_kārtas!#REF!,'GRAFIKI II'!$AB92,Pasākumi_kārtas!$R$98:$R$233,'GRAFIKI II'!AN$61)/1000000)</f>
        <v>#REF!</v>
      </c>
    </row>
    <row r="93" spans="1:40" ht="12" customHeight="1" x14ac:dyDescent="0.35">
      <c r="A93" s="96" t="s">
        <v>404</v>
      </c>
      <c r="B93" s="90" t="e">
        <f>(SUMIFS(Pasākumi_kārtas!$K$98:$K$233,Pasākumi_kārtas!#REF!,$A93,Pasākumi_kārtas!$R$98:$R$233,B$61))/1000000</f>
        <v>#REF!</v>
      </c>
      <c r="C93" s="19" t="e">
        <f t="shared" si="51"/>
        <v>#REF!</v>
      </c>
      <c r="D93" s="90" t="e">
        <f>(SUMIFS(Pasākumi_kārtas!$K$98:$K$233,Pasākumi_kārtas!#REF!,$A93,Pasākumi_kārtas!$R$98:$R$233,D$61))/1000000</f>
        <v>#REF!</v>
      </c>
      <c r="E93" s="19" t="e">
        <f t="shared" si="52"/>
        <v>#REF!</v>
      </c>
      <c r="F93" s="90" t="e">
        <f>(SUMIFS(Pasākumi_kārtas!$K$98:$K$233,Pasākumi_kārtas!#REF!,$A93,Pasākumi_kārtas!$R$98:$R$233,F$61))/1000000</f>
        <v>#REF!</v>
      </c>
      <c r="G93" s="19" t="e">
        <f t="shared" si="53"/>
        <v>#REF!</v>
      </c>
      <c r="H93" s="90" t="e">
        <f>(SUMIFS(Pasākumi_kārtas!$K$98:$K$233,Pasākumi_kārtas!#REF!,$A93,Pasākumi_kārtas!$R$98:$R$233,H$61))/1000000</f>
        <v>#REF!</v>
      </c>
      <c r="I93" s="19" t="e">
        <f t="shared" si="54"/>
        <v>#REF!</v>
      </c>
      <c r="J93" s="90" t="e">
        <f>(SUMIFS(Pasākumi_kārtas!$K$98:$K$233,Pasākumi_kārtas!#REF!,$A93,Pasākumi_kārtas!$R$98:$R$233,J$61))/1000000</f>
        <v>#REF!</v>
      </c>
      <c r="K93" s="19" t="e">
        <f t="shared" si="55"/>
        <v>#REF!</v>
      </c>
      <c r="L93" s="90" t="e">
        <f>(SUMIFS(Pasākumi_kārtas!$K$98:$K$233,Pasākumi_kārtas!#REF!,$A93,Pasākumi_kārtas!$R$98:$R$233,L$61))/1000000</f>
        <v>#REF!</v>
      </c>
      <c r="M93" s="19" t="e">
        <f t="shared" si="56"/>
        <v>#REF!</v>
      </c>
      <c r="N93" s="90" t="e">
        <f>(SUMIFS(Pasākumi_kārtas!$K$98:$K$233,Pasākumi_kārtas!#REF!,$A93,Pasākumi_kārtas!$R$98:$R$233,N$61))/1000000</f>
        <v>#REF!</v>
      </c>
      <c r="O93" s="19" t="e">
        <f t="shared" si="57"/>
        <v>#REF!</v>
      </c>
      <c r="P93" s="90" t="e">
        <f>(SUMIFS(Pasākumi_kārtas!$K$98:$K$233,Pasākumi_kārtas!#REF!,$A93,Pasākumi_kārtas!$R$98:$R$233,P$61))/1000000</f>
        <v>#REF!</v>
      </c>
      <c r="Q93" s="19" t="e">
        <f t="shared" si="58"/>
        <v>#REF!</v>
      </c>
      <c r="R93" s="90" t="e">
        <f>(SUMIFS(Pasākumi_kārtas!$K$98:$K$233,Pasākumi_kārtas!#REF!,$A93,Pasākumi_kārtas!$R$98:$R$233,R$61))/1000000</f>
        <v>#REF!</v>
      </c>
      <c r="S93" s="19" t="e">
        <f t="shared" si="59"/>
        <v>#REF!</v>
      </c>
      <c r="T93" s="90" t="e">
        <f>(SUMIFS(Pasākumi_kārtas!$K$98:$K$233,Pasākumi_kārtas!#REF!,$A93,Pasākumi_kārtas!$R$98:$R$233,T$61))/1000000</f>
        <v>#REF!</v>
      </c>
      <c r="U93" s="19" t="e">
        <f t="shared" si="60"/>
        <v>#REF!</v>
      </c>
      <c r="V93" s="90" t="e">
        <f>(SUMIFS(Pasākumi_kārtas!$K$98:$K$233,Pasākumi_kārtas!#REF!,$A93,Pasākumi_kārtas!$R$98:$R$233,V$61))/1000000</f>
        <v>#REF!</v>
      </c>
      <c r="W93" s="19" t="e">
        <f t="shared" si="61"/>
        <v>#REF!</v>
      </c>
      <c r="X93" s="90" t="e">
        <f>(SUMIFS(Pasākumi_kārtas!$K$98:$K$233,Pasākumi_kārtas!#REF!,$A93,Pasākumi_kārtas!$R$98:$R$233,X$61))/1000000</f>
        <v>#REF!</v>
      </c>
      <c r="Y93" s="19" t="e">
        <f t="shared" si="62"/>
        <v>#REF!</v>
      </c>
      <c r="AB93" s="66" t="s">
        <v>404</v>
      </c>
      <c r="AC93" s="67" t="e">
        <f>(SUMIFS(Pasākumi_kārtas!$K$98:$K$233,Pasākumi_kārtas!#REF!,'GRAFIKI II'!$AB93,Pasākumi_kārtas!$R$98:$R$233,'GRAFIKI II'!AC$61)/1000000)</f>
        <v>#REF!</v>
      </c>
      <c r="AD93" s="67" t="e">
        <f>(SUMIFS(Pasākumi_kārtas!$K$98:$K$233,Pasākumi_kārtas!#REF!,'GRAFIKI II'!$AB93,Pasākumi_kārtas!$R$98:$R$233,'GRAFIKI II'!AD$61)/1000000)</f>
        <v>#REF!</v>
      </c>
      <c r="AE93" s="67" t="e">
        <f>(SUMIFS(Pasākumi_kārtas!$K$98:$K$233,Pasākumi_kārtas!#REF!,'GRAFIKI II'!$AB93,Pasākumi_kārtas!$R$98:$R$233,'GRAFIKI II'!AE$61)/1000000)</f>
        <v>#REF!</v>
      </c>
      <c r="AF93" s="67" t="e">
        <f>(SUMIFS(Pasākumi_kārtas!$K$98:$K$233,Pasākumi_kārtas!#REF!,'GRAFIKI II'!$AB93,Pasākumi_kārtas!$R$98:$R$233,'GRAFIKI II'!AF$61)/1000000)</f>
        <v>#REF!</v>
      </c>
      <c r="AG93" s="67" t="e">
        <f>(SUMIFS(Pasākumi_kārtas!$K$98:$K$233,Pasākumi_kārtas!#REF!,'GRAFIKI II'!$AB93,Pasākumi_kārtas!$R$98:$R$233,'GRAFIKI II'!AG$61)/1000000)</f>
        <v>#REF!</v>
      </c>
      <c r="AH93" s="67" t="e">
        <f>(SUMIFS(Pasākumi_kārtas!$K$98:$K$233,Pasākumi_kārtas!#REF!,'GRAFIKI II'!$AB93,Pasākumi_kārtas!$R$98:$R$233,'GRAFIKI II'!AH$61)/1000000)</f>
        <v>#REF!</v>
      </c>
      <c r="AI93" s="67" t="e">
        <f>(SUMIFS(Pasākumi_kārtas!$K$98:$K$233,Pasākumi_kārtas!#REF!,'GRAFIKI II'!$AB93,Pasākumi_kārtas!$R$98:$R$233,'GRAFIKI II'!AI$61)/1000000)</f>
        <v>#REF!</v>
      </c>
      <c r="AJ93" s="67" t="e">
        <f>(SUMIFS(Pasākumi_kārtas!$K$98:$K$233,Pasākumi_kārtas!#REF!,'GRAFIKI II'!$AB93,Pasākumi_kārtas!$R$98:$R$233,'GRAFIKI II'!AJ$61)/1000000)</f>
        <v>#REF!</v>
      </c>
      <c r="AK93" s="67" t="e">
        <f>(SUMIFS(Pasākumi_kārtas!$K$98:$K$233,Pasākumi_kārtas!#REF!,'GRAFIKI II'!$AB93,Pasākumi_kārtas!$R$98:$R$233,'GRAFIKI II'!AK$61)/1000000)</f>
        <v>#REF!</v>
      </c>
      <c r="AL93" s="67" t="e">
        <f>(SUMIFS(Pasākumi_kārtas!$K$98:$K$233,Pasākumi_kārtas!#REF!,'GRAFIKI II'!$AB93,Pasākumi_kārtas!$R$98:$R$233,'GRAFIKI II'!AL$61)/1000000)</f>
        <v>#REF!</v>
      </c>
      <c r="AM93" s="67" t="e">
        <f>(SUMIFS(Pasākumi_kārtas!$K$98:$K$233,Pasākumi_kārtas!#REF!,'GRAFIKI II'!$AB93,Pasākumi_kārtas!$R$98:$R$233,'GRAFIKI II'!AM$61)/1000000)</f>
        <v>#REF!</v>
      </c>
      <c r="AN93" s="67" t="e">
        <f>(SUMIFS(Pasākumi_kārtas!$K$98:$K$233,Pasākumi_kārtas!#REF!,'GRAFIKI II'!$AB93,Pasākumi_kārtas!$R$98:$R$233,'GRAFIKI II'!AN$61)/1000000)</f>
        <v>#REF!</v>
      </c>
    </row>
    <row r="94" spans="1:40" ht="12" customHeight="1" x14ac:dyDescent="0.35">
      <c r="A94" s="96" t="s">
        <v>405</v>
      </c>
      <c r="B94" s="90" t="e">
        <f>(SUMIFS(Pasākumi_kārtas!$K$98:$K$233,Pasākumi_kārtas!#REF!,$A94,Pasākumi_kārtas!$R$98:$R$233,B$61))/1000000</f>
        <v>#REF!</v>
      </c>
      <c r="C94" s="19" t="e">
        <f t="shared" si="51"/>
        <v>#REF!</v>
      </c>
      <c r="D94" s="90" t="e">
        <f>(SUMIFS(Pasākumi_kārtas!$K$98:$K$233,Pasākumi_kārtas!#REF!,$A94,Pasākumi_kārtas!$R$98:$R$233,D$61))/1000000</f>
        <v>#REF!</v>
      </c>
      <c r="E94" s="19" t="e">
        <f t="shared" si="52"/>
        <v>#REF!</v>
      </c>
      <c r="F94" s="90" t="e">
        <f>(SUMIFS(Pasākumi_kārtas!$K$98:$K$233,Pasākumi_kārtas!#REF!,$A94,Pasākumi_kārtas!$R$98:$R$233,F$61))/1000000</f>
        <v>#REF!</v>
      </c>
      <c r="G94" s="19" t="e">
        <f t="shared" si="53"/>
        <v>#REF!</v>
      </c>
      <c r="H94" s="90" t="e">
        <f>(SUMIFS(Pasākumi_kārtas!$K$98:$K$233,Pasākumi_kārtas!#REF!,$A94,Pasākumi_kārtas!$R$98:$R$233,H$61))/1000000</f>
        <v>#REF!</v>
      </c>
      <c r="I94" s="19" t="e">
        <f t="shared" si="54"/>
        <v>#REF!</v>
      </c>
      <c r="J94" s="90" t="e">
        <f>(SUMIFS(Pasākumi_kārtas!$K$98:$K$233,Pasākumi_kārtas!#REF!,$A94,Pasākumi_kārtas!$R$98:$R$233,J$61))/1000000</f>
        <v>#REF!</v>
      </c>
      <c r="K94" s="19" t="e">
        <f t="shared" si="55"/>
        <v>#REF!</v>
      </c>
      <c r="L94" s="90" t="e">
        <f>(SUMIFS(Pasākumi_kārtas!$K$98:$K$233,Pasākumi_kārtas!#REF!,$A94,Pasākumi_kārtas!$R$98:$R$233,L$61))/1000000</f>
        <v>#REF!</v>
      </c>
      <c r="M94" s="19" t="e">
        <f t="shared" si="56"/>
        <v>#REF!</v>
      </c>
      <c r="N94" s="90" t="e">
        <f>(SUMIFS(Pasākumi_kārtas!$K$98:$K$233,Pasākumi_kārtas!#REF!,$A94,Pasākumi_kārtas!$R$98:$R$233,N$61))/1000000</f>
        <v>#REF!</v>
      </c>
      <c r="O94" s="19" t="e">
        <f t="shared" si="57"/>
        <v>#REF!</v>
      </c>
      <c r="P94" s="90" t="e">
        <f>(SUMIFS(Pasākumi_kārtas!$K$98:$K$233,Pasākumi_kārtas!#REF!,$A94,Pasākumi_kārtas!$R$98:$R$233,P$61))/1000000</f>
        <v>#REF!</v>
      </c>
      <c r="Q94" s="19" t="e">
        <f t="shared" si="58"/>
        <v>#REF!</v>
      </c>
      <c r="R94" s="90" t="e">
        <f>(SUMIFS(Pasākumi_kārtas!$K$98:$K$233,Pasākumi_kārtas!#REF!,$A94,Pasākumi_kārtas!$R$98:$R$233,R$61))/1000000</f>
        <v>#REF!</v>
      </c>
      <c r="S94" s="19" t="e">
        <f t="shared" si="59"/>
        <v>#REF!</v>
      </c>
      <c r="T94" s="90" t="e">
        <f>(SUMIFS(Pasākumi_kārtas!$K$98:$K$233,Pasākumi_kārtas!#REF!,$A94,Pasākumi_kārtas!$R$98:$R$233,T$61))/1000000</f>
        <v>#REF!</v>
      </c>
      <c r="U94" s="19" t="e">
        <f t="shared" si="60"/>
        <v>#REF!</v>
      </c>
      <c r="V94" s="90" t="e">
        <f>(SUMIFS(Pasākumi_kārtas!$K$98:$K$233,Pasākumi_kārtas!#REF!,$A94,Pasākumi_kārtas!$R$98:$R$233,V$61))/1000000</f>
        <v>#REF!</v>
      </c>
      <c r="W94" s="19" t="e">
        <f t="shared" si="61"/>
        <v>#REF!</v>
      </c>
      <c r="X94" s="90" t="e">
        <f>(SUMIFS(Pasākumi_kārtas!$K$98:$K$233,Pasākumi_kārtas!#REF!,$A94,Pasākumi_kārtas!$R$98:$R$233,X$61))/1000000</f>
        <v>#REF!</v>
      </c>
      <c r="Y94" s="19" t="e">
        <f t="shared" si="62"/>
        <v>#REF!</v>
      </c>
      <c r="AB94" s="66" t="s">
        <v>405</v>
      </c>
      <c r="AC94" s="67" t="e">
        <f>(SUMIFS(Pasākumi_kārtas!$K$98:$K$233,Pasākumi_kārtas!#REF!,'GRAFIKI II'!$AB94,Pasākumi_kārtas!$R$98:$R$233,'GRAFIKI II'!AC$61)/1000000)</f>
        <v>#REF!</v>
      </c>
      <c r="AD94" s="67" t="e">
        <f>(SUMIFS(Pasākumi_kārtas!$K$98:$K$233,Pasākumi_kārtas!#REF!,'GRAFIKI II'!$AB94,Pasākumi_kārtas!$R$98:$R$233,'GRAFIKI II'!AD$61)/1000000)</f>
        <v>#REF!</v>
      </c>
      <c r="AE94" s="67" t="e">
        <f>(SUMIFS(Pasākumi_kārtas!$K$98:$K$233,Pasākumi_kārtas!#REF!,'GRAFIKI II'!$AB94,Pasākumi_kārtas!$R$98:$R$233,'GRAFIKI II'!AE$61)/1000000)</f>
        <v>#REF!</v>
      </c>
      <c r="AF94" s="67" t="e">
        <f>(SUMIFS(Pasākumi_kārtas!$K$98:$K$233,Pasākumi_kārtas!#REF!,'GRAFIKI II'!$AB94,Pasākumi_kārtas!$R$98:$R$233,'GRAFIKI II'!AF$61)/1000000)</f>
        <v>#REF!</v>
      </c>
      <c r="AG94" s="67" t="e">
        <f>(SUMIFS(Pasākumi_kārtas!$K$98:$K$233,Pasākumi_kārtas!#REF!,'GRAFIKI II'!$AB94,Pasākumi_kārtas!$R$98:$R$233,'GRAFIKI II'!AG$61)/1000000)</f>
        <v>#REF!</v>
      </c>
      <c r="AH94" s="67" t="e">
        <f>(SUMIFS(Pasākumi_kārtas!$K$98:$K$233,Pasākumi_kārtas!#REF!,'GRAFIKI II'!$AB94,Pasākumi_kārtas!$R$98:$R$233,'GRAFIKI II'!AH$61)/1000000)</f>
        <v>#REF!</v>
      </c>
      <c r="AI94" s="67" t="e">
        <f>(SUMIFS(Pasākumi_kārtas!$K$98:$K$233,Pasākumi_kārtas!#REF!,'GRAFIKI II'!$AB94,Pasākumi_kārtas!$R$98:$R$233,'GRAFIKI II'!AI$61)/1000000)</f>
        <v>#REF!</v>
      </c>
      <c r="AJ94" s="67" t="e">
        <f>(SUMIFS(Pasākumi_kārtas!$K$98:$K$233,Pasākumi_kārtas!#REF!,'GRAFIKI II'!$AB94,Pasākumi_kārtas!$R$98:$R$233,'GRAFIKI II'!AJ$61)/1000000)</f>
        <v>#REF!</v>
      </c>
      <c r="AK94" s="67" t="e">
        <f>(SUMIFS(Pasākumi_kārtas!$K$98:$K$233,Pasākumi_kārtas!#REF!,'GRAFIKI II'!$AB94,Pasākumi_kārtas!$R$98:$R$233,'GRAFIKI II'!AK$61)/1000000)</f>
        <v>#REF!</v>
      </c>
      <c r="AL94" s="67" t="e">
        <f>(SUMIFS(Pasākumi_kārtas!$K$98:$K$233,Pasākumi_kārtas!#REF!,'GRAFIKI II'!$AB94,Pasākumi_kārtas!$R$98:$R$233,'GRAFIKI II'!AL$61)/1000000)</f>
        <v>#REF!</v>
      </c>
      <c r="AM94" s="67" t="e">
        <f>(SUMIFS(Pasākumi_kārtas!$K$98:$K$233,Pasākumi_kārtas!#REF!,'GRAFIKI II'!$AB94,Pasākumi_kārtas!$R$98:$R$233,'GRAFIKI II'!AM$61)/1000000)</f>
        <v>#REF!</v>
      </c>
      <c r="AN94" s="67" t="e">
        <f>(SUMIFS(Pasākumi_kārtas!$K$98:$K$233,Pasākumi_kārtas!#REF!,'GRAFIKI II'!$AB94,Pasākumi_kārtas!$R$98:$R$233,'GRAFIKI II'!AN$61)/1000000)</f>
        <v>#REF!</v>
      </c>
    </row>
    <row r="95" spans="1:40" ht="12" customHeight="1" x14ac:dyDescent="0.35">
      <c r="A95" s="96" t="s">
        <v>406</v>
      </c>
      <c r="B95" s="90" t="e">
        <f>(SUMIFS(Pasākumi_kārtas!$K$98:$K$233,Pasākumi_kārtas!#REF!,$A95,Pasākumi_kārtas!$R$98:$R$233,B$61))/1000000</f>
        <v>#REF!</v>
      </c>
      <c r="C95" s="19" t="e">
        <f t="shared" si="51"/>
        <v>#REF!</v>
      </c>
      <c r="D95" s="90" t="e">
        <f>(SUMIFS(Pasākumi_kārtas!$K$98:$K$233,Pasākumi_kārtas!#REF!,$A95,Pasākumi_kārtas!$R$98:$R$233,D$61))/1000000</f>
        <v>#REF!</v>
      </c>
      <c r="E95" s="19" t="e">
        <f t="shared" si="52"/>
        <v>#REF!</v>
      </c>
      <c r="F95" s="90" t="e">
        <f>(SUMIFS(Pasākumi_kārtas!$K$98:$K$233,Pasākumi_kārtas!#REF!,$A95,Pasākumi_kārtas!$R$98:$R$233,F$61))/1000000</f>
        <v>#REF!</v>
      </c>
      <c r="G95" s="19" t="e">
        <f t="shared" si="53"/>
        <v>#REF!</v>
      </c>
      <c r="H95" s="90" t="e">
        <f>(SUMIFS(Pasākumi_kārtas!$K$98:$K$233,Pasākumi_kārtas!#REF!,$A95,Pasākumi_kārtas!$R$98:$R$233,H$61))/1000000</f>
        <v>#REF!</v>
      </c>
      <c r="I95" s="19" t="e">
        <f t="shared" si="54"/>
        <v>#REF!</v>
      </c>
      <c r="J95" s="90" t="e">
        <f>(SUMIFS(Pasākumi_kārtas!$K$98:$K$233,Pasākumi_kārtas!#REF!,$A95,Pasākumi_kārtas!$R$98:$R$233,J$61))/1000000</f>
        <v>#REF!</v>
      </c>
      <c r="K95" s="19" t="e">
        <f t="shared" si="55"/>
        <v>#REF!</v>
      </c>
      <c r="L95" s="90" t="e">
        <f>(SUMIFS(Pasākumi_kārtas!$K$98:$K$233,Pasākumi_kārtas!#REF!,$A95,Pasākumi_kārtas!$R$98:$R$233,L$61))/1000000</f>
        <v>#REF!</v>
      </c>
      <c r="M95" s="19" t="e">
        <f t="shared" si="56"/>
        <v>#REF!</v>
      </c>
      <c r="N95" s="90" t="e">
        <f>(SUMIFS(Pasākumi_kārtas!$K$98:$K$233,Pasākumi_kārtas!#REF!,$A95,Pasākumi_kārtas!$R$98:$R$233,N$61))/1000000</f>
        <v>#REF!</v>
      </c>
      <c r="O95" s="19" t="e">
        <f t="shared" si="57"/>
        <v>#REF!</v>
      </c>
      <c r="P95" s="90" t="e">
        <f>(SUMIFS(Pasākumi_kārtas!$K$98:$K$233,Pasākumi_kārtas!#REF!,$A95,Pasākumi_kārtas!$R$98:$R$233,P$61))/1000000</f>
        <v>#REF!</v>
      </c>
      <c r="Q95" s="19" t="e">
        <f t="shared" si="58"/>
        <v>#REF!</v>
      </c>
      <c r="R95" s="90" t="e">
        <f>(SUMIFS(Pasākumi_kārtas!$K$98:$K$233,Pasākumi_kārtas!#REF!,$A95,Pasākumi_kārtas!$R$98:$R$233,R$61))/1000000</f>
        <v>#REF!</v>
      </c>
      <c r="S95" s="19" t="e">
        <f t="shared" si="59"/>
        <v>#REF!</v>
      </c>
      <c r="T95" s="90" t="e">
        <f>(SUMIFS(Pasākumi_kārtas!$K$98:$K$233,Pasākumi_kārtas!#REF!,$A95,Pasākumi_kārtas!$R$98:$R$233,T$61))/1000000</f>
        <v>#REF!</v>
      </c>
      <c r="U95" s="19" t="e">
        <f t="shared" si="60"/>
        <v>#REF!</v>
      </c>
      <c r="V95" s="90" t="e">
        <f>(SUMIFS(Pasākumi_kārtas!$K$98:$K$233,Pasākumi_kārtas!#REF!,$A95,Pasākumi_kārtas!$R$98:$R$233,V$61))/1000000</f>
        <v>#REF!</v>
      </c>
      <c r="W95" s="19" t="e">
        <f t="shared" si="61"/>
        <v>#REF!</v>
      </c>
      <c r="X95" s="90" t="e">
        <f>(SUMIFS(Pasākumi_kārtas!$K$98:$K$233,Pasākumi_kārtas!#REF!,$A95,Pasākumi_kārtas!$R$98:$R$233,X$61))/1000000</f>
        <v>#REF!</v>
      </c>
      <c r="Y95" s="19" t="e">
        <f t="shared" si="62"/>
        <v>#REF!</v>
      </c>
      <c r="AB95" s="66" t="s">
        <v>406</v>
      </c>
      <c r="AC95" s="67" t="e">
        <f>(SUMIFS(Pasākumi_kārtas!$K$98:$K$233,Pasākumi_kārtas!#REF!,'GRAFIKI II'!$AB95,Pasākumi_kārtas!$R$98:$R$233,'GRAFIKI II'!AC$61)/1000000)</f>
        <v>#REF!</v>
      </c>
      <c r="AD95" s="67" t="e">
        <f>(SUMIFS(Pasākumi_kārtas!$K$98:$K$233,Pasākumi_kārtas!#REF!,'GRAFIKI II'!$AB95,Pasākumi_kārtas!$R$98:$R$233,'GRAFIKI II'!AD$61)/1000000)</f>
        <v>#REF!</v>
      </c>
      <c r="AE95" s="67" t="e">
        <f>(SUMIFS(Pasākumi_kārtas!$K$98:$K$233,Pasākumi_kārtas!#REF!,'GRAFIKI II'!$AB95,Pasākumi_kārtas!$R$98:$R$233,'GRAFIKI II'!AE$61)/1000000)</f>
        <v>#REF!</v>
      </c>
      <c r="AF95" s="67" t="e">
        <f>(SUMIFS(Pasākumi_kārtas!$K$98:$K$233,Pasākumi_kārtas!#REF!,'GRAFIKI II'!$AB95,Pasākumi_kārtas!$R$98:$R$233,'GRAFIKI II'!AF$61)/1000000)</f>
        <v>#REF!</v>
      </c>
      <c r="AG95" s="67" t="e">
        <f>(SUMIFS(Pasākumi_kārtas!$K$98:$K$233,Pasākumi_kārtas!#REF!,'GRAFIKI II'!$AB95,Pasākumi_kārtas!$R$98:$R$233,'GRAFIKI II'!AG$61)/1000000)</f>
        <v>#REF!</v>
      </c>
      <c r="AH95" s="67" t="e">
        <f>(SUMIFS(Pasākumi_kārtas!$K$98:$K$233,Pasākumi_kārtas!#REF!,'GRAFIKI II'!$AB95,Pasākumi_kārtas!$R$98:$R$233,'GRAFIKI II'!AH$61)/1000000)</f>
        <v>#REF!</v>
      </c>
      <c r="AI95" s="67" t="e">
        <f>(SUMIFS(Pasākumi_kārtas!$K$98:$K$233,Pasākumi_kārtas!#REF!,'GRAFIKI II'!$AB95,Pasākumi_kārtas!$R$98:$R$233,'GRAFIKI II'!AI$61)/1000000)</f>
        <v>#REF!</v>
      </c>
      <c r="AJ95" s="67" t="e">
        <f>(SUMIFS(Pasākumi_kārtas!$K$98:$K$233,Pasākumi_kārtas!#REF!,'GRAFIKI II'!$AB95,Pasākumi_kārtas!$R$98:$R$233,'GRAFIKI II'!AJ$61)/1000000)</f>
        <v>#REF!</v>
      </c>
      <c r="AK95" s="67" t="e">
        <f>(SUMIFS(Pasākumi_kārtas!$K$98:$K$233,Pasākumi_kārtas!#REF!,'GRAFIKI II'!$AB95,Pasākumi_kārtas!$R$98:$R$233,'GRAFIKI II'!AK$61)/1000000)</f>
        <v>#REF!</v>
      </c>
      <c r="AL95" s="67" t="e">
        <f>(SUMIFS(Pasākumi_kārtas!$K$98:$K$233,Pasākumi_kārtas!#REF!,'GRAFIKI II'!$AB95,Pasākumi_kārtas!$R$98:$R$233,'GRAFIKI II'!AL$61)/1000000)</f>
        <v>#REF!</v>
      </c>
      <c r="AM95" s="67" t="e">
        <f>(SUMIFS(Pasākumi_kārtas!$K$98:$K$233,Pasākumi_kārtas!#REF!,'GRAFIKI II'!$AB95,Pasākumi_kārtas!$R$98:$R$233,'GRAFIKI II'!AM$61)/1000000)</f>
        <v>#REF!</v>
      </c>
      <c r="AN95" s="67" t="e">
        <f>(SUMIFS(Pasākumi_kārtas!$K$98:$K$233,Pasākumi_kārtas!#REF!,'GRAFIKI II'!$AB95,Pasākumi_kārtas!$R$98:$R$233,'GRAFIKI II'!AN$61)/1000000)</f>
        <v>#REF!</v>
      </c>
    </row>
    <row r="96" spans="1:40" ht="12" customHeight="1" x14ac:dyDescent="0.35">
      <c r="A96" s="96" t="s">
        <v>410</v>
      </c>
      <c r="B96" s="90" t="e">
        <f>(SUMIFS(Pasākumi_kārtas!$K$98:$K$233,Pasākumi_kārtas!#REF!,$A96,Pasākumi_kārtas!$R$98:$R$233,B$61))/1000000</f>
        <v>#REF!</v>
      </c>
      <c r="C96" s="19" t="e">
        <f t="shared" si="51"/>
        <v>#REF!</v>
      </c>
      <c r="D96" s="90" t="e">
        <f>(SUMIFS(Pasākumi_kārtas!$K$98:$K$233,Pasākumi_kārtas!#REF!,$A96,Pasākumi_kārtas!$R$98:$R$233,D$61))/1000000</f>
        <v>#REF!</v>
      </c>
      <c r="E96" s="19" t="e">
        <f t="shared" si="52"/>
        <v>#REF!</v>
      </c>
      <c r="F96" s="90" t="e">
        <f>(SUMIFS(Pasākumi_kārtas!$K$98:$K$233,Pasākumi_kārtas!#REF!,$A96,Pasākumi_kārtas!$R$98:$R$233,F$61))/1000000</f>
        <v>#REF!</v>
      </c>
      <c r="G96" s="19" t="e">
        <f t="shared" si="53"/>
        <v>#REF!</v>
      </c>
      <c r="H96" s="90" t="e">
        <f>(SUMIFS(Pasākumi_kārtas!$K$98:$K$233,Pasākumi_kārtas!#REF!,$A96,Pasākumi_kārtas!$R$98:$R$233,H$61))/1000000</f>
        <v>#REF!</v>
      </c>
      <c r="I96" s="19" t="e">
        <f t="shared" si="54"/>
        <v>#REF!</v>
      </c>
      <c r="J96" s="90" t="e">
        <f>(SUMIFS(Pasākumi_kārtas!$K$98:$K$233,Pasākumi_kārtas!#REF!,$A96,Pasākumi_kārtas!$R$98:$R$233,J$61))/1000000</f>
        <v>#REF!</v>
      </c>
      <c r="K96" s="19" t="e">
        <f t="shared" si="55"/>
        <v>#REF!</v>
      </c>
      <c r="L96" s="90" t="e">
        <f>(SUMIFS(Pasākumi_kārtas!$K$98:$K$233,Pasākumi_kārtas!#REF!,$A96,Pasākumi_kārtas!$R$98:$R$233,L$61))/1000000</f>
        <v>#REF!</v>
      </c>
      <c r="M96" s="19" t="e">
        <f t="shared" si="56"/>
        <v>#REF!</v>
      </c>
      <c r="N96" s="90" t="e">
        <f>(SUMIFS(Pasākumi_kārtas!$K$98:$K$233,Pasākumi_kārtas!#REF!,$A96,Pasākumi_kārtas!$R$98:$R$233,N$61))/1000000</f>
        <v>#REF!</v>
      </c>
      <c r="O96" s="19" t="e">
        <f t="shared" si="57"/>
        <v>#REF!</v>
      </c>
      <c r="P96" s="90" t="e">
        <f>(SUMIFS(Pasākumi_kārtas!$K$98:$K$233,Pasākumi_kārtas!#REF!,$A96,Pasākumi_kārtas!$R$98:$R$233,P$61))/1000000</f>
        <v>#REF!</v>
      </c>
      <c r="Q96" s="19" t="e">
        <f t="shared" si="58"/>
        <v>#REF!</v>
      </c>
      <c r="R96" s="90" t="e">
        <f>(SUMIFS(Pasākumi_kārtas!$K$98:$K$233,Pasākumi_kārtas!#REF!,$A96,Pasākumi_kārtas!$R$98:$R$233,R$61))/1000000</f>
        <v>#REF!</v>
      </c>
      <c r="S96" s="19" t="e">
        <f t="shared" si="59"/>
        <v>#REF!</v>
      </c>
      <c r="T96" s="90" t="e">
        <f>(SUMIFS(Pasākumi_kārtas!$K$98:$K$233,Pasākumi_kārtas!#REF!,$A96,Pasākumi_kārtas!$R$98:$R$233,T$61))/1000000</f>
        <v>#REF!</v>
      </c>
      <c r="U96" s="19" t="e">
        <f t="shared" si="60"/>
        <v>#REF!</v>
      </c>
      <c r="V96" s="90" t="e">
        <f>(SUMIFS(Pasākumi_kārtas!$K$98:$K$233,Pasākumi_kārtas!#REF!,$A96,Pasākumi_kārtas!$R$98:$R$233,V$61))/1000000</f>
        <v>#REF!</v>
      </c>
      <c r="W96" s="19" t="e">
        <f t="shared" si="61"/>
        <v>#REF!</v>
      </c>
      <c r="X96" s="90" t="e">
        <f>(SUMIFS(Pasākumi_kārtas!$K$98:$K$233,Pasākumi_kārtas!#REF!,$A96,Pasākumi_kārtas!$R$98:$R$233,X$61))/1000000</f>
        <v>#REF!</v>
      </c>
      <c r="Y96" s="19" t="e">
        <f t="shared" si="62"/>
        <v>#REF!</v>
      </c>
      <c r="AB96" s="66" t="s">
        <v>410</v>
      </c>
      <c r="AC96" s="67" t="e">
        <f>(SUMIFS(Pasākumi_kārtas!$K$98:$K$233,Pasākumi_kārtas!#REF!,'GRAFIKI II'!$AB96,Pasākumi_kārtas!$R$98:$R$233,'GRAFIKI II'!AC$61)/1000000)</f>
        <v>#REF!</v>
      </c>
      <c r="AD96" s="67" t="e">
        <f>(SUMIFS(Pasākumi_kārtas!$K$98:$K$233,Pasākumi_kārtas!#REF!,'GRAFIKI II'!$AB96,Pasākumi_kārtas!$R$98:$R$233,'GRAFIKI II'!AD$61)/1000000)</f>
        <v>#REF!</v>
      </c>
      <c r="AE96" s="67" t="e">
        <f>(SUMIFS(Pasākumi_kārtas!$K$98:$K$233,Pasākumi_kārtas!#REF!,'GRAFIKI II'!$AB96,Pasākumi_kārtas!$R$98:$R$233,'GRAFIKI II'!AE$61)/1000000)</f>
        <v>#REF!</v>
      </c>
      <c r="AF96" s="67" t="e">
        <f>(SUMIFS(Pasākumi_kārtas!$K$98:$K$233,Pasākumi_kārtas!#REF!,'GRAFIKI II'!$AB96,Pasākumi_kārtas!$R$98:$R$233,'GRAFIKI II'!AF$61)/1000000)</f>
        <v>#REF!</v>
      </c>
      <c r="AG96" s="67" t="e">
        <f>(SUMIFS(Pasākumi_kārtas!$K$98:$K$233,Pasākumi_kārtas!#REF!,'GRAFIKI II'!$AB96,Pasākumi_kārtas!$R$98:$R$233,'GRAFIKI II'!AG$61)/1000000)</f>
        <v>#REF!</v>
      </c>
      <c r="AH96" s="67" t="e">
        <f>(SUMIFS(Pasākumi_kārtas!$K$98:$K$233,Pasākumi_kārtas!#REF!,'GRAFIKI II'!$AB96,Pasākumi_kārtas!$R$98:$R$233,'GRAFIKI II'!AH$61)/1000000)</f>
        <v>#REF!</v>
      </c>
      <c r="AI96" s="67" t="e">
        <f>(SUMIFS(Pasākumi_kārtas!$K$98:$K$233,Pasākumi_kārtas!#REF!,'GRAFIKI II'!$AB96,Pasākumi_kārtas!$R$98:$R$233,'GRAFIKI II'!AI$61)/1000000)</f>
        <v>#REF!</v>
      </c>
      <c r="AJ96" s="67" t="e">
        <f>(SUMIFS(Pasākumi_kārtas!$K$98:$K$233,Pasākumi_kārtas!#REF!,'GRAFIKI II'!$AB96,Pasākumi_kārtas!$R$98:$R$233,'GRAFIKI II'!AJ$61)/1000000)</f>
        <v>#REF!</v>
      </c>
      <c r="AK96" s="67" t="e">
        <f>(SUMIFS(Pasākumi_kārtas!$K$98:$K$233,Pasākumi_kārtas!#REF!,'GRAFIKI II'!$AB96,Pasākumi_kārtas!$R$98:$R$233,'GRAFIKI II'!AK$61)/1000000)</f>
        <v>#REF!</v>
      </c>
      <c r="AL96" s="67" t="e">
        <f>(SUMIFS(Pasākumi_kārtas!$K$98:$K$233,Pasākumi_kārtas!#REF!,'GRAFIKI II'!$AB96,Pasākumi_kārtas!$R$98:$R$233,'GRAFIKI II'!AL$61)/1000000)</f>
        <v>#REF!</v>
      </c>
      <c r="AM96" s="67" t="e">
        <f>(SUMIFS(Pasākumi_kārtas!$K$98:$K$233,Pasākumi_kārtas!#REF!,'GRAFIKI II'!$AB96,Pasākumi_kārtas!$R$98:$R$233,'GRAFIKI II'!AM$61)/1000000)</f>
        <v>#REF!</v>
      </c>
      <c r="AN96" s="67" t="e">
        <f>(SUMIFS(Pasākumi_kārtas!$K$98:$K$233,Pasākumi_kārtas!#REF!,'GRAFIKI II'!$AB96,Pasākumi_kārtas!$R$98:$R$233,'GRAFIKI II'!AN$61)/1000000)</f>
        <v>#REF!</v>
      </c>
    </row>
    <row r="97" spans="1:40" ht="12" customHeight="1" x14ac:dyDescent="0.35">
      <c r="A97" s="96" t="s">
        <v>409</v>
      </c>
      <c r="B97" s="90" t="e">
        <f>(SUMIFS(Pasākumi_kārtas!$K$98:$K$233,Pasākumi_kārtas!#REF!,$A97,Pasākumi_kārtas!$R$98:$R$233,B$61))/1000000</f>
        <v>#REF!</v>
      </c>
      <c r="C97" s="19" t="e">
        <f t="shared" si="51"/>
        <v>#REF!</v>
      </c>
      <c r="D97" s="90" t="e">
        <f>(SUMIFS(Pasākumi_kārtas!$K$98:$K$233,Pasākumi_kārtas!#REF!,$A97,Pasākumi_kārtas!$R$98:$R$233,D$61))/1000000</f>
        <v>#REF!</v>
      </c>
      <c r="E97" s="19" t="e">
        <f t="shared" si="52"/>
        <v>#REF!</v>
      </c>
      <c r="F97" s="90" t="e">
        <f>(SUMIFS(Pasākumi_kārtas!$K$98:$K$233,Pasākumi_kārtas!#REF!,$A97,Pasākumi_kārtas!$R$98:$R$233,F$61))/1000000</f>
        <v>#REF!</v>
      </c>
      <c r="G97" s="19" t="e">
        <f t="shared" si="53"/>
        <v>#REF!</v>
      </c>
      <c r="H97" s="90" t="e">
        <f>(SUMIFS(Pasākumi_kārtas!$K$98:$K$233,Pasākumi_kārtas!#REF!,$A97,Pasākumi_kārtas!$R$98:$R$233,H$61))/1000000</f>
        <v>#REF!</v>
      </c>
      <c r="I97" s="19" t="e">
        <f t="shared" si="54"/>
        <v>#REF!</v>
      </c>
      <c r="J97" s="90" t="e">
        <f>(SUMIFS(Pasākumi_kārtas!$K$98:$K$233,Pasākumi_kārtas!#REF!,$A97,Pasākumi_kārtas!$R$98:$R$233,J$61))/1000000</f>
        <v>#REF!</v>
      </c>
      <c r="K97" s="19" t="e">
        <f t="shared" si="55"/>
        <v>#REF!</v>
      </c>
      <c r="L97" s="90" t="e">
        <f>(SUMIFS(Pasākumi_kārtas!$K$98:$K$233,Pasākumi_kārtas!#REF!,$A97,Pasākumi_kārtas!$R$98:$R$233,L$61))/1000000</f>
        <v>#REF!</v>
      </c>
      <c r="M97" s="19" t="e">
        <f t="shared" si="56"/>
        <v>#REF!</v>
      </c>
      <c r="N97" s="90" t="e">
        <f>(SUMIFS(Pasākumi_kārtas!$K$98:$K$233,Pasākumi_kārtas!#REF!,$A97,Pasākumi_kārtas!$R$98:$R$233,N$61))/1000000</f>
        <v>#REF!</v>
      </c>
      <c r="O97" s="19" t="e">
        <f t="shared" si="57"/>
        <v>#REF!</v>
      </c>
      <c r="P97" s="90" t="e">
        <f>(SUMIFS(Pasākumi_kārtas!$K$98:$K$233,Pasākumi_kārtas!#REF!,$A97,Pasākumi_kārtas!$R$98:$R$233,P$61))/1000000</f>
        <v>#REF!</v>
      </c>
      <c r="Q97" s="19" t="e">
        <f t="shared" si="58"/>
        <v>#REF!</v>
      </c>
      <c r="R97" s="90" t="e">
        <f>(SUMIFS(Pasākumi_kārtas!$K$98:$K$233,Pasākumi_kārtas!#REF!,$A97,Pasākumi_kārtas!$R$98:$R$233,R$61))/1000000</f>
        <v>#REF!</v>
      </c>
      <c r="S97" s="19" t="e">
        <f t="shared" si="59"/>
        <v>#REF!</v>
      </c>
      <c r="T97" s="90" t="e">
        <f>(SUMIFS(Pasākumi_kārtas!$K$98:$K$233,Pasākumi_kārtas!#REF!,$A97,Pasākumi_kārtas!$R$98:$R$233,T$61))/1000000</f>
        <v>#REF!</v>
      </c>
      <c r="U97" s="19" t="e">
        <f t="shared" si="60"/>
        <v>#REF!</v>
      </c>
      <c r="V97" s="90" t="e">
        <f>(SUMIFS(Pasākumi_kārtas!$K$98:$K$233,Pasākumi_kārtas!#REF!,$A97,Pasākumi_kārtas!$R$98:$R$233,V$61))/1000000</f>
        <v>#REF!</v>
      </c>
      <c r="W97" s="19" t="e">
        <f t="shared" si="61"/>
        <v>#REF!</v>
      </c>
      <c r="X97" s="90" t="e">
        <f>(SUMIFS(Pasākumi_kārtas!$K$98:$K$233,Pasākumi_kārtas!#REF!,$A97,Pasākumi_kārtas!$R$98:$R$233,X$61))/1000000</f>
        <v>#REF!</v>
      </c>
      <c r="Y97" s="19" t="e">
        <f t="shared" si="62"/>
        <v>#REF!</v>
      </c>
      <c r="AB97" s="66" t="s">
        <v>409</v>
      </c>
      <c r="AC97" s="67" t="e">
        <f>(SUMIFS(Pasākumi_kārtas!$K$98:$K$233,Pasākumi_kārtas!#REF!,'GRAFIKI II'!$AB97,Pasākumi_kārtas!$R$98:$R$233,'GRAFIKI II'!AC$61)/1000000)</f>
        <v>#REF!</v>
      </c>
      <c r="AD97" s="67" t="e">
        <f>(SUMIFS(Pasākumi_kārtas!$K$98:$K$233,Pasākumi_kārtas!#REF!,'GRAFIKI II'!$AB97,Pasākumi_kārtas!$R$98:$R$233,'GRAFIKI II'!AD$61)/1000000)</f>
        <v>#REF!</v>
      </c>
      <c r="AE97" s="67" t="e">
        <f>(SUMIFS(Pasākumi_kārtas!$K$98:$K$233,Pasākumi_kārtas!#REF!,'GRAFIKI II'!$AB97,Pasākumi_kārtas!$R$98:$R$233,'GRAFIKI II'!AE$61)/1000000)</f>
        <v>#REF!</v>
      </c>
      <c r="AF97" s="67" t="e">
        <f>(SUMIFS(Pasākumi_kārtas!$K$98:$K$233,Pasākumi_kārtas!#REF!,'GRAFIKI II'!$AB97,Pasākumi_kārtas!$R$98:$R$233,'GRAFIKI II'!AF$61)/1000000)</f>
        <v>#REF!</v>
      </c>
      <c r="AG97" s="67" t="e">
        <f>(SUMIFS(Pasākumi_kārtas!$K$98:$K$233,Pasākumi_kārtas!#REF!,'GRAFIKI II'!$AB97,Pasākumi_kārtas!$R$98:$R$233,'GRAFIKI II'!AG$61)/1000000)</f>
        <v>#REF!</v>
      </c>
      <c r="AH97" s="67" t="e">
        <f>(SUMIFS(Pasākumi_kārtas!$K$98:$K$233,Pasākumi_kārtas!#REF!,'GRAFIKI II'!$AB97,Pasākumi_kārtas!$R$98:$R$233,'GRAFIKI II'!AH$61)/1000000)</f>
        <v>#REF!</v>
      </c>
      <c r="AI97" s="67" t="e">
        <f>(SUMIFS(Pasākumi_kārtas!$K$98:$K$233,Pasākumi_kārtas!#REF!,'GRAFIKI II'!$AB97,Pasākumi_kārtas!$R$98:$R$233,'GRAFIKI II'!AI$61)/1000000)</f>
        <v>#REF!</v>
      </c>
      <c r="AJ97" s="67" t="e">
        <f>(SUMIFS(Pasākumi_kārtas!$K$98:$K$233,Pasākumi_kārtas!#REF!,'GRAFIKI II'!$AB97,Pasākumi_kārtas!$R$98:$R$233,'GRAFIKI II'!AJ$61)/1000000)</f>
        <v>#REF!</v>
      </c>
      <c r="AK97" s="67" t="e">
        <f>(SUMIFS(Pasākumi_kārtas!$K$98:$K$233,Pasākumi_kārtas!#REF!,'GRAFIKI II'!$AB97,Pasākumi_kārtas!$R$98:$R$233,'GRAFIKI II'!AK$61)/1000000)</f>
        <v>#REF!</v>
      </c>
      <c r="AL97" s="67" t="e">
        <f>(SUMIFS(Pasākumi_kārtas!$K$98:$K$233,Pasākumi_kārtas!#REF!,'GRAFIKI II'!$AB97,Pasākumi_kārtas!$R$98:$R$233,'GRAFIKI II'!AL$61)/1000000)</f>
        <v>#REF!</v>
      </c>
      <c r="AM97" s="67" t="e">
        <f>(SUMIFS(Pasākumi_kārtas!$K$98:$K$233,Pasākumi_kārtas!#REF!,'GRAFIKI II'!$AB97,Pasākumi_kārtas!$R$98:$R$233,'GRAFIKI II'!AM$61)/1000000)</f>
        <v>#REF!</v>
      </c>
      <c r="AN97" s="67" t="e">
        <f>(SUMIFS(Pasākumi_kārtas!$K$98:$K$233,Pasākumi_kārtas!#REF!,'GRAFIKI II'!$AB97,Pasākumi_kārtas!$R$98:$R$233,'GRAFIKI II'!AN$61)/1000000)</f>
        <v>#REF!</v>
      </c>
    </row>
    <row r="98" spans="1:40" ht="12" customHeight="1" x14ac:dyDescent="0.35">
      <c r="A98" s="96" t="s">
        <v>408</v>
      </c>
      <c r="B98" s="90" t="e">
        <f>(SUMIFS(Pasākumi_kārtas!$K$98:$K$233,Pasākumi_kārtas!#REF!,$A98,Pasākumi_kārtas!$R$98:$R$233,B$61))/1000000</f>
        <v>#REF!</v>
      </c>
      <c r="C98" s="19" t="e">
        <f t="shared" si="51"/>
        <v>#REF!</v>
      </c>
      <c r="D98" s="90" t="e">
        <f>(SUMIFS(Pasākumi_kārtas!$K$98:$K$233,Pasākumi_kārtas!#REF!,$A98,Pasākumi_kārtas!$R$98:$R$233,D$61))/1000000</f>
        <v>#REF!</v>
      </c>
      <c r="E98" s="19" t="e">
        <f t="shared" si="52"/>
        <v>#REF!</v>
      </c>
      <c r="F98" s="90" t="e">
        <f>(SUMIFS(Pasākumi_kārtas!$K$98:$K$233,Pasākumi_kārtas!#REF!,$A98,Pasākumi_kārtas!$R$98:$R$233,F$61))/1000000</f>
        <v>#REF!</v>
      </c>
      <c r="G98" s="19" t="e">
        <f t="shared" si="53"/>
        <v>#REF!</v>
      </c>
      <c r="H98" s="90" t="e">
        <f>(SUMIFS(Pasākumi_kārtas!$K$98:$K$233,Pasākumi_kārtas!#REF!,$A98,Pasākumi_kārtas!$R$98:$R$233,H$61))/1000000</f>
        <v>#REF!</v>
      </c>
      <c r="I98" s="19" t="e">
        <f t="shared" si="54"/>
        <v>#REF!</v>
      </c>
      <c r="J98" s="90" t="e">
        <f>(SUMIFS(Pasākumi_kārtas!$K$98:$K$233,Pasākumi_kārtas!#REF!,$A98,Pasākumi_kārtas!$R$98:$R$233,J$61))/1000000</f>
        <v>#REF!</v>
      </c>
      <c r="K98" s="19" t="e">
        <f t="shared" si="55"/>
        <v>#REF!</v>
      </c>
      <c r="L98" s="90" t="e">
        <f>(SUMIFS(Pasākumi_kārtas!$K$98:$K$233,Pasākumi_kārtas!#REF!,$A98,Pasākumi_kārtas!$R$98:$R$233,L$61))/1000000</f>
        <v>#REF!</v>
      </c>
      <c r="M98" s="19" t="e">
        <f t="shared" si="56"/>
        <v>#REF!</v>
      </c>
      <c r="N98" s="90" t="e">
        <f>(SUMIFS(Pasākumi_kārtas!$K$98:$K$233,Pasākumi_kārtas!#REF!,$A98,Pasākumi_kārtas!$R$98:$R$233,N$61))/1000000</f>
        <v>#REF!</v>
      </c>
      <c r="O98" s="19" t="e">
        <f t="shared" si="57"/>
        <v>#REF!</v>
      </c>
      <c r="P98" s="90" t="e">
        <f>(SUMIFS(Pasākumi_kārtas!$K$98:$K$233,Pasākumi_kārtas!#REF!,$A98,Pasākumi_kārtas!$R$98:$R$233,P$61))/1000000</f>
        <v>#REF!</v>
      </c>
      <c r="Q98" s="19" t="e">
        <f t="shared" si="58"/>
        <v>#REF!</v>
      </c>
      <c r="R98" s="90" t="e">
        <f>(SUMIFS(Pasākumi_kārtas!$K$98:$K$233,Pasākumi_kārtas!#REF!,$A98,Pasākumi_kārtas!$R$98:$R$233,R$61))/1000000</f>
        <v>#REF!</v>
      </c>
      <c r="S98" s="19" t="e">
        <f t="shared" si="59"/>
        <v>#REF!</v>
      </c>
      <c r="T98" s="90" t="e">
        <f>(SUMIFS(Pasākumi_kārtas!$K$98:$K$233,Pasākumi_kārtas!#REF!,$A98,Pasākumi_kārtas!$R$98:$R$233,T$61))/1000000</f>
        <v>#REF!</v>
      </c>
      <c r="U98" s="19" t="e">
        <f t="shared" si="60"/>
        <v>#REF!</v>
      </c>
      <c r="V98" s="90" t="e">
        <f>(SUMIFS(Pasākumi_kārtas!$K$98:$K$233,Pasākumi_kārtas!#REF!,$A98,Pasākumi_kārtas!$R$98:$R$233,V$61))/1000000</f>
        <v>#REF!</v>
      </c>
      <c r="W98" s="19" t="e">
        <f t="shared" si="61"/>
        <v>#REF!</v>
      </c>
      <c r="X98" s="90" t="e">
        <f>(SUMIFS(Pasākumi_kārtas!$K$98:$K$233,Pasākumi_kārtas!#REF!,$A98,Pasākumi_kārtas!$R$98:$R$233,X$61))/1000000</f>
        <v>#REF!</v>
      </c>
      <c r="Y98" s="19" t="e">
        <f t="shared" si="62"/>
        <v>#REF!</v>
      </c>
      <c r="AB98" s="66" t="s">
        <v>408</v>
      </c>
      <c r="AC98" s="67" t="e">
        <f>(SUMIFS(Pasākumi_kārtas!$K$98:$K$233,Pasākumi_kārtas!#REF!,'GRAFIKI II'!$AB98,Pasākumi_kārtas!$R$98:$R$233,'GRAFIKI II'!AC$61)/1000000)</f>
        <v>#REF!</v>
      </c>
      <c r="AD98" s="67" t="e">
        <f>(SUMIFS(Pasākumi_kārtas!$K$98:$K$233,Pasākumi_kārtas!#REF!,'GRAFIKI II'!$AB98,Pasākumi_kārtas!$R$98:$R$233,'GRAFIKI II'!AD$61)/1000000)</f>
        <v>#REF!</v>
      </c>
      <c r="AE98" s="67" t="e">
        <f>(SUMIFS(Pasākumi_kārtas!$K$98:$K$233,Pasākumi_kārtas!#REF!,'GRAFIKI II'!$AB98,Pasākumi_kārtas!$R$98:$R$233,'GRAFIKI II'!AE$61)/1000000)</f>
        <v>#REF!</v>
      </c>
      <c r="AF98" s="67" t="e">
        <f>(SUMIFS(Pasākumi_kārtas!$K$98:$K$233,Pasākumi_kārtas!#REF!,'GRAFIKI II'!$AB98,Pasākumi_kārtas!$R$98:$R$233,'GRAFIKI II'!AF$61)/1000000)</f>
        <v>#REF!</v>
      </c>
      <c r="AG98" s="67" t="e">
        <f>(SUMIFS(Pasākumi_kārtas!$K$98:$K$233,Pasākumi_kārtas!#REF!,'GRAFIKI II'!$AB98,Pasākumi_kārtas!$R$98:$R$233,'GRAFIKI II'!AG$61)/1000000)</f>
        <v>#REF!</v>
      </c>
      <c r="AH98" s="67" t="e">
        <f>(SUMIFS(Pasākumi_kārtas!$K$98:$K$233,Pasākumi_kārtas!#REF!,'GRAFIKI II'!$AB98,Pasākumi_kārtas!$R$98:$R$233,'GRAFIKI II'!AH$61)/1000000)</f>
        <v>#REF!</v>
      </c>
      <c r="AI98" s="67" t="e">
        <f>(SUMIFS(Pasākumi_kārtas!$K$98:$K$233,Pasākumi_kārtas!#REF!,'GRAFIKI II'!$AB98,Pasākumi_kārtas!$R$98:$R$233,'GRAFIKI II'!AI$61)/1000000)</f>
        <v>#REF!</v>
      </c>
      <c r="AJ98" s="67" t="e">
        <f>(SUMIFS(Pasākumi_kārtas!$K$98:$K$233,Pasākumi_kārtas!#REF!,'GRAFIKI II'!$AB98,Pasākumi_kārtas!$R$98:$R$233,'GRAFIKI II'!AJ$61)/1000000)</f>
        <v>#REF!</v>
      </c>
      <c r="AK98" s="67" t="e">
        <f>(SUMIFS(Pasākumi_kārtas!$K$98:$K$233,Pasākumi_kārtas!#REF!,'GRAFIKI II'!$AB98,Pasākumi_kārtas!$R$98:$R$233,'GRAFIKI II'!AK$61)/1000000)</f>
        <v>#REF!</v>
      </c>
      <c r="AL98" s="67" t="e">
        <f>(SUMIFS(Pasākumi_kārtas!$K$98:$K$233,Pasākumi_kārtas!#REF!,'GRAFIKI II'!$AB98,Pasākumi_kārtas!$R$98:$R$233,'GRAFIKI II'!AL$61)/1000000)</f>
        <v>#REF!</v>
      </c>
      <c r="AM98" s="67" t="e">
        <f>(SUMIFS(Pasākumi_kārtas!$K$98:$K$233,Pasākumi_kārtas!#REF!,'GRAFIKI II'!$AB98,Pasākumi_kārtas!$R$98:$R$233,'GRAFIKI II'!AM$61)/1000000)</f>
        <v>#REF!</v>
      </c>
      <c r="AN98" s="67" t="e">
        <f>(SUMIFS(Pasākumi_kārtas!$K$98:$K$233,Pasākumi_kārtas!#REF!,'GRAFIKI II'!$AB98,Pasākumi_kārtas!$R$98:$R$233,'GRAFIKI II'!AN$61)/1000000)</f>
        <v>#REF!</v>
      </c>
    </row>
    <row r="99" spans="1:40" ht="12" customHeight="1" x14ac:dyDescent="0.35">
      <c r="A99" s="96" t="s">
        <v>407</v>
      </c>
      <c r="B99" s="90" t="e">
        <f>(SUMIFS(Pasākumi_kārtas!$K$98:$K$233,Pasākumi_kārtas!#REF!,$A99,Pasākumi_kārtas!$R$98:$R$233,B$61))/1000000</f>
        <v>#REF!</v>
      </c>
      <c r="C99" s="19" t="e">
        <f t="shared" si="51"/>
        <v>#REF!</v>
      </c>
      <c r="D99" s="90" t="e">
        <f>(SUMIFS(Pasākumi_kārtas!$K$98:$K$233,Pasākumi_kārtas!#REF!,$A99,Pasākumi_kārtas!$R$98:$R$233,D$61))/1000000</f>
        <v>#REF!</v>
      </c>
      <c r="E99" s="19" t="e">
        <f t="shared" si="52"/>
        <v>#REF!</v>
      </c>
      <c r="F99" s="90" t="e">
        <f>(SUMIFS(Pasākumi_kārtas!$K$98:$K$233,Pasākumi_kārtas!#REF!,$A99,Pasākumi_kārtas!$R$98:$R$233,F$61))/1000000</f>
        <v>#REF!</v>
      </c>
      <c r="G99" s="19" t="e">
        <f t="shared" si="53"/>
        <v>#REF!</v>
      </c>
      <c r="H99" s="90" t="e">
        <f>(SUMIFS(Pasākumi_kārtas!$K$98:$K$233,Pasākumi_kārtas!#REF!,$A99,Pasākumi_kārtas!$R$98:$R$233,H$61))/1000000</f>
        <v>#REF!</v>
      </c>
      <c r="I99" s="19" t="e">
        <f t="shared" si="54"/>
        <v>#REF!</v>
      </c>
      <c r="J99" s="90" t="e">
        <f>(SUMIFS(Pasākumi_kārtas!$K$98:$K$233,Pasākumi_kārtas!#REF!,$A99,Pasākumi_kārtas!$R$98:$R$233,J$61))/1000000</f>
        <v>#REF!</v>
      </c>
      <c r="K99" s="19" t="e">
        <f t="shared" si="55"/>
        <v>#REF!</v>
      </c>
      <c r="L99" s="90" t="e">
        <f>(SUMIFS(Pasākumi_kārtas!$K$98:$K$233,Pasākumi_kārtas!#REF!,$A99,Pasākumi_kārtas!$R$98:$R$233,L$61))/1000000</f>
        <v>#REF!</v>
      </c>
      <c r="M99" s="19" t="e">
        <f t="shared" si="56"/>
        <v>#REF!</v>
      </c>
      <c r="N99" s="90" t="e">
        <f>(SUMIFS(Pasākumi_kārtas!$K$98:$K$233,Pasākumi_kārtas!#REF!,$A99,Pasākumi_kārtas!$R$98:$R$233,N$61))/1000000</f>
        <v>#REF!</v>
      </c>
      <c r="O99" s="19" t="e">
        <f t="shared" si="57"/>
        <v>#REF!</v>
      </c>
      <c r="P99" s="90" t="e">
        <f>(SUMIFS(Pasākumi_kārtas!$K$98:$K$233,Pasākumi_kārtas!#REF!,$A99,Pasākumi_kārtas!$R$98:$R$233,P$61))/1000000</f>
        <v>#REF!</v>
      </c>
      <c r="Q99" s="19" t="e">
        <f t="shared" si="58"/>
        <v>#REF!</v>
      </c>
      <c r="R99" s="90" t="e">
        <f>(SUMIFS(Pasākumi_kārtas!$K$98:$K$233,Pasākumi_kārtas!#REF!,$A99,Pasākumi_kārtas!$R$98:$R$233,R$61))/1000000</f>
        <v>#REF!</v>
      </c>
      <c r="S99" s="19" t="e">
        <f t="shared" si="59"/>
        <v>#REF!</v>
      </c>
      <c r="T99" s="90" t="e">
        <f>(SUMIFS(Pasākumi_kārtas!$K$98:$K$233,Pasākumi_kārtas!#REF!,$A99,Pasākumi_kārtas!$R$98:$R$233,T$61))/1000000</f>
        <v>#REF!</v>
      </c>
      <c r="U99" s="19" t="e">
        <f t="shared" si="60"/>
        <v>#REF!</v>
      </c>
      <c r="V99" s="90" t="e">
        <f>(SUMIFS(Pasākumi_kārtas!$K$98:$K$233,Pasākumi_kārtas!#REF!,$A99,Pasākumi_kārtas!$R$98:$R$233,V$61))/1000000</f>
        <v>#REF!</v>
      </c>
      <c r="W99" s="19" t="e">
        <f t="shared" si="61"/>
        <v>#REF!</v>
      </c>
      <c r="X99" s="90" t="e">
        <f>(SUMIFS(Pasākumi_kārtas!$K$98:$K$233,Pasākumi_kārtas!#REF!,$A99,Pasākumi_kārtas!$R$98:$R$233,X$61))/1000000</f>
        <v>#REF!</v>
      </c>
      <c r="Y99" s="19" t="e">
        <f t="shared" si="62"/>
        <v>#REF!</v>
      </c>
      <c r="AB99" s="66" t="s">
        <v>407</v>
      </c>
      <c r="AC99" s="67" t="e">
        <f>(SUMIFS(Pasākumi_kārtas!$K$98:$K$233,Pasākumi_kārtas!#REF!,'GRAFIKI II'!$AB99,Pasākumi_kārtas!$R$98:$R$233,'GRAFIKI II'!AC$61)/1000000)</f>
        <v>#REF!</v>
      </c>
      <c r="AD99" s="67" t="e">
        <f>(SUMIFS(Pasākumi_kārtas!$K$98:$K$233,Pasākumi_kārtas!#REF!,'GRAFIKI II'!$AB99,Pasākumi_kārtas!$R$98:$R$233,'GRAFIKI II'!AD$61)/1000000)</f>
        <v>#REF!</v>
      </c>
      <c r="AE99" s="67" t="e">
        <f>(SUMIFS(Pasākumi_kārtas!$K$98:$K$233,Pasākumi_kārtas!#REF!,'GRAFIKI II'!$AB99,Pasākumi_kārtas!$R$98:$R$233,'GRAFIKI II'!AE$61)/1000000)</f>
        <v>#REF!</v>
      </c>
      <c r="AF99" s="67" t="e">
        <f>(SUMIFS(Pasākumi_kārtas!$K$98:$K$233,Pasākumi_kārtas!#REF!,'GRAFIKI II'!$AB99,Pasākumi_kārtas!$R$98:$R$233,'GRAFIKI II'!AF$61)/1000000)</f>
        <v>#REF!</v>
      </c>
      <c r="AG99" s="67" t="e">
        <f>(SUMIFS(Pasākumi_kārtas!$K$98:$K$233,Pasākumi_kārtas!#REF!,'GRAFIKI II'!$AB99,Pasākumi_kārtas!$R$98:$R$233,'GRAFIKI II'!AG$61)/1000000)</f>
        <v>#REF!</v>
      </c>
      <c r="AH99" s="67" t="e">
        <f>(SUMIFS(Pasākumi_kārtas!$K$98:$K$233,Pasākumi_kārtas!#REF!,'GRAFIKI II'!$AB99,Pasākumi_kārtas!$R$98:$R$233,'GRAFIKI II'!AH$61)/1000000)</f>
        <v>#REF!</v>
      </c>
      <c r="AI99" s="67" t="e">
        <f>(SUMIFS(Pasākumi_kārtas!$K$98:$K$233,Pasākumi_kārtas!#REF!,'GRAFIKI II'!$AB99,Pasākumi_kārtas!$R$98:$R$233,'GRAFIKI II'!AI$61)/1000000)</f>
        <v>#REF!</v>
      </c>
      <c r="AJ99" s="67" t="e">
        <f>(SUMIFS(Pasākumi_kārtas!$K$98:$K$233,Pasākumi_kārtas!#REF!,'GRAFIKI II'!$AB99,Pasākumi_kārtas!$R$98:$R$233,'GRAFIKI II'!AJ$61)/1000000)</f>
        <v>#REF!</v>
      </c>
      <c r="AK99" s="67" t="e">
        <f>(SUMIFS(Pasākumi_kārtas!$K$98:$K$233,Pasākumi_kārtas!#REF!,'GRAFIKI II'!$AB99,Pasākumi_kārtas!$R$98:$R$233,'GRAFIKI II'!AK$61)/1000000)</f>
        <v>#REF!</v>
      </c>
      <c r="AL99" s="67" t="e">
        <f>(SUMIFS(Pasākumi_kārtas!$K$98:$K$233,Pasākumi_kārtas!#REF!,'GRAFIKI II'!$AB99,Pasākumi_kārtas!$R$98:$R$233,'GRAFIKI II'!AL$61)/1000000)</f>
        <v>#REF!</v>
      </c>
      <c r="AM99" s="67" t="e">
        <f>(SUMIFS(Pasākumi_kārtas!$K$98:$K$233,Pasākumi_kārtas!#REF!,'GRAFIKI II'!$AB99,Pasākumi_kārtas!$R$98:$R$233,'GRAFIKI II'!AM$61)/1000000)</f>
        <v>#REF!</v>
      </c>
      <c r="AN99" s="67" t="e">
        <f>(SUMIFS(Pasākumi_kārtas!$K$98:$K$233,Pasākumi_kārtas!#REF!,'GRAFIKI II'!$AB99,Pasākumi_kārtas!$R$98:$R$233,'GRAFIKI II'!AN$61)/1000000)</f>
        <v>#REF!</v>
      </c>
    </row>
    <row r="100" spans="1:40" ht="12" customHeight="1" x14ac:dyDescent="0.35">
      <c r="A100" s="96" t="s">
        <v>411</v>
      </c>
      <c r="B100" s="90" t="e">
        <f>(SUMIFS(Pasākumi_kārtas!$K$98:$K$233,Pasākumi_kārtas!#REF!,$A100,Pasākumi_kārtas!$R$98:$R$233,B$61))/1000000</f>
        <v>#REF!</v>
      </c>
      <c r="C100" s="19" t="e">
        <f t="shared" si="51"/>
        <v>#REF!</v>
      </c>
      <c r="D100" s="90" t="e">
        <f>(SUMIFS(Pasākumi_kārtas!$K$98:$K$233,Pasākumi_kārtas!#REF!,$A100,Pasākumi_kārtas!$R$98:$R$233,D$61))/1000000</f>
        <v>#REF!</v>
      </c>
      <c r="E100" s="19" t="e">
        <f t="shared" si="52"/>
        <v>#REF!</v>
      </c>
      <c r="F100" s="90" t="e">
        <f>(SUMIFS(Pasākumi_kārtas!$K$98:$K$233,Pasākumi_kārtas!#REF!,$A100,Pasākumi_kārtas!$R$98:$R$233,F$61))/1000000</f>
        <v>#REF!</v>
      </c>
      <c r="G100" s="19" t="e">
        <f t="shared" si="53"/>
        <v>#REF!</v>
      </c>
      <c r="H100" s="90" t="e">
        <f>(SUMIFS(Pasākumi_kārtas!$K$98:$K$233,Pasākumi_kārtas!#REF!,$A100,Pasākumi_kārtas!$R$98:$R$233,H$61))/1000000</f>
        <v>#REF!</v>
      </c>
      <c r="I100" s="19" t="e">
        <f t="shared" si="54"/>
        <v>#REF!</v>
      </c>
      <c r="J100" s="90" t="e">
        <f>(SUMIFS(Pasākumi_kārtas!$K$98:$K$233,Pasākumi_kārtas!#REF!,$A100,Pasākumi_kārtas!$R$98:$R$233,J$61))/1000000</f>
        <v>#REF!</v>
      </c>
      <c r="K100" s="19" t="e">
        <f t="shared" si="55"/>
        <v>#REF!</v>
      </c>
      <c r="L100" s="90" t="e">
        <f>(SUMIFS(Pasākumi_kārtas!$K$98:$K$233,Pasākumi_kārtas!#REF!,$A100,Pasākumi_kārtas!$R$98:$R$233,L$61))/1000000</f>
        <v>#REF!</v>
      </c>
      <c r="M100" s="19" t="e">
        <f t="shared" si="56"/>
        <v>#REF!</v>
      </c>
      <c r="N100" s="90" t="e">
        <f>(SUMIFS(Pasākumi_kārtas!$K$98:$K$233,Pasākumi_kārtas!#REF!,$A100,Pasākumi_kārtas!$R$98:$R$233,N$61))/1000000</f>
        <v>#REF!</v>
      </c>
      <c r="O100" s="19" t="e">
        <f t="shared" si="57"/>
        <v>#REF!</v>
      </c>
      <c r="P100" s="90" t="e">
        <f>(SUMIFS(Pasākumi_kārtas!$K$98:$K$233,Pasākumi_kārtas!#REF!,$A100,Pasākumi_kārtas!$R$98:$R$233,P$61))/1000000</f>
        <v>#REF!</v>
      </c>
      <c r="Q100" s="19" t="e">
        <f t="shared" si="58"/>
        <v>#REF!</v>
      </c>
      <c r="R100" s="90" t="e">
        <f>(SUMIFS(Pasākumi_kārtas!$K$98:$K$233,Pasākumi_kārtas!#REF!,$A100,Pasākumi_kārtas!$R$98:$R$233,R$61))/1000000</f>
        <v>#REF!</v>
      </c>
      <c r="S100" s="19" t="e">
        <f t="shared" si="59"/>
        <v>#REF!</v>
      </c>
      <c r="T100" s="90" t="e">
        <f>(SUMIFS(Pasākumi_kārtas!$K$98:$K$233,Pasākumi_kārtas!#REF!,$A100,Pasākumi_kārtas!$R$98:$R$233,T$61))/1000000</f>
        <v>#REF!</v>
      </c>
      <c r="U100" s="19" t="e">
        <f t="shared" si="60"/>
        <v>#REF!</v>
      </c>
      <c r="V100" s="90" t="e">
        <f>(SUMIFS(Pasākumi_kārtas!$K$98:$K$233,Pasākumi_kārtas!#REF!,$A100,Pasākumi_kārtas!$R$98:$R$233,V$61))/1000000</f>
        <v>#REF!</v>
      </c>
      <c r="W100" s="19" t="e">
        <f t="shared" si="61"/>
        <v>#REF!</v>
      </c>
      <c r="X100" s="90" t="e">
        <f>(SUMIFS(Pasākumi_kārtas!$K$98:$K$233,Pasākumi_kārtas!#REF!,$A100,Pasākumi_kārtas!$R$98:$R$233,X$61))/1000000</f>
        <v>#REF!</v>
      </c>
      <c r="Y100" s="19" t="e">
        <f t="shared" si="62"/>
        <v>#REF!</v>
      </c>
      <c r="AB100" s="66" t="s">
        <v>411</v>
      </c>
      <c r="AC100" s="67" t="e">
        <f>(SUMIFS(Pasākumi_kārtas!$K$98:$K$233,Pasākumi_kārtas!#REF!,'GRAFIKI II'!$AB100,Pasākumi_kārtas!$R$98:$R$233,'GRAFIKI II'!AC$61)/1000000)</f>
        <v>#REF!</v>
      </c>
      <c r="AD100" s="67" t="e">
        <f>(SUMIFS(Pasākumi_kārtas!$K$98:$K$233,Pasākumi_kārtas!#REF!,'GRAFIKI II'!$AB100,Pasākumi_kārtas!$R$98:$R$233,'GRAFIKI II'!AD$61)/1000000)</f>
        <v>#REF!</v>
      </c>
      <c r="AE100" s="67" t="e">
        <f>(SUMIFS(Pasākumi_kārtas!$K$98:$K$233,Pasākumi_kārtas!#REF!,'GRAFIKI II'!$AB100,Pasākumi_kārtas!$R$98:$R$233,'GRAFIKI II'!AE$61)/1000000)</f>
        <v>#REF!</v>
      </c>
      <c r="AF100" s="67" t="e">
        <f>(SUMIFS(Pasākumi_kārtas!$K$98:$K$233,Pasākumi_kārtas!#REF!,'GRAFIKI II'!$AB100,Pasākumi_kārtas!$R$98:$R$233,'GRAFIKI II'!AF$61)/1000000)</f>
        <v>#REF!</v>
      </c>
      <c r="AG100" s="67" t="e">
        <f>(SUMIFS(Pasākumi_kārtas!$K$98:$K$233,Pasākumi_kārtas!#REF!,'GRAFIKI II'!$AB100,Pasākumi_kārtas!$R$98:$R$233,'GRAFIKI II'!AG$61)/1000000)</f>
        <v>#REF!</v>
      </c>
      <c r="AH100" s="67" t="e">
        <f>(SUMIFS(Pasākumi_kārtas!$K$98:$K$233,Pasākumi_kārtas!#REF!,'GRAFIKI II'!$AB100,Pasākumi_kārtas!$R$98:$R$233,'GRAFIKI II'!AH$61)/1000000)</f>
        <v>#REF!</v>
      </c>
      <c r="AI100" s="67" t="e">
        <f>(SUMIFS(Pasākumi_kārtas!$K$98:$K$233,Pasākumi_kārtas!#REF!,'GRAFIKI II'!$AB100,Pasākumi_kārtas!$R$98:$R$233,'GRAFIKI II'!AI$61)/1000000)</f>
        <v>#REF!</v>
      </c>
      <c r="AJ100" s="67" t="e">
        <f>(SUMIFS(Pasākumi_kārtas!$K$98:$K$233,Pasākumi_kārtas!#REF!,'GRAFIKI II'!$AB100,Pasākumi_kārtas!$R$98:$R$233,'GRAFIKI II'!AJ$61)/1000000)</f>
        <v>#REF!</v>
      </c>
      <c r="AK100" s="67" t="e">
        <f>(SUMIFS(Pasākumi_kārtas!$K$98:$K$233,Pasākumi_kārtas!#REF!,'GRAFIKI II'!$AB100,Pasākumi_kārtas!$R$98:$R$233,'GRAFIKI II'!AK$61)/1000000)</f>
        <v>#REF!</v>
      </c>
      <c r="AL100" s="67" t="e">
        <f>(SUMIFS(Pasākumi_kārtas!$K$98:$K$233,Pasākumi_kārtas!#REF!,'GRAFIKI II'!$AB100,Pasākumi_kārtas!$R$98:$R$233,'GRAFIKI II'!AL$61)/1000000)</f>
        <v>#REF!</v>
      </c>
      <c r="AM100" s="67" t="e">
        <f>(SUMIFS(Pasākumi_kārtas!$K$98:$K$233,Pasākumi_kārtas!#REF!,'GRAFIKI II'!$AB100,Pasākumi_kārtas!$R$98:$R$233,'GRAFIKI II'!AM$61)/1000000)</f>
        <v>#REF!</v>
      </c>
      <c r="AN100" s="67" t="e">
        <f>(SUMIFS(Pasākumi_kārtas!$K$98:$K$233,Pasākumi_kārtas!#REF!,'GRAFIKI II'!$AB100,Pasākumi_kārtas!$R$98:$R$233,'GRAFIKI II'!AN$61)/1000000)</f>
        <v>#REF!</v>
      </c>
    </row>
    <row r="101" spans="1:40" ht="12" customHeight="1" x14ac:dyDescent="0.35">
      <c r="A101" s="96" t="s">
        <v>412</v>
      </c>
      <c r="B101" s="90" t="e">
        <f>(SUMIFS(Pasākumi_kārtas!$K$98:$K$233,Pasākumi_kārtas!#REF!,$A101,Pasākumi_kārtas!$R$98:$R$233,B$61))/1000000</f>
        <v>#REF!</v>
      </c>
      <c r="C101" s="19" t="e">
        <f t="shared" si="51"/>
        <v>#REF!</v>
      </c>
      <c r="D101" s="90" t="e">
        <f>(SUMIFS(Pasākumi_kārtas!$K$98:$K$233,Pasākumi_kārtas!#REF!,$A101,Pasākumi_kārtas!$R$98:$R$233,D$61))/1000000</f>
        <v>#REF!</v>
      </c>
      <c r="E101" s="19" t="e">
        <f t="shared" si="52"/>
        <v>#REF!</v>
      </c>
      <c r="F101" s="90" t="e">
        <f>(SUMIFS(Pasākumi_kārtas!$K$98:$K$233,Pasākumi_kārtas!#REF!,$A101,Pasākumi_kārtas!$R$98:$R$233,F$61))/1000000</f>
        <v>#REF!</v>
      </c>
      <c r="G101" s="19" t="e">
        <f t="shared" si="53"/>
        <v>#REF!</v>
      </c>
      <c r="H101" s="90" t="e">
        <f>(SUMIFS(Pasākumi_kārtas!$K$98:$K$233,Pasākumi_kārtas!#REF!,$A101,Pasākumi_kārtas!$R$98:$R$233,H$61))/1000000</f>
        <v>#REF!</v>
      </c>
      <c r="I101" s="19" t="e">
        <f t="shared" si="54"/>
        <v>#REF!</v>
      </c>
      <c r="J101" s="90" t="e">
        <f>(SUMIFS(Pasākumi_kārtas!$K$98:$K$233,Pasākumi_kārtas!#REF!,$A101,Pasākumi_kārtas!$R$98:$R$233,J$61))/1000000</f>
        <v>#REF!</v>
      </c>
      <c r="K101" s="19" t="e">
        <f t="shared" si="55"/>
        <v>#REF!</v>
      </c>
      <c r="L101" s="90" t="e">
        <f>(SUMIFS(Pasākumi_kārtas!$K$98:$K$233,Pasākumi_kārtas!#REF!,$A101,Pasākumi_kārtas!$R$98:$R$233,L$61))/1000000</f>
        <v>#REF!</v>
      </c>
      <c r="M101" s="19" t="e">
        <f t="shared" si="56"/>
        <v>#REF!</v>
      </c>
      <c r="N101" s="90" t="e">
        <f>(SUMIFS(Pasākumi_kārtas!$K$98:$K$233,Pasākumi_kārtas!#REF!,$A101,Pasākumi_kārtas!$R$98:$R$233,N$61))/1000000</f>
        <v>#REF!</v>
      </c>
      <c r="O101" s="19" t="e">
        <f t="shared" si="57"/>
        <v>#REF!</v>
      </c>
      <c r="P101" s="90" t="e">
        <f>(SUMIFS(Pasākumi_kārtas!$K$98:$K$233,Pasākumi_kārtas!#REF!,$A101,Pasākumi_kārtas!$R$98:$R$233,P$61))/1000000</f>
        <v>#REF!</v>
      </c>
      <c r="Q101" s="19" t="e">
        <f t="shared" si="58"/>
        <v>#REF!</v>
      </c>
      <c r="R101" s="90" t="e">
        <f>(SUMIFS(Pasākumi_kārtas!$K$98:$K$233,Pasākumi_kārtas!#REF!,$A101,Pasākumi_kārtas!$R$98:$R$233,R$61))/1000000</f>
        <v>#REF!</v>
      </c>
      <c r="S101" s="19" t="e">
        <f t="shared" si="59"/>
        <v>#REF!</v>
      </c>
      <c r="T101" s="90" t="e">
        <f>(SUMIFS(Pasākumi_kārtas!$K$98:$K$233,Pasākumi_kārtas!#REF!,$A101,Pasākumi_kārtas!$R$98:$R$233,T$61))/1000000</f>
        <v>#REF!</v>
      </c>
      <c r="U101" s="19" t="e">
        <f t="shared" si="60"/>
        <v>#REF!</v>
      </c>
      <c r="V101" s="90" t="e">
        <f>(SUMIFS(Pasākumi_kārtas!$K$98:$K$233,Pasākumi_kārtas!#REF!,$A101,Pasākumi_kārtas!$R$98:$R$233,V$61))/1000000</f>
        <v>#REF!</v>
      </c>
      <c r="W101" s="19" t="e">
        <f t="shared" si="61"/>
        <v>#REF!</v>
      </c>
      <c r="X101" s="90" t="e">
        <f>(SUMIFS(Pasākumi_kārtas!$K$98:$K$233,Pasākumi_kārtas!#REF!,$A101,Pasākumi_kārtas!$R$98:$R$233,X$61))/1000000</f>
        <v>#REF!</v>
      </c>
      <c r="Y101" s="19" t="e">
        <f t="shared" si="62"/>
        <v>#REF!</v>
      </c>
      <c r="AB101" s="66" t="s">
        <v>412</v>
      </c>
      <c r="AC101" s="67" t="e">
        <f>(SUMIFS(Pasākumi_kārtas!$K$98:$K$233,Pasākumi_kārtas!#REF!,'GRAFIKI II'!$AB101,Pasākumi_kārtas!$R$98:$R$233,'GRAFIKI II'!AC$61)/1000000)</f>
        <v>#REF!</v>
      </c>
      <c r="AD101" s="67" t="e">
        <f>(SUMIFS(Pasākumi_kārtas!$K$98:$K$233,Pasākumi_kārtas!#REF!,'GRAFIKI II'!$AB101,Pasākumi_kārtas!$R$98:$R$233,'GRAFIKI II'!AD$61)/1000000)</f>
        <v>#REF!</v>
      </c>
      <c r="AE101" s="67" t="e">
        <f>(SUMIFS(Pasākumi_kārtas!$K$98:$K$233,Pasākumi_kārtas!#REF!,'GRAFIKI II'!$AB101,Pasākumi_kārtas!$R$98:$R$233,'GRAFIKI II'!AE$61)/1000000)</f>
        <v>#REF!</v>
      </c>
      <c r="AF101" s="67" t="e">
        <f>(SUMIFS(Pasākumi_kārtas!$K$98:$K$233,Pasākumi_kārtas!#REF!,'GRAFIKI II'!$AB101,Pasākumi_kārtas!$R$98:$R$233,'GRAFIKI II'!AF$61)/1000000)</f>
        <v>#REF!</v>
      </c>
      <c r="AG101" s="67" t="e">
        <f>(SUMIFS(Pasākumi_kārtas!$K$98:$K$233,Pasākumi_kārtas!#REF!,'GRAFIKI II'!$AB101,Pasākumi_kārtas!$R$98:$R$233,'GRAFIKI II'!AG$61)/1000000)</f>
        <v>#REF!</v>
      </c>
      <c r="AH101" s="67" t="e">
        <f>(SUMIFS(Pasākumi_kārtas!$K$98:$K$233,Pasākumi_kārtas!#REF!,'GRAFIKI II'!$AB101,Pasākumi_kārtas!$R$98:$R$233,'GRAFIKI II'!AH$61)/1000000)</f>
        <v>#REF!</v>
      </c>
      <c r="AI101" s="67" t="e">
        <f>(SUMIFS(Pasākumi_kārtas!$K$98:$K$233,Pasākumi_kārtas!#REF!,'GRAFIKI II'!$AB101,Pasākumi_kārtas!$R$98:$R$233,'GRAFIKI II'!AI$61)/1000000)</f>
        <v>#REF!</v>
      </c>
      <c r="AJ101" s="67" t="e">
        <f>(SUMIFS(Pasākumi_kārtas!$K$98:$K$233,Pasākumi_kārtas!#REF!,'GRAFIKI II'!$AB101,Pasākumi_kārtas!$R$98:$R$233,'GRAFIKI II'!AJ$61)/1000000)</f>
        <v>#REF!</v>
      </c>
      <c r="AK101" s="67" t="e">
        <f>(SUMIFS(Pasākumi_kārtas!$K$98:$K$233,Pasākumi_kārtas!#REF!,'GRAFIKI II'!$AB101,Pasākumi_kārtas!$R$98:$R$233,'GRAFIKI II'!AK$61)/1000000)</f>
        <v>#REF!</v>
      </c>
      <c r="AL101" s="67" t="e">
        <f>(SUMIFS(Pasākumi_kārtas!$K$98:$K$233,Pasākumi_kārtas!#REF!,'GRAFIKI II'!$AB101,Pasākumi_kārtas!$R$98:$R$233,'GRAFIKI II'!AL$61)/1000000)</f>
        <v>#REF!</v>
      </c>
      <c r="AM101" s="67" t="e">
        <f>(SUMIFS(Pasākumi_kārtas!$K$98:$K$233,Pasākumi_kārtas!#REF!,'GRAFIKI II'!$AB101,Pasākumi_kārtas!$R$98:$R$233,'GRAFIKI II'!AM$61)/1000000)</f>
        <v>#REF!</v>
      </c>
      <c r="AN101" s="67" t="e">
        <f>(SUMIFS(Pasākumi_kārtas!$K$98:$K$233,Pasākumi_kārtas!#REF!,'GRAFIKI II'!$AB101,Pasākumi_kārtas!$R$98:$R$233,'GRAFIKI II'!AN$61)/1000000)</f>
        <v>#REF!</v>
      </c>
    </row>
    <row r="102" spans="1:40" ht="12" customHeight="1" x14ac:dyDescent="0.35">
      <c r="A102" s="96" t="s">
        <v>413</v>
      </c>
      <c r="B102" s="90" t="e">
        <f>(SUMIFS(Pasākumi_kārtas!$K$98:$K$233,Pasākumi_kārtas!#REF!,$A102,Pasākumi_kārtas!$R$98:$R$233,B$61))/1000000</f>
        <v>#REF!</v>
      </c>
      <c r="C102" s="19" t="e">
        <f t="shared" si="51"/>
        <v>#REF!</v>
      </c>
      <c r="D102" s="90" t="e">
        <f>(SUMIFS(Pasākumi_kārtas!$K$98:$K$233,Pasākumi_kārtas!#REF!,$A102,Pasākumi_kārtas!$R$98:$R$233,D$61))/1000000</f>
        <v>#REF!</v>
      </c>
      <c r="E102" s="19" t="e">
        <f t="shared" si="52"/>
        <v>#REF!</v>
      </c>
      <c r="F102" s="90" t="e">
        <f>(SUMIFS(Pasākumi_kārtas!$K$98:$K$233,Pasākumi_kārtas!#REF!,$A102,Pasākumi_kārtas!$R$98:$R$233,F$61))/1000000</f>
        <v>#REF!</v>
      </c>
      <c r="G102" s="19" t="e">
        <f t="shared" si="53"/>
        <v>#REF!</v>
      </c>
      <c r="H102" s="90" t="e">
        <f>(SUMIFS(Pasākumi_kārtas!$K$98:$K$233,Pasākumi_kārtas!#REF!,$A102,Pasākumi_kārtas!$R$98:$R$233,H$61))/1000000</f>
        <v>#REF!</v>
      </c>
      <c r="I102" s="19" t="e">
        <f t="shared" si="54"/>
        <v>#REF!</v>
      </c>
      <c r="J102" s="90" t="e">
        <f>(SUMIFS(Pasākumi_kārtas!$K$98:$K$233,Pasākumi_kārtas!#REF!,$A102,Pasākumi_kārtas!$R$98:$R$233,J$61))/1000000</f>
        <v>#REF!</v>
      </c>
      <c r="K102" s="19" t="e">
        <f t="shared" si="55"/>
        <v>#REF!</v>
      </c>
      <c r="L102" s="90" t="e">
        <f>(SUMIFS(Pasākumi_kārtas!$K$98:$K$233,Pasākumi_kārtas!#REF!,$A102,Pasākumi_kārtas!$R$98:$R$233,L$61))/1000000</f>
        <v>#REF!</v>
      </c>
      <c r="M102" s="19" t="e">
        <f t="shared" si="56"/>
        <v>#REF!</v>
      </c>
      <c r="N102" s="90" t="e">
        <f>(SUMIFS(Pasākumi_kārtas!$K$98:$K$233,Pasākumi_kārtas!#REF!,$A102,Pasākumi_kārtas!$R$98:$R$233,N$61))/1000000</f>
        <v>#REF!</v>
      </c>
      <c r="O102" s="19" t="e">
        <f t="shared" si="57"/>
        <v>#REF!</v>
      </c>
      <c r="P102" s="90" t="e">
        <f>(SUMIFS(Pasākumi_kārtas!$K$98:$K$233,Pasākumi_kārtas!#REF!,$A102,Pasākumi_kārtas!$R$98:$R$233,P$61))/1000000</f>
        <v>#REF!</v>
      </c>
      <c r="Q102" s="19" t="e">
        <f t="shared" si="58"/>
        <v>#REF!</v>
      </c>
      <c r="R102" s="90" t="e">
        <f>(SUMIFS(Pasākumi_kārtas!$K$98:$K$233,Pasākumi_kārtas!#REF!,$A102,Pasākumi_kārtas!$R$98:$R$233,R$61))/1000000</f>
        <v>#REF!</v>
      </c>
      <c r="S102" s="19" t="e">
        <f t="shared" si="59"/>
        <v>#REF!</v>
      </c>
      <c r="T102" s="90" t="e">
        <f>(SUMIFS(Pasākumi_kārtas!$K$98:$K$233,Pasākumi_kārtas!#REF!,$A102,Pasākumi_kārtas!$R$98:$R$233,T$61))/1000000</f>
        <v>#REF!</v>
      </c>
      <c r="U102" s="19" t="e">
        <f t="shared" si="60"/>
        <v>#REF!</v>
      </c>
      <c r="V102" s="90" t="e">
        <f>(SUMIFS(Pasākumi_kārtas!$K$98:$K$233,Pasākumi_kārtas!#REF!,$A102,Pasākumi_kārtas!$R$98:$R$233,V$61))/1000000</f>
        <v>#REF!</v>
      </c>
      <c r="W102" s="19" t="e">
        <f t="shared" si="61"/>
        <v>#REF!</v>
      </c>
      <c r="X102" s="90" t="e">
        <f>(SUMIFS(Pasākumi_kārtas!$K$98:$K$233,Pasākumi_kārtas!#REF!,$A102,Pasākumi_kārtas!$R$98:$R$233,X$61))/1000000</f>
        <v>#REF!</v>
      </c>
      <c r="Y102" s="19" t="e">
        <f t="shared" si="62"/>
        <v>#REF!</v>
      </c>
      <c r="AB102" s="66" t="s">
        <v>413</v>
      </c>
      <c r="AC102" s="67" t="e">
        <f>(SUMIFS(Pasākumi_kārtas!$K$98:$K$233,Pasākumi_kārtas!#REF!,'GRAFIKI II'!$AB102,Pasākumi_kārtas!$R$98:$R$233,'GRAFIKI II'!AC$61)/1000000)</f>
        <v>#REF!</v>
      </c>
      <c r="AD102" s="67" t="e">
        <f>(SUMIFS(Pasākumi_kārtas!$K$98:$K$233,Pasākumi_kārtas!#REF!,'GRAFIKI II'!$AB102,Pasākumi_kārtas!$R$98:$R$233,'GRAFIKI II'!AD$61)/1000000)</f>
        <v>#REF!</v>
      </c>
      <c r="AE102" s="67" t="e">
        <f>(SUMIFS(Pasākumi_kārtas!$K$98:$K$233,Pasākumi_kārtas!#REF!,'GRAFIKI II'!$AB102,Pasākumi_kārtas!$R$98:$R$233,'GRAFIKI II'!AE$61)/1000000)</f>
        <v>#REF!</v>
      </c>
      <c r="AF102" s="67" t="e">
        <f>(SUMIFS(Pasākumi_kārtas!$K$98:$K$233,Pasākumi_kārtas!#REF!,'GRAFIKI II'!$AB102,Pasākumi_kārtas!$R$98:$R$233,'GRAFIKI II'!AF$61)/1000000)</f>
        <v>#REF!</v>
      </c>
      <c r="AG102" s="67" t="e">
        <f>(SUMIFS(Pasākumi_kārtas!$K$98:$K$233,Pasākumi_kārtas!#REF!,'GRAFIKI II'!$AB102,Pasākumi_kārtas!$R$98:$R$233,'GRAFIKI II'!AG$61)/1000000)</f>
        <v>#REF!</v>
      </c>
      <c r="AH102" s="67" t="e">
        <f>(SUMIFS(Pasākumi_kārtas!$K$98:$K$233,Pasākumi_kārtas!#REF!,'GRAFIKI II'!$AB102,Pasākumi_kārtas!$R$98:$R$233,'GRAFIKI II'!AH$61)/1000000)</f>
        <v>#REF!</v>
      </c>
      <c r="AI102" s="67" t="e">
        <f>(SUMIFS(Pasākumi_kārtas!$K$98:$K$233,Pasākumi_kārtas!#REF!,'GRAFIKI II'!$AB102,Pasākumi_kārtas!$R$98:$R$233,'GRAFIKI II'!AI$61)/1000000)</f>
        <v>#REF!</v>
      </c>
      <c r="AJ102" s="67" t="e">
        <f>(SUMIFS(Pasākumi_kārtas!$K$98:$K$233,Pasākumi_kārtas!#REF!,'GRAFIKI II'!$AB102,Pasākumi_kārtas!$R$98:$R$233,'GRAFIKI II'!AJ$61)/1000000)</f>
        <v>#REF!</v>
      </c>
      <c r="AK102" s="67" t="e">
        <f>(SUMIFS(Pasākumi_kārtas!$K$98:$K$233,Pasākumi_kārtas!#REF!,'GRAFIKI II'!$AB102,Pasākumi_kārtas!$R$98:$R$233,'GRAFIKI II'!AK$61)/1000000)</f>
        <v>#REF!</v>
      </c>
      <c r="AL102" s="67" t="e">
        <f>(SUMIFS(Pasākumi_kārtas!$K$98:$K$233,Pasākumi_kārtas!#REF!,'GRAFIKI II'!$AB102,Pasākumi_kārtas!$R$98:$R$233,'GRAFIKI II'!AL$61)/1000000)</f>
        <v>#REF!</v>
      </c>
      <c r="AM102" s="67" t="e">
        <f>(SUMIFS(Pasākumi_kārtas!$K$98:$K$233,Pasākumi_kārtas!#REF!,'GRAFIKI II'!$AB102,Pasākumi_kārtas!$R$98:$R$233,'GRAFIKI II'!AM$61)/1000000)</f>
        <v>#REF!</v>
      </c>
      <c r="AN102" s="67" t="e">
        <f>(SUMIFS(Pasākumi_kārtas!$K$98:$K$233,Pasākumi_kārtas!#REF!,'GRAFIKI II'!$AB102,Pasākumi_kārtas!$R$98:$R$233,'GRAFIKI II'!AN$61)/1000000)</f>
        <v>#REF!</v>
      </c>
    </row>
    <row r="103" spans="1:40" ht="12" customHeight="1" x14ac:dyDescent="0.35">
      <c r="A103" s="96" t="s">
        <v>414</v>
      </c>
      <c r="B103" s="90" t="e">
        <f>(SUMIFS(Pasākumi_kārtas!$K$98:$K$233,Pasākumi_kārtas!#REF!,$A103,Pasākumi_kārtas!$R$98:$R$233,B$61))/1000000</f>
        <v>#REF!</v>
      </c>
      <c r="C103" s="19" t="e">
        <f t="shared" si="51"/>
        <v>#REF!</v>
      </c>
      <c r="D103" s="90" t="e">
        <f>(SUMIFS(Pasākumi_kārtas!$K$98:$K$233,Pasākumi_kārtas!#REF!,$A103,Pasākumi_kārtas!$R$98:$R$233,D$61))/1000000</f>
        <v>#REF!</v>
      </c>
      <c r="E103" s="19" t="e">
        <f t="shared" si="52"/>
        <v>#REF!</v>
      </c>
      <c r="F103" s="90" t="e">
        <f>(SUMIFS(Pasākumi_kārtas!$K$98:$K$233,Pasākumi_kārtas!#REF!,$A103,Pasākumi_kārtas!$R$98:$R$233,F$61))/1000000</f>
        <v>#REF!</v>
      </c>
      <c r="G103" s="19" t="e">
        <f t="shared" si="53"/>
        <v>#REF!</v>
      </c>
      <c r="H103" s="90" t="e">
        <f>(SUMIFS(Pasākumi_kārtas!$K$98:$K$233,Pasākumi_kārtas!#REF!,$A103,Pasākumi_kārtas!$R$98:$R$233,H$61))/1000000</f>
        <v>#REF!</v>
      </c>
      <c r="I103" s="19" t="e">
        <f t="shared" si="54"/>
        <v>#REF!</v>
      </c>
      <c r="J103" s="90" t="e">
        <f>(SUMIFS(Pasākumi_kārtas!$K$98:$K$233,Pasākumi_kārtas!#REF!,$A103,Pasākumi_kārtas!$R$98:$R$233,J$61))/1000000</f>
        <v>#REF!</v>
      </c>
      <c r="K103" s="19" t="e">
        <f t="shared" si="55"/>
        <v>#REF!</v>
      </c>
      <c r="L103" s="90" t="e">
        <f>(SUMIFS(Pasākumi_kārtas!$K$98:$K$233,Pasākumi_kārtas!#REF!,$A103,Pasākumi_kārtas!$R$98:$R$233,L$61))/1000000</f>
        <v>#REF!</v>
      </c>
      <c r="M103" s="19" t="e">
        <f t="shared" si="56"/>
        <v>#REF!</v>
      </c>
      <c r="N103" s="90" t="e">
        <f>(SUMIFS(Pasākumi_kārtas!$K$98:$K$233,Pasākumi_kārtas!#REF!,$A103,Pasākumi_kārtas!$R$98:$R$233,N$61))/1000000</f>
        <v>#REF!</v>
      </c>
      <c r="O103" s="19" t="e">
        <f t="shared" si="57"/>
        <v>#REF!</v>
      </c>
      <c r="P103" s="90" t="e">
        <f>(SUMIFS(Pasākumi_kārtas!$K$98:$K$233,Pasākumi_kārtas!#REF!,$A103,Pasākumi_kārtas!$R$98:$R$233,P$61))/1000000</f>
        <v>#REF!</v>
      </c>
      <c r="Q103" s="19" t="e">
        <f t="shared" si="58"/>
        <v>#REF!</v>
      </c>
      <c r="R103" s="90" t="e">
        <f>(SUMIFS(Pasākumi_kārtas!$K$98:$K$233,Pasākumi_kārtas!#REF!,$A103,Pasākumi_kārtas!$R$98:$R$233,R$61))/1000000</f>
        <v>#REF!</v>
      </c>
      <c r="S103" s="19" t="e">
        <f t="shared" si="59"/>
        <v>#REF!</v>
      </c>
      <c r="T103" s="90" t="e">
        <f>(SUMIFS(Pasākumi_kārtas!$K$98:$K$233,Pasākumi_kārtas!#REF!,$A103,Pasākumi_kārtas!$R$98:$R$233,T$61))/1000000</f>
        <v>#REF!</v>
      </c>
      <c r="U103" s="19" t="e">
        <f t="shared" si="60"/>
        <v>#REF!</v>
      </c>
      <c r="V103" s="90" t="e">
        <f>(SUMIFS(Pasākumi_kārtas!$K$98:$K$233,Pasākumi_kārtas!#REF!,$A103,Pasākumi_kārtas!$R$98:$R$233,V$61))/1000000</f>
        <v>#REF!</v>
      </c>
      <c r="W103" s="19" t="e">
        <f t="shared" si="61"/>
        <v>#REF!</v>
      </c>
      <c r="X103" s="90" t="e">
        <f>(SUMIFS(Pasākumi_kārtas!$K$98:$K$233,Pasākumi_kārtas!#REF!,$A103,Pasākumi_kārtas!$R$98:$R$233,X$61))/1000000</f>
        <v>#REF!</v>
      </c>
      <c r="Y103" s="19" t="e">
        <f t="shared" si="62"/>
        <v>#REF!</v>
      </c>
      <c r="AB103" s="66" t="s">
        <v>414</v>
      </c>
      <c r="AC103" s="67" t="e">
        <f>(SUMIFS(Pasākumi_kārtas!$K$98:$K$233,Pasākumi_kārtas!#REF!,'GRAFIKI II'!$AB103,Pasākumi_kārtas!$R$98:$R$233,'GRAFIKI II'!AC$61)/1000000)</f>
        <v>#REF!</v>
      </c>
      <c r="AD103" s="67" t="e">
        <f>(SUMIFS(Pasākumi_kārtas!$K$98:$K$233,Pasākumi_kārtas!#REF!,'GRAFIKI II'!$AB103,Pasākumi_kārtas!$R$98:$R$233,'GRAFIKI II'!AD$61)/1000000)</f>
        <v>#REF!</v>
      </c>
      <c r="AE103" s="67" t="e">
        <f>(SUMIFS(Pasākumi_kārtas!$K$98:$K$233,Pasākumi_kārtas!#REF!,'GRAFIKI II'!$AB103,Pasākumi_kārtas!$R$98:$R$233,'GRAFIKI II'!AE$61)/1000000)</f>
        <v>#REF!</v>
      </c>
      <c r="AF103" s="67" t="e">
        <f>(SUMIFS(Pasākumi_kārtas!$K$98:$K$233,Pasākumi_kārtas!#REF!,'GRAFIKI II'!$AB103,Pasākumi_kārtas!$R$98:$R$233,'GRAFIKI II'!AF$61)/1000000)</f>
        <v>#REF!</v>
      </c>
      <c r="AG103" s="67" t="e">
        <f>(SUMIFS(Pasākumi_kārtas!$K$98:$K$233,Pasākumi_kārtas!#REF!,'GRAFIKI II'!$AB103,Pasākumi_kārtas!$R$98:$R$233,'GRAFIKI II'!AG$61)/1000000)</f>
        <v>#REF!</v>
      </c>
      <c r="AH103" s="67" t="e">
        <f>(SUMIFS(Pasākumi_kārtas!$K$98:$K$233,Pasākumi_kārtas!#REF!,'GRAFIKI II'!$AB103,Pasākumi_kārtas!$R$98:$R$233,'GRAFIKI II'!AH$61)/1000000)</f>
        <v>#REF!</v>
      </c>
      <c r="AI103" s="67" t="e">
        <f>(SUMIFS(Pasākumi_kārtas!$K$98:$K$233,Pasākumi_kārtas!#REF!,'GRAFIKI II'!$AB103,Pasākumi_kārtas!$R$98:$R$233,'GRAFIKI II'!AI$61)/1000000)</f>
        <v>#REF!</v>
      </c>
      <c r="AJ103" s="67" t="e">
        <f>(SUMIFS(Pasākumi_kārtas!$K$98:$K$233,Pasākumi_kārtas!#REF!,'GRAFIKI II'!$AB103,Pasākumi_kārtas!$R$98:$R$233,'GRAFIKI II'!AJ$61)/1000000)</f>
        <v>#REF!</v>
      </c>
      <c r="AK103" s="67" t="e">
        <f>(SUMIFS(Pasākumi_kārtas!$K$98:$K$233,Pasākumi_kārtas!#REF!,'GRAFIKI II'!$AB103,Pasākumi_kārtas!$R$98:$R$233,'GRAFIKI II'!AK$61)/1000000)</f>
        <v>#REF!</v>
      </c>
      <c r="AL103" s="67" t="e">
        <f>(SUMIFS(Pasākumi_kārtas!$K$98:$K$233,Pasākumi_kārtas!#REF!,'GRAFIKI II'!$AB103,Pasākumi_kārtas!$R$98:$R$233,'GRAFIKI II'!AL$61)/1000000)</f>
        <v>#REF!</v>
      </c>
      <c r="AM103" s="67" t="e">
        <f>(SUMIFS(Pasākumi_kārtas!$K$98:$K$233,Pasākumi_kārtas!#REF!,'GRAFIKI II'!$AB103,Pasākumi_kārtas!$R$98:$R$233,'GRAFIKI II'!AM$61)/1000000)</f>
        <v>#REF!</v>
      </c>
      <c r="AN103" s="67" t="e">
        <f>(SUMIFS(Pasākumi_kārtas!$K$98:$K$233,Pasākumi_kārtas!#REF!,'GRAFIKI II'!$AB103,Pasākumi_kārtas!$R$98:$R$233,'GRAFIKI II'!AN$61)/1000000)</f>
        <v>#REF!</v>
      </c>
    </row>
    <row r="104" spans="1:40" ht="12" customHeight="1" x14ac:dyDescent="0.35">
      <c r="A104" s="96" t="s">
        <v>418</v>
      </c>
      <c r="B104" s="90" t="e">
        <f>(SUMIFS(Pasākumi_kārtas!$K$98:$K$233,Pasākumi_kārtas!#REF!,$A104,Pasākumi_kārtas!$R$98:$R$233,B$61))/1000000</f>
        <v>#REF!</v>
      </c>
      <c r="C104" s="19" t="e">
        <f t="shared" si="51"/>
        <v>#REF!</v>
      </c>
      <c r="D104" s="90" t="e">
        <f>(SUMIFS(Pasākumi_kārtas!$K$98:$K$233,Pasākumi_kārtas!#REF!,$A104,Pasākumi_kārtas!$R$98:$R$233,D$61))/1000000</f>
        <v>#REF!</v>
      </c>
      <c r="E104" s="19" t="e">
        <f t="shared" si="52"/>
        <v>#REF!</v>
      </c>
      <c r="F104" s="90" t="e">
        <f>(SUMIFS(Pasākumi_kārtas!$K$98:$K$233,Pasākumi_kārtas!#REF!,$A104,Pasākumi_kārtas!$R$98:$R$233,F$61))/1000000</f>
        <v>#REF!</v>
      </c>
      <c r="G104" s="19" t="e">
        <f t="shared" si="53"/>
        <v>#REF!</v>
      </c>
      <c r="H104" s="90" t="e">
        <f>(SUMIFS(Pasākumi_kārtas!$K$98:$K$233,Pasākumi_kārtas!#REF!,$A104,Pasākumi_kārtas!$R$98:$R$233,H$61))/1000000</f>
        <v>#REF!</v>
      </c>
      <c r="I104" s="19" t="e">
        <f t="shared" si="54"/>
        <v>#REF!</v>
      </c>
      <c r="J104" s="90" t="e">
        <f>(SUMIFS(Pasākumi_kārtas!$K$98:$K$233,Pasākumi_kārtas!#REF!,$A104,Pasākumi_kārtas!$R$98:$R$233,J$61))/1000000</f>
        <v>#REF!</v>
      </c>
      <c r="K104" s="19" t="e">
        <f t="shared" si="55"/>
        <v>#REF!</v>
      </c>
      <c r="L104" s="90" t="e">
        <f>(SUMIFS(Pasākumi_kārtas!$K$98:$K$233,Pasākumi_kārtas!#REF!,$A104,Pasākumi_kārtas!$R$98:$R$233,L$61))/1000000</f>
        <v>#REF!</v>
      </c>
      <c r="M104" s="19" t="e">
        <f t="shared" si="56"/>
        <v>#REF!</v>
      </c>
      <c r="N104" s="90" t="e">
        <f>(SUMIFS(Pasākumi_kārtas!$K$98:$K$233,Pasākumi_kārtas!#REF!,$A104,Pasākumi_kārtas!$R$98:$R$233,N$61))/1000000</f>
        <v>#REF!</v>
      </c>
      <c r="O104" s="19" t="e">
        <f t="shared" si="57"/>
        <v>#REF!</v>
      </c>
      <c r="P104" s="90" t="e">
        <f>(SUMIFS(Pasākumi_kārtas!$K$98:$K$233,Pasākumi_kārtas!#REF!,$A104,Pasākumi_kārtas!$R$98:$R$233,P$61))/1000000</f>
        <v>#REF!</v>
      </c>
      <c r="Q104" s="19" t="e">
        <f t="shared" si="58"/>
        <v>#REF!</v>
      </c>
      <c r="R104" s="90" t="e">
        <f>(SUMIFS(Pasākumi_kārtas!$K$98:$K$233,Pasākumi_kārtas!#REF!,$A104,Pasākumi_kārtas!$R$98:$R$233,R$61))/1000000</f>
        <v>#REF!</v>
      </c>
      <c r="S104" s="19" t="e">
        <f t="shared" si="59"/>
        <v>#REF!</v>
      </c>
      <c r="T104" s="90" t="e">
        <f>(SUMIFS(Pasākumi_kārtas!$K$98:$K$233,Pasākumi_kārtas!#REF!,$A104,Pasākumi_kārtas!$R$98:$R$233,T$61))/1000000</f>
        <v>#REF!</v>
      </c>
      <c r="U104" s="19" t="e">
        <f t="shared" si="60"/>
        <v>#REF!</v>
      </c>
      <c r="V104" s="90" t="e">
        <f>(SUMIFS(Pasākumi_kārtas!$K$98:$K$233,Pasākumi_kārtas!#REF!,$A104,Pasākumi_kārtas!$R$98:$R$233,V$61))/1000000</f>
        <v>#REF!</v>
      </c>
      <c r="W104" s="19" t="e">
        <f t="shared" si="61"/>
        <v>#REF!</v>
      </c>
      <c r="X104" s="90" t="e">
        <f>(SUMIFS(Pasākumi_kārtas!$K$98:$K$233,Pasākumi_kārtas!#REF!,$A104,Pasākumi_kārtas!$R$98:$R$233,X$61))/1000000</f>
        <v>#REF!</v>
      </c>
      <c r="Y104" s="19" t="e">
        <f t="shared" si="62"/>
        <v>#REF!</v>
      </c>
      <c r="AB104" s="66" t="s">
        <v>418</v>
      </c>
      <c r="AC104" s="67" t="e">
        <f>(SUMIFS(Pasākumi_kārtas!$K$98:$K$233,Pasākumi_kārtas!#REF!,'GRAFIKI II'!$AB104,Pasākumi_kārtas!$R$98:$R$233,'GRAFIKI II'!AC$61)/1000000)</f>
        <v>#REF!</v>
      </c>
      <c r="AD104" s="67" t="e">
        <f>(SUMIFS(Pasākumi_kārtas!$K$98:$K$233,Pasākumi_kārtas!#REF!,'GRAFIKI II'!$AB104,Pasākumi_kārtas!$R$98:$R$233,'GRAFIKI II'!AD$61)/1000000)</f>
        <v>#REF!</v>
      </c>
      <c r="AE104" s="67" t="e">
        <f>(SUMIFS(Pasākumi_kārtas!$K$98:$K$233,Pasākumi_kārtas!#REF!,'GRAFIKI II'!$AB104,Pasākumi_kārtas!$R$98:$R$233,'GRAFIKI II'!AE$61)/1000000)</f>
        <v>#REF!</v>
      </c>
      <c r="AF104" s="67" t="e">
        <f>(SUMIFS(Pasākumi_kārtas!$K$98:$K$233,Pasākumi_kārtas!#REF!,'GRAFIKI II'!$AB104,Pasākumi_kārtas!$R$98:$R$233,'GRAFIKI II'!AF$61)/1000000)</f>
        <v>#REF!</v>
      </c>
      <c r="AG104" s="67" t="e">
        <f>(SUMIFS(Pasākumi_kārtas!$K$98:$K$233,Pasākumi_kārtas!#REF!,'GRAFIKI II'!$AB104,Pasākumi_kārtas!$R$98:$R$233,'GRAFIKI II'!AG$61)/1000000)</f>
        <v>#REF!</v>
      </c>
      <c r="AH104" s="67" t="e">
        <f>(SUMIFS(Pasākumi_kārtas!$K$98:$K$233,Pasākumi_kārtas!#REF!,'GRAFIKI II'!$AB104,Pasākumi_kārtas!$R$98:$R$233,'GRAFIKI II'!AH$61)/1000000)</f>
        <v>#REF!</v>
      </c>
      <c r="AI104" s="67" t="e">
        <f>(SUMIFS(Pasākumi_kārtas!$K$98:$K$233,Pasākumi_kārtas!#REF!,'GRAFIKI II'!$AB104,Pasākumi_kārtas!$R$98:$R$233,'GRAFIKI II'!AI$61)/1000000)</f>
        <v>#REF!</v>
      </c>
      <c r="AJ104" s="67" t="e">
        <f>(SUMIFS(Pasākumi_kārtas!$K$98:$K$233,Pasākumi_kārtas!#REF!,'GRAFIKI II'!$AB104,Pasākumi_kārtas!$R$98:$R$233,'GRAFIKI II'!AJ$61)/1000000)</f>
        <v>#REF!</v>
      </c>
      <c r="AK104" s="67" t="e">
        <f>(SUMIFS(Pasākumi_kārtas!$K$98:$K$233,Pasākumi_kārtas!#REF!,'GRAFIKI II'!$AB104,Pasākumi_kārtas!$R$98:$R$233,'GRAFIKI II'!AK$61)/1000000)</f>
        <v>#REF!</v>
      </c>
      <c r="AL104" s="67" t="e">
        <f>(SUMIFS(Pasākumi_kārtas!$K$98:$K$233,Pasākumi_kārtas!#REF!,'GRAFIKI II'!$AB104,Pasākumi_kārtas!$R$98:$R$233,'GRAFIKI II'!AL$61)/1000000)</f>
        <v>#REF!</v>
      </c>
      <c r="AM104" s="67" t="e">
        <f>(SUMIFS(Pasākumi_kārtas!$K$98:$K$233,Pasākumi_kārtas!#REF!,'GRAFIKI II'!$AB104,Pasākumi_kārtas!$R$98:$R$233,'GRAFIKI II'!AM$61)/1000000)</f>
        <v>#REF!</v>
      </c>
      <c r="AN104" s="67" t="e">
        <f>(SUMIFS(Pasākumi_kārtas!$K$98:$K$233,Pasākumi_kārtas!#REF!,'GRAFIKI II'!$AB104,Pasākumi_kārtas!$R$98:$R$233,'GRAFIKI II'!AN$61)/1000000)</f>
        <v>#REF!</v>
      </c>
    </row>
    <row r="105" spans="1:40" ht="12" customHeight="1" x14ac:dyDescent="0.35">
      <c r="A105" s="97" t="s">
        <v>317</v>
      </c>
      <c r="B105" s="90" t="e">
        <f>(SUMIFS(Pasākumi_kārtas!$K$98:$K$233,Pasākumi_kārtas!#REF!,$A105,Pasākumi_kārtas!$R$98:$R$233,B$61))/1000000</f>
        <v>#REF!</v>
      </c>
      <c r="C105" s="19" t="e">
        <f t="shared" si="51"/>
        <v>#REF!</v>
      </c>
      <c r="D105" s="90" t="e">
        <f>(SUMIFS(Pasākumi_kārtas!$K$98:$K$233,Pasākumi_kārtas!#REF!,$A105,Pasākumi_kārtas!$R$98:$R$233,D$61))/1000000</f>
        <v>#REF!</v>
      </c>
      <c r="E105" s="19" t="e">
        <f t="shared" si="52"/>
        <v>#REF!</v>
      </c>
      <c r="F105" s="90" t="e">
        <f>(SUMIFS(Pasākumi_kārtas!$K$98:$K$233,Pasākumi_kārtas!#REF!,$A105,Pasākumi_kārtas!$R$98:$R$233,F$61))/1000000</f>
        <v>#REF!</v>
      </c>
      <c r="G105" s="19" t="e">
        <f t="shared" si="53"/>
        <v>#REF!</v>
      </c>
      <c r="H105" s="90" t="e">
        <f>(SUMIFS(Pasākumi_kārtas!$K$98:$K$233,Pasākumi_kārtas!#REF!,$A105,Pasākumi_kārtas!$R$98:$R$233,H$61))/1000000</f>
        <v>#REF!</v>
      </c>
      <c r="I105" s="19" t="e">
        <f t="shared" si="54"/>
        <v>#REF!</v>
      </c>
      <c r="J105" s="90" t="e">
        <f>(SUMIFS(Pasākumi_kārtas!$K$98:$K$233,Pasākumi_kārtas!#REF!,$A105,Pasākumi_kārtas!$R$98:$R$233,J$61))/1000000</f>
        <v>#REF!</v>
      </c>
      <c r="K105" s="19" t="e">
        <f t="shared" si="55"/>
        <v>#REF!</v>
      </c>
      <c r="L105" s="90" t="e">
        <f>(SUMIFS(Pasākumi_kārtas!$K$98:$K$233,Pasākumi_kārtas!#REF!,$A105,Pasākumi_kārtas!$R$98:$R$233,L$61))/1000000</f>
        <v>#REF!</v>
      </c>
      <c r="M105" s="19" t="e">
        <f t="shared" si="56"/>
        <v>#REF!</v>
      </c>
      <c r="N105" s="90" t="e">
        <f>(SUMIFS(Pasākumi_kārtas!$K$98:$K$233,Pasākumi_kārtas!#REF!,$A105,Pasākumi_kārtas!$R$98:$R$233,N$61))/1000000</f>
        <v>#REF!</v>
      </c>
      <c r="O105" s="19" t="e">
        <f t="shared" si="57"/>
        <v>#REF!</v>
      </c>
      <c r="P105" s="90" t="e">
        <f>(SUMIFS(Pasākumi_kārtas!$K$98:$K$233,Pasākumi_kārtas!#REF!,$A105,Pasākumi_kārtas!$R$98:$R$233,P$61))/1000000</f>
        <v>#REF!</v>
      </c>
      <c r="Q105" s="19" t="e">
        <f t="shared" si="58"/>
        <v>#REF!</v>
      </c>
      <c r="R105" s="90" t="e">
        <f>(SUMIFS(Pasākumi_kārtas!$K$98:$K$233,Pasākumi_kārtas!#REF!,$A105,Pasākumi_kārtas!$R$98:$R$233,R$61))/1000000</f>
        <v>#REF!</v>
      </c>
      <c r="S105" s="19" t="e">
        <f t="shared" si="59"/>
        <v>#REF!</v>
      </c>
      <c r="T105" s="90" t="e">
        <f>(SUMIFS(Pasākumi_kārtas!$K$98:$K$233,Pasākumi_kārtas!#REF!,$A105,Pasākumi_kārtas!$R$98:$R$233,T$61))/1000000</f>
        <v>#REF!</v>
      </c>
      <c r="U105" s="19" t="e">
        <f t="shared" si="60"/>
        <v>#REF!</v>
      </c>
      <c r="V105" s="90" t="e">
        <f>(SUMIFS(Pasākumi_kārtas!$K$98:$K$233,Pasākumi_kārtas!#REF!,$A105,Pasākumi_kārtas!$R$98:$R$233,V$61))/1000000</f>
        <v>#REF!</v>
      </c>
      <c r="W105" s="19" t="e">
        <f t="shared" si="61"/>
        <v>#REF!</v>
      </c>
      <c r="X105" s="90" t="e">
        <f>(SUMIFS(Pasākumi_kārtas!$K$98:$K$233,Pasākumi_kārtas!#REF!,$A105,Pasākumi_kārtas!$R$98:$R$233,X$61))/1000000</f>
        <v>#REF!</v>
      </c>
      <c r="Y105" s="19" t="e">
        <f t="shared" si="62"/>
        <v>#REF!</v>
      </c>
      <c r="AB105" s="68" t="s">
        <v>317</v>
      </c>
      <c r="AC105" s="67" t="e">
        <f>(SUMIFS(Pasākumi_kārtas!$K$98:$K$233,Pasākumi_kārtas!#REF!,'GRAFIKI II'!$AB105,Pasākumi_kārtas!$R$98:$R$233,'GRAFIKI II'!AC$61)/1000000)</f>
        <v>#REF!</v>
      </c>
      <c r="AD105" s="67" t="e">
        <f>(SUMIFS(Pasākumi_kārtas!$K$98:$K$233,Pasākumi_kārtas!#REF!,'GRAFIKI II'!$AB105,Pasākumi_kārtas!$R$98:$R$233,'GRAFIKI II'!AD$61)/1000000)</f>
        <v>#REF!</v>
      </c>
      <c r="AE105" s="67" t="e">
        <f>(SUMIFS(Pasākumi_kārtas!$K$98:$K$233,Pasākumi_kārtas!#REF!,'GRAFIKI II'!$AB105,Pasākumi_kārtas!$R$98:$R$233,'GRAFIKI II'!AE$61)/1000000)</f>
        <v>#REF!</v>
      </c>
      <c r="AF105" s="67" t="e">
        <f>(SUMIFS(Pasākumi_kārtas!$K$98:$K$233,Pasākumi_kārtas!#REF!,'GRAFIKI II'!$AB105,Pasākumi_kārtas!$R$98:$R$233,'GRAFIKI II'!AF$61)/1000000)</f>
        <v>#REF!</v>
      </c>
      <c r="AG105" s="67" t="e">
        <f>(SUMIFS(Pasākumi_kārtas!$K$98:$K$233,Pasākumi_kārtas!#REF!,'GRAFIKI II'!$AB105,Pasākumi_kārtas!$R$98:$R$233,'GRAFIKI II'!AG$61)/1000000)</f>
        <v>#REF!</v>
      </c>
      <c r="AH105" s="67" t="e">
        <f>(SUMIFS(Pasākumi_kārtas!$K$98:$K$233,Pasākumi_kārtas!#REF!,'GRAFIKI II'!$AB105,Pasākumi_kārtas!$R$98:$R$233,'GRAFIKI II'!AH$61)/1000000)</f>
        <v>#REF!</v>
      </c>
      <c r="AI105" s="67" t="e">
        <f>(SUMIFS(Pasākumi_kārtas!$K$98:$K$233,Pasākumi_kārtas!#REF!,'GRAFIKI II'!$AB105,Pasākumi_kārtas!$R$98:$R$233,'GRAFIKI II'!AI$61)/1000000)</f>
        <v>#REF!</v>
      </c>
      <c r="AJ105" s="67" t="e">
        <f>(SUMIFS(Pasākumi_kārtas!$K$98:$K$233,Pasākumi_kārtas!#REF!,'GRAFIKI II'!$AB105,Pasākumi_kārtas!$R$98:$R$233,'GRAFIKI II'!AJ$61)/1000000)</f>
        <v>#REF!</v>
      </c>
      <c r="AK105" s="67" t="e">
        <f>(SUMIFS(Pasākumi_kārtas!$K$98:$K$233,Pasākumi_kārtas!#REF!,'GRAFIKI II'!$AB105,Pasākumi_kārtas!$R$98:$R$233,'GRAFIKI II'!AK$61)/1000000)</f>
        <v>#REF!</v>
      </c>
      <c r="AL105" s="67" t="e">
        <f>(SUMIFS(Pasākumi_kārtas!$K$98:$K$233,Pasākumi_kārtas!#REF!,'GRAFIKI II'!$AB105,Pasākumi_kārtas!$R$98:$R$233,'GRAFIKI II'!AL$61)/1000000)</f>
        <v>#REF!</v>
      </c>
      <c r="AM105" s="67" t="e">
        <f>(SUMIFS(Pasākumi_kārtas!$K$98:$K$233,Pasākumi_kārtas!#REF!,'GRAFIKI II'!$AB105,Pasākumi_kārtas!$R$98:$R$233,'GRAFIKI II'!AM$61)/1000000)</f>
        <v>#REF!</v>
      </c>
      <c r="AN105" s="67" t="e">
        <f>(SUMIFS(Pasākumi_kārtas!$K$98:$K$233,Pasākumi_kārtas!#REF!,'GRAFIKI II'!$AB105,Pasākumi_kārtas!$R$98:$R$233,'GRAFIKI II'!AN$61)/1000000)</f>
        <v>#REF!</v>
      </c>
    </row>
    <row r="106" spans="1:40" ht="12" customHeight="1" x14ac:dyDescent="0.35">
      <c r="A106" s="96" t="s">
        <v>417</v>
      </c>
      <c r="B106" s="90" t="e">
        <f>(SUMIFS(Pasākumi_kārtas!$K$98:$K$233,Pasākumi_kārtas!#REF!,$A106,Pasākumi_kārtas!$R$98:$R$233,B$61))/1000000</f>
        <v>#REF!</v>
      </c>
      <c r="C106" s="19" t="e">
        <f t="shared" si="51"/>
        <v>#REF!</v>
      </c>
      <c r="D106" s="90" t="e">
        <f>(SUMIFS(Pasākumi_kārtas!$K$98:$K$233,Pasākumi_kārtas!#REF!,$A106,Pasākumi_kārtas!$R$98:$R$233,D$61))/1000000</f>
        <v>#REF!</v>
      </c>
      <c r="E106" s="19" t="e">
        <f t="shared" si="52"/>
        <v>#REF!</v>
      </c>
      <c r="F106" s="90" t="e">
        <f>(SUMIFS(Pasākumi_kārtas!$K$98:$K$233,Pasākumi_kārtas!#REF!,$A106,Pasākumi_kārtas!$R$98:$R$233,F$61))/1000000</f>
        <v>#REF!</v>
      </c>
      <c r="G106" s="19" t="e">
        <f t="shared" si="53"/>
        <v>#REF!</v>
      </c>
      <c r="H106" s="90" t="e">
        <f>(SUMIFS(Pasākumi_kārtas!$K$98:$K$233,Pasākumi_kārtas!#REF!,$A106,Pasākumi_kārtas!$R$98:$R$233,H$61))/1000000</f>
        <v>#REF!</v>
      </c>
      <c r="I106" s="19" t="e">
        <f t="shared" si="54"/>
        <v>#REF!</v>
      </c>
      <c r="J106" s="90" t="e">
        <f>(SUMIFS(Pasākumi_kārtas!$K$98:$K$233,Pasākumi_kārtas!#REF!,$A106,Pasākumi_kārtas!$R$98:$R$233,J$61))/1000000</f>
        <v>#REF!</v>
      </c>
      <c r="K106" s="19" t="e">
        <f t="shared" si="55"/>
        <v>#REF!</v>
      </c>
      <c r="L106" s="90" t="e">
        <f>(SUMIFS(Pasākumi_kārtas!$K$98:$K$233,Pasākumi_kārtas!#REF!,$A106,Pasākumi_kārtas!$R$98:$R$233,L$61))/1000000</f>
        <v>#REF!</v>
      </c>
      <c r="M106" s="19" t="e">
        <f t="shared" si="56"/>
        <v>#REF!</v>
      </c>
      <c r="N106" s="90" t="e">
        <f>(SUMIFS(Pasākumi_kārtas!$K$98:$K$233,Pasākumi_kārtas!#REF!,$A106,Pasākumi_kārtas!$R$98:$R$233,N$61))/1000000</f>
        <v>#REF!</v>
      </c>
      <c r="O106" s="19" t="e">
        <f t="shared" si="57"/>
        <v>#REF!</v>
      </c>
      <c r="P106" s="90" t="e">
        <f>(SUMIFS(Pasākumi_kārtas!$K$98:$K$233,Pasākumi_kārtas!#REF!,$A106,Pasākumi_kārtas!$R$98:$R$233,P$61))/1000000</f>
        <v>#REF!</v>
      </c>
      <c r="Q106" s="19" t="e">
        <f t="shared" si="58"/>
        <v>#REF!</v>
      </c>
      <c r="R106" s="90" t="e">
        <f>(SUMIFS(Pasākumi_kārtas!$K$98:$K$233,Pasākumi_kārtas!#REF!,$A106,Pasākumi_kārtas!$R$98:$R$233,R$61))/1000000</f>
        <v>#REF!</v>
      </c>
      <c r="S106" s="19" t="e">
        <f t="shared" si="59"/>
        <v>#REF!</v>
      </c>
      <c r="T106" s="90" t="e">
        <f>(SUMIFS(Pasākumi_kārtas!$K$98:$K$233,Pasākumi_kārtas!#REF!,$A106,Pasākumi_kārtas!$R$98:$R$233,T$61))/1000000</f>
        <v>#REF!</v>
      </c>
      <c r="U106" s="19" t="e">
        <f t="shared" si="60"/>
        <v>#REF!</v>
      </c>
      <c r="V106" s="90" t="e">
        <f>(SUMIFS(Pasākumi_kārtas!$K$98:$K$233,Pasākumi_kārtas!#REF!,$A106,Pasākumi_kārtas!$R$98:$R$233,V$61))/1000000</f>
        <v>#REF!</v>
      </c>
      <c r="W106" s="19" t="e">
        <f t="shared" si="61"/>
        <v>#REF!</v>
      </c>
      <c r="X106" s="90" t="e">
        <f>(SUMIFS(Pasākumi_kārtas!$K$98:$K$233,Pasākumi_kārtas!#REF!,$A106,Pasākumi_kārtas!$R$98:$R$233,X$61))/1000000</f>
        <v>#REF!</v>
      </c>
      <c r="Y106" s="19" t="e">
        <f t="shared" si="62"/>
        <v>#REF!</v>
      </c>
      <c r="AB106" s="66" t="s">
        <v>417</v>
      </c>
      <c r="AC106" s="67" t="e">
        <f>(SUMIFS(Pasākumi_kārtas!$K$98:$K$233,Pasākumi_kārtas!#REF!,'GRAFIKI II'!$AB106,Pasākumi_kārtas!$R$98:$R$233,'GRAFIKI II'!AC$61)/1000000)</f>
        <v>#REF!</v>
      </c>
      <c r="AD106" s="67" t="e">
        <f>(SUMIFS(Pasākumi_kārtas!$K$98:$K$233,Pasākumi_kārtas!#REF!,'GRAFIKI II'!$AB106,Pasākumi_kārtas!$R$98:$R$233,'GRAFIKI II'!AD$61)/1000000)</f>
        <v>#REF!</v>
      </c>
      <c r="AE106" s="67" t="e">
        <f>(SUMIFS(Pasākumi_kārtas!$K$98:$K$233,Pasākumi_kārtas!#REF!,'GRAFIKI II'!$AB106,Pasākumi_kārtas!$R$98:$R$233,'GRAFIKI II'!AE$61)/1000000)</f>
        <v>#REF!</v>
      </c>
      <c r="AF106" s="67" t="e">
        <f>(SUMIFS(Pasākumi_kārtas!$K$98:$K$233,Pasākumi_kārtas!#REF!,'GRAFIKI II'!$AB106,Pasākumi_kārtas!$R$98:$R$233,'GRAFIKI II'!AF$61)/1000000)</f>
        <v>#REF!</v>
      </c>
      <c r="AG106" s="67" t="e">
        <f>(SUMIFS(Pasākumi_kārtas!$K$98:$K$233,Pasākumi_kārtas!#REF!,'GRAFIKI II'!$AB106,Pasākumi_kārtas!$R$98:$R$233,'GRAFIKI II'!AG$61)/1000000)</f>
        <v>#REF!</v>
      </c>
      <c r="AH106" s="67" t="e">
        <f>(SUMIFS(Pasākumi_kārtas!$K$98:$K$233,Pasākumi_kārtas!#REF!,'GRAFIKI II'!$AB106,Pasākumi_kārtas!$R$98:$R$233,'GRAFIKI II'!AH$61)/1000000)</f>
        <v>#REF!</v>
      </c>
      <c r="AI106" s="67" t="e">
        <f>(SUMIFS(Pasākumi_kārtas!$K$98:$K$233,Pasākumi_kārtas!#REF!,'GRAFIKI II'!$AB106,Pasākumi_kārtas!$R$98:$R$233,'GRAFIKI II'!AI$61)/1000000)</f>
        <v>#REF!</v>
      </c>
      <c r="AJ106" s="67" t="e">
        <f>(SUMIFS(Pasākumi_kārtas!$K$98:$K$233,Pasākumi_kārtas!#REF!,'GRAFIKI II'!$AB106,Pasākumi_kārtas!$R$98:$R$233,'GRAFIKI II'!AJ$61)/1000000)</f>
        <v>#REF!</v>
      </c>
      <c r="AK106" s="67" t="e">
        <f>(SUMIFS(Pasākumi_kārtas!$K$98:$K$233,Pasākumi_kārtas!#REF!,'GRAFIKI II'!$AB106,Pasākumi_kārtas!$R$98:$R$233,'GRAFIKI II'!AK$61)/1000000)</f>
        <v>#REF!</v>
      </c>
      <c r="AL106" s="67" t="e">
        <f>(SUMIFS(Pasākumi_kārtas!$K$98:$K$233,Pasākumi_kārtas!#REF!,'GRAFIKI II'!$AB106,Pasākumi_kārtas!$R$98:$R$233,'GRAFIKI II'!AL$61)/1000000)</f>
        <v>#REF!</v>
      </c>
      <c r="AM106" s="67" t="e">
        <f>(SUMIFS(Pasākumi_kārtas!$K$98:$K$233,Pasākumi_kārtas!#REF!,'GRAFIKI II'!$AB106,Pasākumi_kārtas!$R$98:$R$233,'GRAFIKI II'!AM$61)/1000000)</f>
        <v>#REF!</v>
      </c>
      <c r="AN106" s="67" t="e">
        <f>(SUMIFS(Pasākumi_kārtas!$K$98:$K$233,Pasākumi_kārtas!#REF!,'GRAFIKI II'!$AB106,Pasākumi_kārtas!$R$98:$R$233,'GRAFIKI II'!AN$61)/1000000)</f>
        <v>#REF!</v>
      </c>
    </row>
    <row r="107" spans="1:40" ht="12" customHeight="1" x14ac:dyDescent="0.35">
      <c r="A107" s="98" t="s">
        <v>416</v>
      </c>
      <c r="B107" s="90" t="e">
        <f>(SUMIFS(Pasākumi_kārtas!$K$98:$K$233,Pasākumi_kārtas!#REF!,$A107,Pasākumi_kārtas!$R$98:$R$233,B$61))/1000000</f>
        <v>#REF!</v>
      </c>
      <c r="C107" s="19" t="e">
        <f t="shared" si="51"/>
        <v>#REF!</v>
      </c>
      <c r="D107" s="90" t="e">
        <f>(SUMIFS(Pasākumi_kārtas!$K$98:$K$233,Pasākumi_kārtas!#REF!,$A107,Pasākumi_kārtas!$R$98:$R$233,D$61))/1000000</f>
        <v>#REF!</v>
      </c>
      <c r="E107" s="19" t="e">
        <f t="shared" si="52"/>
        <v>#REF!</v>
      </c>
      <c r="F107" s="90" t="e">
        <f>(SUMIFS(Pasākumi_kārtas!$K$98:$K$233,Pasākumi_kārtas!#REF!,$A107,Pasākumi_kārtas!$R$98:$R$233,F$61))/1000000</f>
        <v>#REF!</v>
      </c>
      <c r="G107" s="19" t="e">
        <f t="shared" si="53"/>
        <v>#REF!</v>
      </c>
      <c r="H107" s="90" t="e">
        <f>(SUMIFS(Pasākumi_kārtas!$K$98:$K$233,Pasākumi_kārtas!#REF!,$A107,Pasākumi_kārtas!$R$98:$R$233,H$61))/1000000</f>
        <v>#REF!</v>
      </c>
      <c r="I107" s="19" t="e">
        <f t="shared" si="54"/>
        <v>#REF!</v>
      </c>
      <c r="J107" s="90" t="e">
        <f>(SUMIFS(Pasākumi_kārtas!$K$98:$K$233,Pasākumi_kārtas!#REF!,$A107,Pasākumi_kārtas!$R$98:$R$233,J$61))/1000000</f>
        <v>#REF!</v>
      </c>
      <c r="K107" s="19" t="e">
        <f t="shared" si="55"/>
        <v>#REF!</v>
      </c>
      <c r="L107" s="90" t="e">
        <f>(SUMIFS(Pasākumi_kārtas!$K$98:$K$233,Pasākumi_kārtas!#REF!,$A107,Pasākumi_kārtas!$R$98:$R$233,L$61))/1000000</f>
        <v>#REF!</v>
      </c>
      <c r="M107" s="19" t="e">
        <f t="shared" si="56"/>
        <v>#REF!</v>
      </c>
      <c r="N107" s="90" t="e">
        <f>(SUMIFS(Pasākumi_kārtas!$K$98:$K$233,Pasākumi_kārtas!#REF!,$A107,Pasākumi_kārtas!$R$98:$R$233,N$61))/1000000</f>
        <v>#REF!</v>
      </c>
      <c r="O107" s="19" t="e">
        <f t="shared" si="57"/>
        <v>#REF!</v>
      </c>
      <c r="P107" s="90" t="e">
        <f>(SUMIFS(Pasākumi_kārtas!$K$98:$K$233,Pasākumi_kārtas!#REF!,$A107,Pasākumi_kārtas!$R$98:$R$233,P$61))/1000000</f>
        <v>#REF!</v>
      </c>
      <c r="Q107" s="19" t="e">
        <f t="shared" si="58"/>
        <v>#REF!</v>
      </c>
      <c r="R107" s="90" t="e">
        <f>(SUMIFS(Pasākumi_kārtas!$K$98:$K$233,Pasākumi_kārtas!#REF!,$A107,Pasākumi_kārtas!$R$98:$R$233,R$61))/1000000</f>
        <v>#REF!</v>
      </c>
      <c r="S107" s="19" t="e">
        <f t="shared" si="59"/>
        <v>#REF!</v>
      </c>
      <c r="T107" s="90" t="e">
        <f>(SUMIFS(Pasākumi_kārtas!$K$98:$K$233,Pasākumi_kārtas!#REF!,$A107,Pasākumi_kārtas!$R$98:$R$233,T$61))/1000000</f>
        <v>#REF!</v>
      </c>
      <c r="U107" s="19" t="e">
        <f t="shared" si="60"/>
        <v>#REF!</v>
      </c>
      <c r="V107" s="90" t="e">
        <f>(SUMIFS(Pasākumi_kārtas!$K$98:$K$233,Pasākumi_kārtas!#REF!,$A107,Pasākumi_kārtas!$R$98:$R$233,V$61))/1000000</f>
        <v>#REF!</v>
      </c>
      <c r="W107" s="19" t="e">
        <f t="shared" si="61"/>
        <v>#REF!</v>
      </c>
      <c r="X107" s="90" t="e">
        <f>(SUMIFS(Pasākumi_kārtas!$K$98:$K$233,Pasākumi_kārtas!#REF!,$A107,Pasākumi_kārtas!$R$98:$R$233,X$61))/1000000</f>
        <v>#REF!</v>
      </c>
      <c r="Y107" s="19" t="e">
        <f t="shared" si="62"/>
        <v>#REF!</v>
      </c>
      <c r="AB107" s="69" t="s">
        <v>416</v>
      </c>
      <c r="AC107" s="67" t="e">
        <f>(SUMIFS(Pasākumi_kārtas!$K$98:$K$233,Pasākumi_kārtas!#REF!,'GRAFIKI II'!$AB107,Pasākumi_kārtas!$R$98:$R$233,'GRAFIKI II'!AC$61)/1000000)</f>
        <v>#REF!</v>
      </c>
      <c r="AD107" s="67" t="e">
        <f>(SUMIFS(Pasākumi_kārtas!$K$98:$K$233,Pasākumi_kārtas!#REF!,'GRAFIKI II'!$AB107,Pasākumi_kārtas!$R$98:$R$233,'GRAFIKI II'!AD$61)/1000000)</f>
        <v>#REF!</v>
      </c>
      <c r="AE107" s="67" t="e">
        <f>(SUMIFS(Pasākumi_kārtas!$K$98:$K$233,Pasākumi_kārtas!#REF!,'GRAFIKI II'!$AB107,Pasākumi_kārtas!$R$98:$R$233,'GRAFIKI II'!AE$61)/1000000)</f>
        <v>#REF!</v>
      </c>
      <c r="AF107" s="67" t="e">
        <f>(SUMIFS(Pasākumi_kārtas!$K$98:$K$233,Pasākumi_kārtas!#REF!,'GRAFIKI II'!$AB107,Pasākumi_kārtas!$R$98:$R$233,'GRAFIKI II'!AF$61)/1000000)</f>
        <v>#REF!</v>
      </c>
      <c r="AG107" s="67" t="e">
        <f>(SUMIFS(Pasākumi_kārtas!$K$98:$K$233,Pasākumi_kārtas!#REF!,'GRAFIKI II'!$AB107,Pasākumi_kārtas!$R$98:$R$233,'GRAFIKI II'!AG$61)/1000000)</f>
        <v>#REF!</v>
      </c>
      <c r="AH107" s="67" t="e">
        <f>(SUMIFS(Pasākumi_kārtas!$K$98:$K$233,Pasākumi_kārtas!#REF!,'GRAFIKI II'!$AB107,Pasākumi_kārtas!$R$98:$R$233,'GRAFIKI II'!AH$61)/1000000)</f>
        <v>#REF!</v>
      </c>
      <c r="AI107" s="67" t="e">
        <f>(SUMIFS(Pasākumi_kārtas!$K$98:$K$233,Pasākumi_kārtas!#REF!,'GRAFIKI II'!$AB107,Pasākumi_kārtas!$R$98:$R$233,'GRAFIKI II'!AI$61)/1000000)</f>
        <v>#REF!</v>
      </c>
      <c r="AJ107" s="67" t="e">
        <f>(SUMIFS(Pasākumi_kārtas!$K$98:$K$233,Pasākumi_kārtas!#REF!,'GRAFIKI II'!$AB107,Pasākumi_kārtas!$R$98:$R$233,'GRAFIKI II'!AJ$61)/1000000)</f>
        <v>#REF!</v>
      </c>
      <c r="AK107" s="67" t="e">
        <f>(SUMIFS(Pasākumi_kārtas!$K$98:$K$233,Pasākumi_kārtas!#REF!,'GRAFIKI II'!$AB107,Pasākumi_kārtas!$R$98:$R$233,'GRAFIKI II'!AK$61)/1000000)</f>
        <v>#REF!</v>
      </c>
      <c r="AL107" s="67" t="e">
        <f>(SUMIFS(Pasākumi_kārtas!$K$98:$K$233,Pasākumi_kārtas!#REF!,'GRAFIKI II'!$AB107,Pasākumi_kārtas!$R$98:$R$233,'GRAFIKI II'!AL$61)/1000000)</f>
        <v>#REF!</v>
      </c>
      <c r="AM107" s="67" t="e">
        <f>(SUMIFS(Pasākumi_kārtas!$K$98:$K$233,Pasākumi_kārtas!#REF!,'GRAFIKI II'!$AB107,Pasākumi_kārtas!$R$98:$R$233,'GRAFIKI II'!AM$61)/1000000)</f>
        <v>#REF!</v>
      </c>
      <c r="AN107" s="67" t="e">
        <f>(SUMIFS(Pasākumi_kārtas!$K$98:$K$233,Pasākumi_kārtas!#REF!,'GRAFIKI II'!$AB107,Pasākumi_kārtas!$R$98:$R$233,'GRAFIKI II'!AN$61)/1000000)</f>
        <v>#REF!</v>
      </c>
    </row>
    <row r="108" spans="1:40" ht="12" customHeight="1" x14ac:dyDescent="0.35">
      <c r="A108" s="98" t="s">
        <v>415</v>
      </c>
      <c r="B108" s="90" t="e">
        <f>(SUMIFS(Pasākumi_kārtas!$K$98:$K$233,Pasākumi_kārtas!#REF!,$A108,Pasākumi_kārtas!$R$98:$R$233,B$61))/1000000</f>
        <v>#REF!</v>
      </c>
      <c r="C108" s="19" t="e">
        <f t="shared" si="51"/>
        <v>#REF!</v>
      </c>
      <c r="D108" s="90" t="e">
        <f>(SUMIFS(Pasākumi_kārtas!$K$98:$K$233,Pasākumi_kārtas!#REF!,$A108,Pasākumi_kārtas!$R$98:$R$233,D$61))/1000000</f>
        <v>#REF!</v>
      </c>
      <c r="E108" s="19" t="e">
        <f t="shared" si="52"/>
        <v>#REF!</v>
      </c>
      <c r="F108" s="90" t="e">
        <f>(SUMIFS(Pasākumi_kārtas!$K$98:$K$233,Pasākumi_kārtas!#REF!,$A108,Pasākumi_kārtas!$R$98:$R$233,F$61))/1000000</f>
        <v>#REF!</v>
      </c>
      <c r="G108" s="19" t="e">
        <f t="shared" si="53"/>
        <v>#REF!</v>
      </c>
      <c r="H108" s="90" t="e">
        <f>(SUMIFS(Pasākumi_kārtas!$K$98:$K$233,Pasākumi_kārtas!#REF!,$A108,Pasākumi_kārtas!$R$98:$R$233,H$61))/1000000</f>
        <v>#REF!</v>
      </c>
      <c r="I108" s="19" t="e">
        <f t="shared" si="54"/>
        <v>#REF!</v>
      </c>
      <c r="J108" s="90" t="e">
        <f>(SUMIFS(Pasākumi_kārtas!$K$98:$K$233,Pasākumi_kārtas!#REF!,$A108,Pasākumi_kārtas!$R$98:$R$233,J$61))/1000000</f>
        <v>#REF!</v>
      </c>
      <c r="K108" s="19" t="e">
        <f t="shared" si="55"/>
        <v>#REF!</v>
      </c>
      <c r="L108" s="90" t="e">
        <f>(SUMIFS(Pasākumi_kārtas!$K$98:$K$233,Pasākumi_kārtas!#REF!,$A108,Pasākumi_kārtas!$R$98:$R$233,L$61))/1000000</f>
        <v>#REF!</v>
      </c>
      <c r="M108" s="19" t="e">
        <f t="shared" si="56"/>
        <v>#REF!</v>
      </c>
      <c r="N108" s="90" t="e">
        <f>(SUMIFS(Pasākumi_kārtas!$K$98:$K$233,Pasākumi_kārtas!#REF!,$A108,Pasākumi_kārtas!$R$98:$R$233,N$61))/1000000</f>
        <v>#REF!</v>
      </c>
      <c r="O108" s="19" t="e">
        <f t="shared" si="57"/>
        <v>#REF!</v>
      </c>
      <c r="P108" s="90" t="e">
        <f>(SUMIFS(Pasākumi_kārtas!$K$98:$K$233,Pasākumi_kārtas!#REF!,$A108,Pasākumi_kārtas!$R$98:$R$233,P$61))/1000000</f>
        <v>#REF!</v>
      </c>
      <c r="Q108" s="19" t="e">
        <f t="shared" si="58"/>
        <v>#REF!</v>
      </c>
      <c r="R108" s="90" t="e">
        <f>(SUMIFS(Pasākumi_kārtas!$K$98:$K$233,Pasākumi_kārtas!#REF!,$A108,Pasākumi_kārtas!$R$98:$R$233,R$61))/1000000</f>
        <v>#REF!</v>
      </c>
      <c r="S108" s="19" t="e">
        <f t="shared" si="59"/>
        <v>#REF!</v>
      </c>
      <c r="T108" s="90" t="e">
        <f>(SUMIFS(Pasākumi_kārtas!$K$98:$K$233,Pasākumi_kārtas!#REF!,$A108,Pasākumi_kārtas!$R$98:$R$233,T$61))/1000000</f>
        <v>#REF!</v>
      </c>
      <c r="U108" s="19" t="e">
        <f t="shared" si="60"/>
        <v>#REF!</v>
      </c>
      <c r="V108" s="90" t="e">
        <f>(SUMIFS(Pasākumi_kārtas!$K$98:$K$233,Pasākumi_kārtas!#REF!,$A108,Pasākumi_kārtas!$R$98:$R$233,V$61))/1000000</f>
        <v>#REF!</v>
      </c>
      <c r="W108" s="19" t="e">
        <f t="shared" si="61"/>
        <v>#REF!</v>
      </c>
      <c r="X108" s="90" t="e">
        <f>(SUMIFS(Pasākumi_kārtas!$K$98:$K$233,Pasākumi_kārtas!#REF!,$A108,Pasākumi_kārtas!$R$98:$R$233,X$61))/1000000</f>
        <v>#REF!</v>
      </c>
      <c r="Y108" s="19" t="e">
        <f t="shared" si="62"/>
        <v>#REF!</v>
      </c>
      <c r="AB108" s="69" t="s">
        <v>415</v>
      </c>
      <c r="AC108" s="67" t="e">
        <f>(SUMIFS(Pasākumi_kārtas!$K$98:$K$233,Pasākumi_kārtas!#REF!,'GRAFIKI II'!$AB108,Pasākumi_kārtas!$R$98:$R$233,'GRAFIKI II'!AC$61)/1000000)</f>
        <v>#REF!</v>
      </c>
      <c r="AD108" s="67" t="e">
        <f>(SUMIFS(Pasākumi_kārtas!$K$98:$K$233,Pasākumi_kārtas!#REF!,'GRAFIKI II'!$AB108,Pasākumi_kārtas!$R$98:$R$233,'GRAFIKI II'!AD$61)/1000000)</f>
        <v>#REF!</v>
      </c>
      <c r="AE108" s="67" t="e">
        <f>(SUMIFS(Pasākumi_kārtas!$K$98:$K$233,Pasākumi_kārtas!#REF!,'GRAFIKI II'!$AB108,Pasākumi_kārtas!$R$98:$R$233,'GRAFIKI II'!AE$61)/1000000)</f>
        <v>#REF!</v>
      </c>
      <c r="AF108" s="67" t="e">
        <f>(SUMIFS(Pasākumi_kārtas!$K$98:$K$233,Pasākumi_kārtas!#REF!,'GRAFIKI II'!$AB108,Pasākumi_kārtas!$R$98:$R$233,'GRAFIKI II'!AF$61)/1000000)</f>
        <v>#REF!</v>
      </c>
      <c r="AG108" s="67" t="e">
        <f>(SUMIFS(Pasākumi_kārtas!$K$98:$K$233,Pasākumi_kārtas!#REF!,'GRAFIKI II'!$AB108,Pasākumi_kārtas!$R$98:$R$233,'GRAFIKI II'!AG$61)/1000000)</f>
        <v>#REF!</v>
      </c>
      <c r="AH108" s="67" t="e">
        <f>(SUMIFS(Pasākumi_kārtas!$K$98:$K$233,Pasākumi_kārtas!#REF!,'GRAFIKI II'!$AB108,Pasākumi_kārtas!$R$98:$R$233,'GRAFIKI II'!AH$61)/1000000)</f>
        <v>#REF!</v>
      </c>
      <c r="AI108" s="67" t="e">
        <f>(SUMIFS(Pasākumi_kārtas!$K$98:$K$233,Pasākumi_kārtas!#REF!,'GRAFIKI II'!$AB108,Pasākumi_kārtas!$R$98:$R$233,'GRAFIKI II'!AI$61)/1000000)</f>
        <v>#REF!</v>
      </c>
      <c r="AJ108" s="67" t="e">
        <f>(SUMIFS(Pasākumi_kārtas!$K$98:$K$233,Pasākumi_kārtas!#REF!,'GRAFIKI II'!$AB108,Pasākumi_kārtas!$R$98:$R$233,'GRAFIKI II'!AJ$61)/1000000)</f>
        <v>#REF!</v>
      </c>
      <c r="AK108" s="67" t="e">
        <f>(SUMIFS(Pasākumi_kārtas!$K$98:$K$233,Pasākumi_kārtas!#REF!,'GRAFIKI II'!$AB108,Pasākumi_kārtas!$R$98:$R$233,'GRAFIKI II'!AK$61)/1000000)</f>
        <v>#REF!</v>
      </c>
      <c r="AL108" s="67" t="e">
        <f>(SUMIFS(Pasākumi_kārtas!$K$98:$K$233,Pasākumi_kārtas!#REF!,'GRAFIKI II'!$AB108,Pasākumi_kārtas!$R$98:$R$233,'GRAFIKI II'!AL$61)/1000000)</f>
        <v>#REF!</v>
      </c>
      <c r="AM108" s="67" t="e">
        <f>(SUMIFS(Pasākumi_kārtas!$K$98:$K$233,Pasākumi_kārtas!#REF!,'GRAFIKI II'!$AB108,Pasākumi_kārtas!$R$98:$R$233,'GRAFIKI II'!AM$61)/1000000)</f>
        <v>#REF!</v>
      </c>
      <c r="AN108" s="67" t="e">
        <f>(SUMIFS(Pasākumi_kārtas!$K$98:$K$233,Pasākumi_kārtas!#REF!,'GRAFIKI II'!$AB108,Pasākumi_kārtas!$R$98:$R$233,'GRAFIKI II'!AN$61)/1000000)</f>
        <v>#REF!</v>
      </c>
    </row>
    <row r="109" spans="1:40" ht="12" customHeight="1" x14ac:dyDescent="0.35">
      <c r="A109" s="98" t="s">
        <v>419</v>
      </c>
      <c r="B109" s="90" t="e">
        <f>(SUMIFS(Pasākumi_kārtas!$K$98:$K$233,Pasākumi_kārtas!#REF!,$A109,Pasākumi_kārtas!$R$98:$R$233,B$61))/1000000</f>
        <v>#REF!</v>
      </c>
      <c r="C109" s="19" t="e">
        <f t="shared" si="51"/>
        <v>#REF!</v>
      </c>
      <c r="D109" s="90" t="e">
        <f>(SUMIFS(Pasākumi_kārtas!$K$98:$K$233,Pasākumi_kārtas!#REF!,$A109,Pasākumi_kārtas!$R$98:$R$233,D$61))/1000000</f>
        <v>#REF!</v>
      </c>
      <c r="E109" s="19" t="e">
        <f t="shared" si="52"/>
        <v>#REF!</v>
      </c>
      <c r="F109" s="90" t="e">
        <f>(SUMIFS(Pasākumi_kārtas!$K$98:$K$233,Pasākumi_kārtas!#REF!,$A109,Pasākumi_kārtas!$R$98:$R$233,F$61))/1000000</f>
        <v>#REF!</v>
      </c>
      <c r="G109" s="19" t="e">
        <f t="shared" si="53"/>
        <v>#REF!</v>
      </c>
      <c r="H109" s="90" t="e">
        <f>(SUMIFS(Pasākumi_kārtas!$K$98:$K$233,Pasākumi_kārtas!#REF!,$A109,Pasākumi_kārtas!$R$98:$R$233,H$61))/1000000</f>
        <v>#REF!</v>
      </c>
      <c r="I109" s="19" t="e">
        <f t="shared" si="54"/>
        <v>#REF!</v>
      </c>
      <c r="J109" s="90" t="e">
        <f>(SUMIFS(Pasākumi_kārtas!$K$98:$K$233,Pasākumi_kārtas!#REF!,$A109,Pasākumi_kārtas!$R$98:$R$233,J$61))/1000000</f>
        <v>#REF!</v>
      </c>
      <c r="K109" s="19" t="e">
        <f t="shared" si="55"/>
        <v>#REF!</v>
      </c>
      <c r="L109" s="90" t="e">
        <f>(SUMIFS(Pasākumi_kārtas!$K$98:$K$233,Pasākumi_kārtas!#REF!,$A109,Pasākumi_kārtas!$R$98:$R$233,L$61))/1000000</f>
        <v>#REF!</v>
      </c>
      <c r="M109" s="19" t="e">
        <f t="shared" si="56"/>
        <v>#REF!</v>
      </c>
      <c r="N109" s="90" t="e">
        <f>(SUMIFS(Pasākumi_kārtas!$K$98:$K$233,Pasākumi_kārtas!#REF!,$A109,Pasākumi_kārtas!$R$98:$R$233,N$61))/1000000</f>
        <v>#REF!</v>
      </c>
      <c r="O109" s="19" t="e">
        <f t="shared" si="57"/>
        <v>#REF!</v>
      </c>
      <c r="P109" s="90" t="e">
        <f>(SUMIFS(Pasākumi_kārtas!$K$98:$K$233,Pasākumi_kārtas!#REF!,$A109,Pasākumi_kārtas!$R$98:$R$233,P$61))/1000000</f>
        <v>#REF!</v>
      </c>
      <c r="Q109" s="19" t="e">
        <f t="shared" si="58"/>
        <v>#REF!</v>
      </c>
      <c r="R109" s="90" t="e">
        <f>(SUMIFS(Pasākumi_kārtas!$K$98:$K$233,Pasākumi_kārtas!#REF!,$A109,Pasākumi_kārtas!$R$98:$R$233,R$61))/1000000</f>
        <v>#REF!</v>
      </c>
      <c r="S109" s="19" t="e">
        <f t="shared" si="59"/>
        <v>#REF!</v>
      </c>
      <c r="T109" s="90" t="e">
        <f>(SUMIFS(Pasākumi_kārtas!$K$98:$K$233,Pasākumi_kārtas!#REF!,$A109,Pasākumi_kārtas!$R$98:$R$233,T$61))/1000000</f>
        <v>#REF!</v>
      </c>
      <c r="U109" s="19" t="e">
        <f t="shared" si="60"/>
        <v>#REF!</v>
      </c>
      <c r="V109" s="90" t="e">
        <f>(SUMIFS(Pasākumi_kārtas!$K$98:$K$233,Pasākumi_kārtas!#REF!,$A109,Pasākumi_kārtas!$R$98:$R$233,V$61))/1000000</f>
        <v>#REF!</v>
      </c>
      <c r="W109" s="19" t="e">
        <f t="shared" si="61"/>
        <v>#REF!</v>
      </c>
      <c r="X109" s="90" t="e">
        <f>(SUMIFS(Pasākumi_kārtas!$K$98:$K$233,Pasākumi_kārtas!#REF!,$A109,Pasākumi_kārtas!$R$98:$R$233,X$61))/1000000</f>
        <v>#REF!</v>
      </c>
      <c r="Y109" s="19" t="e">
        <f t="shared" si="62"/>
        <v>#REF!</v>
      </c>
      <c r="AB109" s="69" t="s">
        <v>419</v>
      </c>
      <c r="AC109" s="67" t="e">
        <f>(SUMIFS(Pasākumi_kārtas!$K$98:$K$233,Pasākumi_kārtas!#REF!,'GRAFIKI II'!$AB109,Pasākumi_kārtas!$R$98:$R$233,'GRAFIKI II'!AC$61)/1000000)</f>
        <v>#REF!</v>
      </c>
      <c r="AD109" s="67" t="e">
        <f>(SUMIFS(Pasākumi_kārtas!$K$98:$K$233,Pasākumi_kārtas!#REF!,'GRAFIKI II'!$AB109,Pasākumi_kārtas!$R$98:$R$233,'GRAFIKI II'!AD$61)/1000000)</f>
        <v>#REF!</v>
      </c>
      <c r="AE109" s="67" t="e">
        <f>(SUMIFS(Pasākumi_kārtas!$K$98:$K$233,Pasākumi_kārtas!#REF!,'GRAFIKI II'!$AB109,Pasākumi_kārtas!$R$98:$R$233,'GRAFIKI II'!AE$61)/1000000)</f>
        <v>#REF!</v>
      </c>
      <c r="AF109" s="67" t="e">
        <f>(SUMIFS(Pasākumi_kārtas!$K$98:$K$233,Pasākumi_kārtas!#REF!,'GRAFIKI II'!$AB109,Pasākumi_kārtas!$R$98:$R$233,'GRAFIKI II'!AF$61)/1000000)</f>
        <v>#REF!</v>
      </c>
      <c r="AG109" s="67" t="e">
        <f>(SUMIFS(Pasākumi_kārtas!$K$98:$K$233,Pasākumi_kārtas!#REF!,'GRAFIKI II'!$AB109,Pasākumi_kārtas!$R$98:$R$233,'GRAFIKI II'!AG$61)/1000000)</f>
        <v>#REF!</v>
      </c>
      <c r="AH109" s="67" t="e">
        <f>(SUMIFS(Pasākumi_kārtas!$K$98:$K$233,Pasākumi_kārtas!#REF!,'GRAFIKI II'!$AB109,Pasākumi_kārtas!$R$98:$R$233,'GRAFIKI II'!AH$61)/1000000)</f>
        <v>#REF!</v>
      </c>
      <c r="AI109" s="67" t="e">
        <f>(SUMIFS(Pasākumi_kārtas!$K$98:$K$233,Pasākumi_kārtas!#REF!,'GRAFIKI II'!$AB109,Pasākumi_kārtas!$R$98:$R$233,'GRAFIKI II'!AI$61)/1000000)</f>
        <v>#REF!</v>
      </c>
      <c r="AJ109" s="67" t="e">
        <f>(SUMIFS(Pasākumi_kārtas!$K$98:$K$233,Pasākumi_kārtas!#REF!,'GRAFIKI II'!$AB109,Pasākumi_kārtas!$R$98:$R$233,'GRAFIKI II'!AJ$61)/1000000)</f>
        <v>#REF!</v>
      </c>
      <c r="AK109" s="67" t="e">
        <f>(SUMIFS(Pasākumi_kārtas!$K$98:$K$233,Pasākumi_kārtas!#REF!,'GRAFIKI II'!$AB109,Pasākumi_kārtas!$R$98:$R$233,'GRAFIKI II'!AK$61)/1000000)</f>
        <v>#REF!</v>
      </c>
      <c r="AL109" s="67" t="e">
        <f>(SUMIFS(Pasākumi_kārtas!$K$98:$K$233,Pasākumi_kārtas!#REF!,'GRAFIKI II'!$AB109,Pasākumi_kārtas!$R$98:$R$233,'GRAFIKI II'!AL$61)/1000000)</f>
        <v>#REF!</v>
      </c>
      <c r="AM109" s="67" t="e">
        <f>(SUMIFS(Pasākumi_kārtas!$K$98:$K$233,Pasākumi_kārtas!#REF!,'GRAFIKI II'!$AB109,Pasākumi_kārtas!$R$98:$R$233,'GRAFIKI II'!AM$61)/1000000)</f>
        <v>#REF!</v>
      </c>
      <c r="AN109" s="67" t="e">
        <f>(SUMIFS(Pasākumi_kārtas!$K$98:$K$233,Pasākumi_kārtas!#REF!,'GRAFIKI II'!$AB109,Pasākumi_kārtas!$R$98:$R$233,'GRAFIKI II'!AN$61)/1000000)</f>
        <v>#REF!</v>
      </c>
    </row>
    <row r="110" spans="1:40" ht="12" customHeight="1" x14ac:dyDescent="0.35">
      <c r="A110" s="98" t="s">
        <v>420</v>
      </c>
      <c r="B110" s="90" t="e">
        <f>(SUMIFS(Pasākumi_kārtas!$K$98:$K$233,Pasākumi_kārtas!#REF!,$A110,Pasākumi_kārtas!$R$98:$R$233,B$61))/1000000</f>
        <v>#REF!</v>
      </c>
      <c r="C110" s="19" t="e">
        <f t="shared" si="51"/>
        <v>#REF!</v>
      </c>
      <c r="D110" s="90" t="e">
        <f>(SUMIFS(Pasākumi_kārtas!$K$98:$K$233,Pasākumi_kārtas!#REF!,$A110,Pasākumi_kārtas!$R$98:$R$233,D$61))/1000000</f>
        <v>#REF!</v>
      </c>
      <c r="E110" s="19" t="e">
        <f t="shared" si="52"/>
        <v>#REF!</v>
      </c>
      <c r="F110" s="90" t="e">
        <f>(SUMIFS(Pasākumi_kārtas!$K$98:$K$233,Pasākumi_kārtas!#REF!,$A110,Pasākumi_kārtas!$R$98:$R$233,F$61))/1000000</f>
        <v>#REF!</v>
      </c>
      <c r="G110" s="19" t="e">
        <f t="shared" si="53"/>
        <v>#REF!</v>
      </c>
      <c r="H110" s="90" t="e">
        <f>(SUMIFS(Pasākumi_kārtas!$K$98:$K$233,Pasākumi_kārtas!#REF!,$A110,Pasākumi_kārtas!$R$98:$R$233,H$61))/1000000</f>
        <v>#REF!</v>
      </c>
      <c r="I110" s="19" t="e">
        <f t="shared" si="54"/>
        <v>#REF!</v>
      </c>
      <c r="J110" s="90" t="e">
        <f>(SUMIFS(Pasākumi_kārtas!$K$98:$K$233,Pasākumi_kārtas!#REF!,$A110,Pasākumi_kārtas!$R$98:$R$233,J$61))/1000000</f>
        <v>#REF!</v>
      </c>
      <c r="K110" s="19" t="e">
        <f t="shared" si="55"/>
        <v>#REF!</v>
      </c>
      <c r="L110" s="90" t="e">
        <f>(SUMIFS(Pasākumi_kārtas!$K$98:$K$233,Pasākumi_kārtas!#REF!,$A110,Pasākumi_kārtas!$R$98:$R$233,L$61))/1000000</f>
        <v>#REF!</v>
      </c>
      <c r="M110" s="19" t="e">
        <f t="shared" si="56"/>
        <v>#REF!</v>
      </c>
      <c r="N110" s="90" t="e">
        <f>(SUMIFS(Pasākumi_kārtas!$K$98:$K$233,Pasākumi_kārtas!#REF!,$A110,Pasākumi_kārtas!$R$98:$R$233,N$61))/1000000</f>
        <v>#REF!</v>
      </c>
      <c r="O110" s="19" t="e">
        <f t="shared" si="57"/>
        <v>#REF!</v>
      </c>
      <c r="P110" s="90" t="e">
        <f>(SUMIFS(Pasākumi_kārtas!$K$98:$K$233,Pasākumi_kārtas!#REF!,$A110,Pasākumi_kārtas!$R$98:$R$233,P$61))/1000000</f>
        <v>#REF!</v>
      </c>
      <c r="Q110" s="19" t="e">
        <f t="shared" si="58"/>
        <v>#REF!</v>
      </c>
      <c r="R110" s="90" t="e">
        <f>(SUMIFS(Pasākumi_kārtas!$K$98:$K$233,Pasākumi_kārtas!#REF!,$A110,Pasākumi_kārtas!$R$98:$R$233,R$61))/1000000</f>
        <v>#REF!</v>
      </c>
      <c r="S110" s="19" t="e">
        <f t="shared" si="59"/>
        <v>#REF!</v>
      </c>
      <c r="T110" s="90" t="e">
        <f>(SUMIFS(Pasākumi_kārtas!$K$98:$K$233,Pasākumi_kārtas!#REF!,$A110,Pasākumi_kārtas!$R$98:$R$233,T$61))/1000000</f>
        <v>#REF!</v>
      </c>
      <c r="U110" s="19" t="e">
        <f t="shared" si="60"/>
        <v>#REF!</v>
      </c>
      <c r="V110" s="90" t="e">
        <f>(SUMIFS(Pasākumi_kārtas!$K$98:$K$233,Pasākumi_kārtas!#REF!,$A110,Pasākumi_kārtas!$R$98:$R$233,V$61))/1000000</f>
        <v>#REF!</v>
      </c>
      <c r="W110" s="19" t="e">
        <f t="shared" si="61"/>
        <v>#REF!</v>
      </c>
      <c r="X110" s="90" t="e">
        <f>(SUMIFS(Pasākumi_kārtas!$K$98:$K$233,Pasākumi_kārtas!#REF!,$A110,Pasākumi_kārtas!$R$98:$R$233,X$61))/1000000</f>
        <v>#REF!</v>
      </c>
      <c r="Y110" s="19" t="e">
        <f t="shared" si="62"/>
        <v>#REF!</v>
      </c>
      <c r="AB110" s="69" t="s">
        <v>420</v>
      </c>
      <c r="AC110" s="67" t="e">
        <f>(SUMIFS(Pasākumi_kārtas!$K$98:$K$233,Pasākumi_kārtas!#REF!,'GRAFIKI II'!$AB110,Pasākumi_kārtas!$R$98:$R$233,'GRAFIKI II'!AC$61)/1000000)</f>
        <v>#REF!</v>
      </c>
      <c r="AD110" s="67" t="e">
        <f>(SUMIFS(Pasākumi_kārtas!$K$98:$K$233,Pasākumi_kārtas!#REF!,'GRAFIKI II'!$AB110,Pasākumi_kārtas!$R$98:$R$233,'GRAFIKI II'!AD$61)/1000000)</f>
        <v>#REF!</v>
      </c>
      <c r="AE110" s="67" t="e">
        <f>(SUMIFS(Pasākumi_kārtas!$K$98:$K$233,Pasākumi_kārtas!#REF!,'GRAFIKI II'!$AB110,Pasākumi_kārtas!$R$98:$R$233,'GRAFIKI II'!AE$61)/1000000)</f>
        <v>#REF!</v>
      </c>
      <c r="AF110" s="67" t="e">
        <f>(SUMIFS(Pasākumi_kārtas!$K$98:$K$233,Pasākumi_kārtas!#REF!,'GRAFIKI II'!$AB110,Pasākumi_kārtas!$R$98:$R$233,'GRAFIKI II'!AF$61)/1000000)</f>
        <v>#REF!</v>
      </c>
      <c r="AG110" s="67" t="e">
        <f>(SUMIFS(Pasākumi_kārtas!$K$98:$K$233,Pasākumi_kārtas!#REF!,'GRAFIKI II'!$AB110,Pasākumi_kārtas!$R$98:$R$233,'GRAFIKI II'!AG$61)/1000000)</f>
        <v>#REF!</v>
      </c>
      <c r="AH110" s="67" t="e">
        <f>(SUMIFS(Pasākumi_kārtas!$K$98:$K$233,Pasākumi_kārtas!#REF!,'GRAFIKI II'!$AB110,Pasākumi_kārtas!$R$98:$R$233,'GRAFIKI II'!AH$61)/1000000)</f>
        <v>#REF!</v>
      </c>
      <c r="AI110" s="67" t="e">
        <f>(SUMIFS(Pasākumi_kārtas!$K$98:$K$233,Pasākumi_kārtas!#REF!,'GRAFIKI II'!$AB110,Pasākumi_kārtas!$R$98:$R$233,'GRAFIKI II'!AI$61)/1000000)</f>
        <v>#REF!</v>
      </c>
      <c r="AJ110" s="67" t="e">
        <f>(SUMIFS(Pasākumi_kārtas!$K$98:$K$233,Pasākumi_kārtas!#REF!,'GRAFIKI II'!$AB110,Pasākumi_kārtas!$R$98:$R$233,'GRAFIKI II'!AJ$61)/1000000)</f>
        <v>#REF!</v>
      </c>
      <c r="AK110" s="67" t="e">
        <f>(SUMIFS(Pasākumi_kārtas!$K$98:$K$233,Pasākumi_kārtas!#REF!,'GRAFIKI II'!$AB110,Pasākumi_kārtas!$R$98:$R$233,'GRAFIKI II'!AK$61)/1000000)</f>
        <v>#REF!</v>
      </c>
      <c r="AL110" s="67" t="e">
        <f>(SUMIFS(Pasākumi_kārtas!$K$98:$K$233,Pasākumi_kārtas!#REF!,'GRAFIKI II'!$AB110,Pasākumi_kārtas!$R$98:$R$233,'GRAFIKI II'!AL$61)/1000000)</f>
        <v>#REF!</v>
      </c>
      <c r="AM110" s="67" t="e">
        <f>(SUMIFS(Pasākumi_kārtas!$K$98:$K$233,Pasākumi_kārtas!#REF!,'GRAFIKI II'!$AB110,Pasākumi_kārtas!$R$98:$R$233,'GRAFIKI II'!AM$61)/1000000)</f>
        <v>#REF!</v>
      </c>
      <c r="AN110" s="67" t="e">
        <f>(SUMIFS(Pasākumi_kārtas!$K$98:$K$233,Pasākumi_kārtas!#REF!,'GRAFIKI II'!$AB110,Pasākumi_kārtas!$R$98:$R$233,'GRAFIKI II'!AN$61)/1000000)</f>
        <v>#REF!</v>
      </c>
    </row>
    <row r="111" spans="1:40" ht="12" customHeight="1" x14ac:dyDescent="0.35">
      <c r="A111" s="98" t="s">
        <v>421</v>
      </c>
      <c r="B111" s="90" t="e">
        <f>(SUMIFS(Pasākumi_kārtas!$K$98:$K$233,Pasākumi_kārtas!#REF!,$A111,Pasākumi_kārtas!$R$98:$R$233,B$61))/1000000</f>
        <v>#REF!</v>
      </c>
      <c r="C111" s="19" t="e">
        <f t="shared" si="51"/>
        <v>#REF!</v>
      </c>
      <c r="D111" s="90" t="e">
        <f>(SUMIFS(Pasākumi_kārtas!$K$98:$K$233,Pasākumi_kārtas!#REF!,$A111,Pasākumi_kārtas!$R$98:$R$233,D$61))/1000000</f>
        <v>#REF!</v>
      </c>
      <c r="E111" s="19" t="e">
        <f t="shared" si="52"/>
        <v>#REF!</v>
      </c>
      <c r="F111" s="90" t="e">
        <f>(SUMIFS(Pasākumi_kārtas!$K$98:$K$233,Pasākumi_kārtas!#REF!,$A111,Pasākumi_kārtas!$R$98:$R$233,F$61))/1000000</f>
        <v>#REF!</v>
      </c>
      <c r="G111" s="19" t="e">
        <f t="shared" si="53"/>
        <v>#REF!</v>
      </c>
      <c r="H111" s="90" t="e">
        <f>(SUMIFS(Pasākumi_kārtas!$K$98:$K$233,Pasākumi_kārtas!#REF!,$A111,Pasākumi_kārtas!$R$98:$R$233,H$61))/1000000</f>
        <v>#REF!</v>
      </c>
      <c r="I111" s="19" t="e">
        <f t="shared" si="54"/>
        <v>#REF!</v>
      </c>
      <c r="J111" s="90" t="e">
        <f>(SUMIFS(Pasākumi_kārtas!$K$98:$K$233,Pasākumi_kārtas!#REF!,$A111,Pasākumi_kārtas!$R$98:$R$233,J$61))/1000000</f>
        <v>#REF!</v>
      </c>
      <c r="K111" s="19" t="e">
        <f t="shared" si="55"/>
        <v>#REF!</v>
      </c>
      <c r="L111" s="90" t="e">
        <f>(SUMIFS(Pasākumi_kārtas!$K$98:$K$233,Pasākumi_kārtas!#REF!,$A111,Pasākumi_kārtas!$R$98:$R$233,L$61))/1000000</f>
        <v>#REF!</v>
      </c>
      <c r="M111" s="19" t="e">
        <f t="shared" si="56"/>
        <v>#REF!</v>
      </c>
      <c r="N111" s="90" t="e">
        <f>(SUMIFS(Pasākumi_kārtas!$K$98:$K$233,Pasākumi_kārtas!#REF!,$A111,Pasākumi_kārtas!$R$98:$R$233,N$61))/1000000</f>
        <v>#REF!</v>
      </c>
      <c r="O111" s="19" t="e">
        <f t="shared" si="57"/>
        <v>#REF!</v>
      </c>
      <c r="P111" s="90" t="e">
        <f>(SUMIFS(Pasākumi_kārtas!$K$98:$K$233,Pasākumi_kārtas!#REF!,$A111,Pasākumi_kārtas!$R$98:$R$233,P$61))/1000000</f>
        <v>#REF!</v>
      </c>
      <c r="Q111" s="19" t="e">
        <f t="shared" si="58"/>
        <v>#REF!</v>
      </c>
      <c r="R111" s="90" t="e">
        <f>(SUMIFS(Pasākumi_kārtas!$K$98:$K$233,Pasākumi_kārtas!#REF!,$A111,Pasākumi_kārtas!$R$98:$R$233,R$61))/1000000</f>
        <v>#REF!</v>
      </c>
      <c r="S111" s="19" t="e">
        <f t="shared" si="59"/>
        <v>#REF!</v>
      </c>
      <c r="T111" s="90" t="e">
        <f>(SUMIFS(Pasākumi_kārtas!$K$98:$K$233,Pasākumi_kārtas!#REF!,$A111,Pasākumi_kārtas!$R$98:$R$233,T$61))/1000000</f>
        <v>#REF!</v>
      </c>
      <c r="U111" s="19" t="e">
        <f t="shared" si="60"/>
        <v>#REF!</v>
      </c>
      <c r="V111" s="90" t="e">
        <f>(SUMIFS(Pasākumi_kārtas!$K$98:$K$233,Pasākumi_kārtas!#REF!,$A111,Pasākumi_kārtas!$R$98:$R$233,V$61))/1000000</f>
        <v>#REF!</v>
      </c>
      <c r="W111" s="19" t="e">
        <f t="shared" si="61"/>
        <v>#REF!</v>
      </c>
      <c r="X111" s="90" t="e">
        <f>(SUMIFS(Pasākumi_kārtas!$K$98:$K$233,Pasākumi_kārtas!#REF!,$A111,Pasākumi_kārtas!$R$98:$R$233,X$61))/1000000</f>
        <v>#REF!</v>
      </c>
      <c r="Y111" s="19" t="e">
        <f t="shared" si="62"/>
        <v>#REF!</v>
      </c>
      <c r="AB111" s="69" t="s">
        <v>421</v>
      </c>
      <c r="AC111" s="67" t="e">
        <f>(SUMIFS(Pasākumi_kārtas!$K$98:$K$233,Pasākumi_kārtas!#REF!,'GRAFIKI II'!$AB111,Pasākumi_kārtas!$R$98:$R$233,'GRAFIKI II'!AC$61)/1000000)</f>
        <v>#REF!</v>
      </c>
      <c r="AD111" s="67" t="e">
        <f>(SUMIFS(Pasākumi_kārtas!$K$98:$K$233,Pasākumi_kārtas!#REF!,'GRAFIKI II'!$AB111,Pasākumi_kārtas!$R$98:$R$233,'GRAFIKI II'!AD$61)/1000000)</f>
        <v>#REF!</v>
      </c>
      <c r="AE111" s="67" t="e">
        <f>(SUMIFS(Pasākumi_kārtas!$K$98:$K$233,Pasākumi_kārtas!#REF!,'GRAFIKI II'!$AB111,Pasākumi_kārtas!$R$98:$R$233,'GRAFIKI II'!AE$61)/1000000)</f>
        <v>#REF!</v>
      </c>
      <c r="AF111" s="67" t="e">
        <f>(SUMIFS(Pasākumi_kārtas!$K$98:$K$233,Pasākumi_kārtas!#REF!,'GRAFIKI II'!$AB111,Pasākumi_kārtas!$R$98:$R$233,'GRAFIKI II'!AF$61)/1000000)</f>
        <v>#REF!</v>
      </c>
      <c r="AG111" s="67" t="e">
        <f>(SUMIFS(Pasākumi_kārtas!$K$98:$K$233,Pasākumi_kārtas!#REF!,'GRAFIKI II'!$AB111,Pasākumi_kārtas!$R$98:$R$233,'GRAFIKI II'!AG$61)/1000000)</f>
        <v>#REF!</v>
      </c>
      <c r="AH111" s="67" t="e">
        <f>(SUMIFS(Pasākumi_kārtas!$K$98:$K$233,Pasākumi_kārtas!#REF!,'GRAFIKI II'!$AB111,Pasākumi_kārtas!$R$98:$R$233,'GRAFIKI II'!AH$61)/1000000)</f>
        <v>#REF!</v>
      </c>
      <c r="AI111" s="67" t="e">
        <f>(SUMIFS(Pasākumi_kārtas!$K$98:$K$233,Pasākumi_kārtas!#REF!,'GRAFIKI II'!$AB111,Pasākumi_kārtas!$R$98:$R$233,'GRAFIKI II'!AI$61)/1000000)</f>
        <v>#REF!</v>
      </c>
      <c r="AJ111" s="67" t="e">
        <f>(SUMIFS(Pasākumi_kārtas!$K$98:$K$233,Pasākumi_kārtas!#REF!,'GRAFIKI II'!$AB111,Pasākumi_kārtas!$R$98:$R$233,'GRAFIKI II'!AJ$61)/1000000)</f>
        <v>#REF!</v>
      </c>
      <c r="AK111" s="67" t="e">
        <f>(SUMIFS(Pasākumi_kārtas!$K$98:$K$233,Pasākumi_kārtas!#REF!,'GRAFIKI II'!$AB111,Pasākumi_kārtas!$R$98:$R$233,'GRAFIKI II'!AK$61)/1000000)</f>
        <v>#REF!</v>
      </c>
      <c r="AL111" s="67" t="e">
        <f>(SUMIFS(Pasākumi_kārtas!$K$98:$K$233,Pasākumi_kārtas!#REF!,'GRAFIKI II'!$AB111,Pasākumi_kārtas!$R$98:$R$233,'GRAFIKI II'!AL$61)/1000000)</f>
        <v>#REF!</v>
      </c>
      <c r="AM111" s="67" t="e">
        <f>(SUMIFS(Pasākumi_kārtas!$K$98:$K$233,Pasākumi_kārtas!#REF!,'GRAFIKI II'!$AB111,Pasākumi_kārtas!$R$98:$R$233,'GRAFIKI II'!AM$61)/1000000)</f>
        <v>#REF!</v>
      </c>
      <c r="AN111" s="67" t="e">
        <f>(SUMIFS(Pasākumi_kārtas!$K$98:$K$233,Pasākumi_kārtas!#REF!,'GRAFIKI II'!$AB111,Pasākumi_kārtas!$R$98:$R$233,'GRAFIKI II'!AN$61)/1000000)</f>
        <v>#REF!</v>
      </c>
    </row>
    <row r="112" spans="1:40" x14ac:dyDescent="0.35">
      <c r="A112" s="98" t="s">
        <v>422</v>
      </c>
      <c r="B112" s="90" t="e">
        <f>(SUMIFS(Pasākumi_kārtas!$K$98:$K$233,Pasākumi_kārtas!#REF!,$A112,Pasākumi_kārtas!$R$98:$R$233,B$61))/1000000</f>
        <v>#REF!</v>
      </c>
      <c r="C112" s="19" t="e">
        <f t="shared" si="51"/>
        <v>#REF!</v>
      </c>
      <c r="D112" s="90" t="e">
        <f>(SUMIFS(Pasākumi_kārtas!$K$98:$K$233,Pasākumi_kārtas!#REF!,$A112,Pasākumi_kārtas!$R$98:$R$233,D$61))/1000000</f>
        <v>#REF!</v>
      </c>
      <c r="E112" s="19" t="e">
        <f t="shared" si="52"/>
        <v>#REF!</v>
      </c>
      <c r="F112" s="90" t="e">
        <f>(SUMIFS(Pasākumi_kārtas!$K$98:$K$233,Pasākumi_kārtas!#REF!,$A112,Pasākumi_kārtas!$R$98:$R$233,F$61))/1000000</f>
        <v>#REF!</v>
      </c>
      <c r="G112" s="19" t="e">
        <f t="shared" si="53"/>
        <v>#REF!</v>
      </c>
      <c r="H112" s="90" t="e">
        <f>(SUMIFS(Pasākumi_kārtas!$K$98:$K$233,Pasākumi_kārtas!#REF!,$A112,Pasākumi_kārtas!$R$98:$R$233,H$61))/1000000</f>
        <v>#REF!</v>
      </c>
      <c r="I112" s="19" t="e">
        <f t="shared" si="54"/>
        <v>#REF!</v>
      </c>
      <c r="J112" s="90" t="e">
        <f>(SUMIFS(Pasākumi_kārtas!$K$98:$K$233,Pasākumi_kārtas!#REF!,$A112,Pasākumi_kārtas!$R$98:$R$233,J$61))/1000000</f>
        <v>#REF!</v>
      </c>
      <c r="K112" s="19" t="e">
        <f t="shared" si="55"/>
        <v>#REF!</v>
      </c>
      <c r="L112" s="90" t="e">
        <f>(SUMIFS(Pasākumi_kārtas!$K$98:$K$233,Pasākumi_kārtas!#REF!,$A112,Pasākumi_kārtas!$R$98:$R$233,L$61))/1000000</f>
        <v>#REF!</v>
      </c>
      <c r="M112" s="19" t="e">
        <f t="shared" si="56"/>
        <v>#REF!</v>
      </c>
      <c r="N112" s="90" t="e">
        <f>(SUMIFS(Pasākumi_kārtas!$K$98:$K$233,Pasākumi_kārtas!#REF!,$A112,Pasākumi_kārtas!$R$98:$R$233,N$61))/1000000</f>
        <v>#REF!</v>
      </c>
      <c r="O112" s="19" t="e">
        <f t="shared" si="57"/>
        <v>#REF!</v>
      </c>
      <c r="P112" s="90" t="e">
        <f>(SUMIFS(Pasākumi_kārtas!$K$98:$K$233,Pasākumi_kārtas!#REF!,$A112,Pasākumi_kārtas!$R$98:$R$233,P$61))/1000000</f>
        <v>#REF!</v>
      </c>
      <c r="Q112" s="19" t="e">
        <f t="shared" si="58"/>
        <v>#REF!</v>
      </c>
      <c r="R112" s="90" t="e">
        <f>(SUMIFS(Pasākumi_kārtas!$K$98:$K$233,Pasākumi_kārtas!#REF!,$A112,Pasākumi_kārtas!$R$98:$R$233,R$61))/1000000</f>
        <v>#REF!</v>
      </c>
      <c r="S112" s="19" t="e">
        <f t="shared" si="59"/>
        <v>#REF!</v>
      </c>
      <c r="T112" s="90" t="e">
        <f>(SUMIFS(Pasākumi_kārtas!$K$98:$K$233,Pasākumi_kārtas!#REF!,$A112,Pasākumi_kārtas!$R$98:$R$233,T$61))/1000000</f>
        <v>#REF!</v>
      </c>
      <c r="U112" s="19" t="e">
        <f t="shared" si="60"/>
        <v>#REF!</v>
      </c>
      <c r="V112" s="90" t="e">
        <f>(SUMIFS(Pasākumi_kārtas!$K$98:$K$233,Pasākumi_kārtas!#REF!,$A112,Pasākumi_kārtas!$R$98:$R$233,V$61))/1000000</f>
        <v>#REF!</v>
      </c>
      <c r="W112" s="19" t="e">
        <f t="shared" si="61"/>
        <v>#REF!</v>
      </c>
      <c r="X112" s="90" t="e">
        <f>(SUMIFS(Pasākumi_kārtas!$K$98:$K$233,Pasākumi_kārtas!#REF!,$A112,Pasākumi_kārtas!$R$98:$R$233,X$61))/1000000</f>
        <v>#REF!</v>
      </c>
      <c r="Y112" s="19" t="e">
        <f t="shared" si="62"/>
        <v>#REF!</v>
      </c>
      <c r="AB112" s="69" t="s">
        <v>422</v>
      </c>
      <c r="AC112" s="67" t="e">
        <f>(SUMIFS(Pasākumi_kārtas!$K$98:$K$233,Pasākumi_kārtas!#REF!,'GRAFIKI II'!$AB112,Pasākumi_kārtas!$R$98:$R$233,'GRAFIKI II'!AC$61)/1000000)</f>
        <v>#REF!</v>
      </c>
      <c r="AD112" s="67" t="e">
        <f>(SUMIFS(Pasākumi_kārtas!$K$98:$K$233,Pasākumi_kārtas!#REF!,'GRAFIKI II'!$AB112,Pasākumi_kārtas!$R$98:$R$233,'GRAFIKI II'!AD$61)/1000000)</f>
        <v>#REF!</v>
      </c>
      <c r="AE112" s="67" t="e">
        <f>(SUMIFS(Pasākumi_kārtas!$K$98:$K$233,Pasākumi_kārtas!#REF!,'GRAFIKI II'!$AB112,Pasākumi_kārtas!$R$98:$R$233,'GRAFIKI II'!AE$61)/1000000)</f>
        <v>#REF!</v>
      </c>
      <c r="AF112" s="67" t="e">
        <f>(SUMIFS(Pasākumi_kārtas!$K$98:$K$233,Pasākumi_kārtas!#REF!,'GRAFIKI II'!$AB112,Pasākumi_kārtas!$R$98:$R$233,'GRAFIKI II'!AF$61)/1000000)</f>
        <v>#REF!</v>
      </c>
      <c r="AG112" s="67" t="e">
        <f>(SUMIFS(Pasākumi_kārtas!$K$98:$K$233,Pasākumi_kārtas!#REF!,'GRAFIKI II'!$AB112,Pasākumi_kārtas!$R$98:$R$233,'GRAFIKI II'!AG$61)/1000000)</f>
        <v>#REF!</v>
      </c>
      <c r="AH112" s="67" t="e">
        <f>(SUMIFS(Pasākumi_kārtas!$K$98:$K$233,Pasākumi_kārtas!#REF!,'GRAFIKI II'!$AB112,Pasākumi_kārtas!$R$98:$R$233,'GRAFIKI II'!AH$61)/1000000)</f>
        <v>#REF!</v>
      </c>
      <c r="AI112" s="67" t="e">
        <f>(SUMIFS(Pasākumi_kārtas!$K$98:$K$233,Pasākumi_kārtas!#REF!,'GRAFIKI II'!$AB112,Pasākumi_kārtas!$R$98:$R$233,'GRAFIKI II'!AI$61)/1000000)</f>
        <v>#REF!</v>
      </c>
      <c r="AJ112" s="67" t="e">
        <f>(SUMIFS(Pasākumi_kārtas!$K$98:$K$233,Pasākumi_kārtas!#REF!,'GRAFIKI II'!$AB112,Pasākumi_kārtas!$R$98:$R$233,'GRAFIKI II'!AJ$61)/1000000)</f>
        <v>#REF!</v>
      </c>
      <c r="AK112" s="67" t="e">
        <f>(SUMIFS(Pasākumi_kārtas!$K$98:$K$233,Pasākumi_kārtas!#REF!,'GRAFIKI II'!$AB112,Pasākumi_kārtas!$R$98:$R$233,'GRAFIKI II'!AK$61)/1000000)</f>
        <v>#REF!</v>
      </c>
      <c r="AL112" s="67" t="e">
        <f>(SUMIFS(Pasākumi_kārtas!$K$98:$K$233,Pasākumi_kārtas!#REF!,'GRAFIKI II'!$AB112,Pasākumi_kārtas!$R$98:$R$233,'GRAFIKI II'!AL$61)/1000000)</f>
        <v>#REF!</v>
      </c>
      <c r="AM112" s="67" t="e">
        <f>(SUMIFS(Pasākumi_kārtas!$K$98:$K$233,Pasākumi_kārtas!#REF!,'GRAFIKI II'!$AB112,Pasākumi_kārtas!$R$98:$R$233,'GRAFIKI II'!AM$61)/1000000)</f>
        <v>#REF!</v>
      </c>
      <c r="AN112" s="67" t="e">
        <f>(SUMIFS(Pasākumi_kārtas!$K$98:$K$233,Pasākumi_kārtas!#REF!,'GRAFIKI II'!$AB112,Pasākumi_kārtas!$R$98:$R$233,'GRAFIKI II'!AN$61)/1000000)</f>
        <v>#REF!</v>
      </c>
    </row>
    <row r="113" spans="1:51" x14ac:dyDescent="0.35">
      <c r="A113" s="28" t="s">
        <v>328</v>
      </c>
      <c r="B113" s="28" t="e">
        <f>SUM(B91:B112)</f>
        <v>#REF!</v>
      </c>
      <c r="C113" s="19" t="e">
        <f t="shared" si="51"/>
        <v>#REF!</v>
      </c>
      <c r="D113" s="28" t="e">
        <f t="shared" ref="D113" si="63">SUM(D91:D112)</f>
        <v>#REF!</v>
      </c>
      <c r="E113" s="19" t="e">
        <f t="shared" si="52"/>
        <v>#REF!</v>
      </c>
      <c r="F113" s="28" t="e">
        <f>SUM(F91:F112)</f>
        <v>#REF!</v>
      </c>
      <c r="G113" s="19" t="e">
        <f t="shared" si="53"/>
        <v>#REF!</v>
      </c>
      <c r="H113" s="28" t="e">
        <f>SUM(H91:H112)</f>
        <v>#REF!</v>
      </c>
      <c r="I113" s="19" t="e">
        <f t="shared" si="54"/>
        <v>#REF!</v>
      </c>
      <c r="J113" s="28" t="e">
        <f>SUM(J91:J112)</f>
        <v>#REF!</v>
      </c>
      <c r="K113" s="19" t="e">
        <f t="shared" si="55"/>
        <v>#REF!</v>
      </c>
      <c r="L113" s="28" t="e">
        <f>SUM(L91:L112)</f>
        <v>#REF!</v>
      </c>
      <c r="M113" s="19" t="e">
        <f t="shared" si="56"/>
        <v>#REF!</v>
      </c>
      <c r="N113" s="28" t="e">
        <f>SUM(N91:N112)</f>
        <v>#REF!</v>
      </c>
      <c r="O113" s="19" t="e">
        <f t="shared" si="57"/>
        <v>#REF!</v>
      </c>
      <c r="P113" s="28" t="e">
        <f>SUM(P91:P112)</f>
        <v>#REF!</v>
      </c>
      <c r="Q113" s="19" t="e">
        <f t="shared" si="58"/>
        <v>#REF!</v>
      </c>
      <c r="R113" s="28" t="e">
        <f>SUM(R91:R112)</f>
        <v>#REF!</v>
      </c>
      <c r="S113" s="19" t="e">
        <f t="shared" si="59"/>
        <v>#REF!</v>
      </c>
      <c r="T113" s="28" t="e">
        <f>SUM(T91:T112)</f>
        <v>#REF!</v>
      </c>
      <c r="U113" s="19" t="e">
        <f t="shared" si="60"/>
        <v>#REF!</v>
      </c>
      <c r="V113" s="28" t="e">
        <f>SUM(V91:V112)</f>
        <v>#REF!</v>
      </c>
      <c r="W113" s="19" t="e">
        <f t="shared" si="61"/>
        <v>#REF!</v>
      </c>
      <c r="X113" s="28" t="e">
        <f>SUM(X91:X112)</f>
        <v>#REF!</v>
      </c>
      <c r="Y113" s="19" t="e">
        <f t="shared" si="62"/>
        <v>#REF!</v>
      </c>
      <c r="AB113" s="12" t="e">
        <f>SUM(AC113:AN113)</f>
        <v>#REF!</v>
      </c>
      <c r="AC113" s="12" t="e">
        <f>SUM(AC91:AC112)</f>
        <v>#REF!</v>
      </c>
      <c r="AD113" s="12" t="e">
        <f t="shared" ref="AD113:AN113" si="64">SUM(AD91:AD112)</f>
        <v>#REF!</v>
      </c>
      <c r="AE113" s="12" t="e">
        <f t="shared" si="64"/>
        <v>#REF!</v>
      </c>
      <c r="AF113" s="12" t="e">
        <f t="shared" si="64"/>
        <v>#REF!</v>
      </c>
      <c r="AG113" s="12" t="e">
        <f t="shared" si="64"/>
        <v>#REF!</v>
      </c>
      <c r="AH113" s="12" t="e">
        <f t="shared" si="64"/>
        <v>#REF!</v>
      </c>
      <c r="AI113" s="12" t="e">
        <f t="shared" si="64"/>
        <v>#REF!</v>
      </c>
      <c r="AJ113" s="12" t="e">
        <f t="shared" si="64"/>
        <v>#REF!</v>
      </c>
      <c r="AK113" s="12" t="e">
        <f t="shared" si="64"/>
        <v>#REF!</v>
      </c>
      <c r="AL113" s="12" t="e">
        <f t="shared" si="64"/>
        <v>#REF!</v>
      </c>
      <c r="AM113" s="12" t="e">
        <f t="shared" si="64"/>
        <v>#REF!</v>
      </c>
      <c r="AN113" s="12" t="e">
        <f t="shared" si="64"/>
        <v>#REF!</v>
      </c>
    </row>
    <row r="114" spans="1:51" x14ac:dyDescent="0.35">
      <c r="A114" s="28" t="e">
        <f>SUM(B113:I113)</f>
        <v>#REF!</v>
      </c>
      <c r="B114" s="28"/>
      <c r="C114" s="28"/>
      <c r="D114" s="28"/>
      <c r="E114" s="28"/>
      <c r="F114" s="28"/>
      <c r="G114" s="28"/>
      <c r="H114" s="28"/>
      <c r="I114" s="28"/>
      <c r="J114" s="28"/>
      <c r="K114" s="28"/>
      <c r="L114" s="28"/>
      <c r="M114" s="28"/>
      <c r="O114" s="19"/>
      <c r="P114" s="12"/>
      <c r="Q114" s="12"/>
      <c r="R114" s="12"/>
      <c r="S114" s="12"/>
      <c r="T114" s="12"/>
      <c r="U114" s="12"/>
      <c r="V114" s="12"/>
      <c r="W114" s="12"/>
      <c r="X114" s="12"/>
      <c r="Y114" s="12"/>
      <c r="Z114" s="12"/>
      <c r="AA114" s="12"/>
      <c r="AB114" s="12"/>
    </row>
    <row r="115" spans="1:51" x14ac:dyDescent="0.35">
      <c r="A115" s="7"/>
      <c r="B115" s="28"/>
      <c r="C115" s="28"/>
      <c r="D115" s="28"/>
      <c r="E115" s="28"/>
      <c r="F115" s="28"/>
      <c r="G115" s="28"/>
      <c r="H115" s="28"/>
      <c r="I115" s="28"/>
      <c r="J115" s="28"/>
      <c r="K115" s="28"/>
      <c r="L115" s="28"/>
      <c r="M115" s="28"/>
      <c r="P115" s="12"/>
      <c r="Q115" s="12"/>
      <c r="R115" s="12"/>
      <c r="S115" s="12"/>
      <c r="T115" s="12"/>
      <c r="U115" s="12"/>
      <c r="V115" s="12"/>
      <c r="W115" s="12"/>
      <c r="X115" s="12"/>
      <c r="Y115" s="12"/>
      <c r="Z115" s="12"/>
      <c r="AA115" s="12"/>
      <c r="AB115" s="12"/>
    </row>
    <row r="116" spans="1:51" ht="18" x14ac:dyDescent="0.4">
      <c r="A116" s="83" t="s">
        <v>451</v>
      </c>
    </row>
    <row r="117" spans="1:51" x14ac:dyDescent="0.35">
      <c r="A117" s="70"/>
      <c r="B117" s="71"/>
      <c r="C117" s="71"/>
      <c r="D117" s="72"/>
      <c r="E117" s="71"/>
      <c r="F117" s="71"/>
      <c r="G117" s="71"/>
      <c r="H117" s="71"/>
      <c r="I117" s="71"/>
      <c r="J117" s="71"/>
      <c r="K117" s="71"/>
      <c r="L117" s="71"/>
      <c r="M117" s="71"/>
      <c r="P117" s="301" t="s">
        <v>467</v>
      </c>
      <c r="Q117" s="301"/>
      <c r="R117" s="301"/>
      <c r="S117" s="301"/>
      <c r="T117" s="301"/>
      <c r="U117" s="301"/>
      <c r="V117" s="301"/>
      <c r="W117" s="301"/>
      <c r="X117" s="301"/>
      <c r="Y117" s="301"/>
      <c r="Z117" s="301"/>
      <c r="AA117" s="301"/>
      <c r="AB117" s="301"/>
    </row>
    <row r="118" spans="1:51" x14ac:dyDescent="0.35">
      <c r="B118" s="43" t="s">
        <v>425</v>
      </c>
      <c r="Q118" s="43" t="s">
        <v>472</v>
      </c>
      <c r="AI118" s="301" t="s">
        <v>423</v>
      </c>
      <c r="AJ118" s="301"/>
      <c r="AK118" s="301"/>
      <c r="AL118" s="301"/>
      <c r="AM118" s="301"/>
      <c r="AN118" s="301"/>
      <c r="AO118" s="301"/>
      <c r="AP118" s="301"/>
      <c r="AQ118" s="301"/>
      <c r="AR118" s="301"/>
      <c r="AS118" s="301"/>
      <c r="AT118" s="301"/>
      <c r="AU118" s="301"/>
      <c r="AV118" s="301"/>
      <c r="AW118" s="301"/>
      <c r="AX118" s="301"/>
      <c r="AY118" s="119"/>
    </row>
    <row r="119" spans="1:51" x14ac:dyDescent="0.35">
      <c r="A119" s="64"/>
      <c r="B119" s="60" t="s">
        <v>253</v>
      </c>
      <c r="C119" s="60" t="s">
        <v>144</v>
      </c>
      <c r="D119" s="60" t="s">
        <v>104</v>
      </c>
      <c r="E119" s="60" t="s">
        <v>87</v>
      </c>
      <c r="F119" s="60" t="s">
        <v>74</v>
      </c>
      <c r="G119" s="60" t="s">
        <v>62</v>
      </c>
      <c r="H119" s="60" t="s">
        <v>85</v>
      </c>
      <c r="I119" s="60" t="s">
        <v>254</v>
      </c>
      <c r="J119" s="60" t="s">
        <v>237</v>
      </c>
      <c r="K119" s="60" t="s">
        <v>120</v>
      </c>
      <c r="L119" s="60" t="s">
        <v>233</v>
      </c>
      <c r="M119" s="60" t="s">
        <v>396</v>
      </c>
      <c r="P119" s="64"/>
      <c r="Q119" s="65" t="s">
        <v>253</v>
      </c>
      <c r="R119" s="65" t="s">
        <v>144</v>
      </c>
      <c r="S119" s="65" t="s">
        <v>104</v>
      </c>
      <c r="T119" s="65" t="s">
        <v>87</v>
      </c>
      <c r="U119" s="65" t="s">
        <v>74</v>
      </c>
      <c r="V119" s="65" t="s">
        <v>62</v>
      </c>
      <c r="W119" s="65" t="s">
        <v>85</v>
      </c>
      <c r="X119" s="65" t="s">
        <v>254</v>
      </c>
      <c r="Y119" s="65" t="s">
        <v>237</v>
      </c>
      <c r="Z119" s="65" t="s">
        <v>120</v>
      </c>
      <c r="AA119" s="65" t="s">
        <v>233</v>
      </c>
      <c r="AB119" s="65" t="s">
        <v>396</v>
      </c>
      <c r="AI119" s="43" t="s">
        <v>426</v>
      </c>
    </row>
    <row r="120" spans="1:51" x14ac:dyDescent="0.35">
      <c r="A120" s="60" t="s">
        <v>424</v>
      </c>
      <c r="B120" s="105" t="e">
        <f>SUMIFS(Pasākumi_kārtas!$K$98:$K$233,Pasākumi_kārtas!#REF!,'GRAFIKI II'!$A120,Pasākumi_kārtas!$R$98:$R$233,'GRAFIKI II'!B$119)</f>
        <v>#REF!</v>
      </c>
      <c r="C120" s="105" t="e">
        <f>SUMIFS(Pasākumi_kārtas!$K$98:$K$233,Pasākumi_kārtas!#REF!,'GRAFIKI II'!$A120,Pasākumi_kārtas!$R$98:$R$233,'GRAFIKI II'!C$119)</f>
        <v>#REF!</v>
      </c>
      <c r="D120" s="105" t="e">
        <f>SUMIFS(Pasākumi_kārtas!$K$98:$K$233,Pasākumi_kārtas!#REF!,'GRAFIKI II'!$A120,Pasākumi_kārtas!$R$98:$R$233,'GRAFIKI II'!D$119)</f>
        <v>#REF!</v>
      </c>
      <c r="E120" s="105" t="e">
        <f>SUMIFS(Pasākumi_kārtas!$K$98:$K$233,Pasākumi_kārtas!#REF!,'GRAFIKI II'!$A120,Pasākumi_kārtas!$R$98:$R$233,'GRAFIKI II'!E$119)</f>
        <v>#REF!</v>
      </c>
      <c r="F120" s="105" t="e">
        <f>SUMIFS(Pasākumi_kārtas!$K$98:$K$233,Pasākumi_kārtas!#REF!,'GRAFIKI II'!$A120,Pasākumi_kārtas!$R$98:$R$233,'GRAFIKI II'!F$119)</f>
        <v>#REF!</v>
      </c>
      <c r="G120" s="105" t="e">
        <f>SUMIFS(Pasākumi_kārtas!$K$98:$K$233,Pasākumi_kārtas!#REF!,'GRAFIKI II'!$A120,Pasākumi_kārtas!$R$98:$R$233,'GRAFIKI II'!G$119)</f>
        <v>#REF!</v>
      </c>
      <c r="H120" s="105" t="e">
        <f>SUMIFS(Pasākumi_kārtas!$K$98:$K$233,Pasākumi_kārtas!#REF!,'GRAFIKI II'!$A120,Pasākumi_kārtas!$R$98:$R$233,'GRAFIKI II'!H$119)</f>
        <v>#REF!</v>
      </c>
      <c r="I120" s="105" t="e">
        <f>SUMIFS(Pasākumi_kārtas!$K$98:$K$233,Pasākumi_kārtas!#REF!,'GRAFIKI II'!$A120,Pasākumi_kārtas!$R$98:$R$233,'GRAFIKI II'!I$119)</f>
        <v>#REF!</v>
      </c>
      <c r="J120" s="105" t="e">
        <f>SUMIFS(Pasākumi_kārtas!$K$98:$K$233,Pasākumi_kārtas!#REF!,'GRAFIKI II'!$A120,Pasākumi_kārtas!$R$98:$R$233,'GRAFIKI II'!J$119)</f>
        <v>#REF!</v>
      </c>
      <c r="K120" s="105" t="e">
        <f>SUMIFS(Pasākumi_kārtas!$K$98:$K$233,Pasākumi_kārtas!#REF!,'GRAFIKI II'!$A120,Pasākumi_kārtas!$R$98:$R$233,'GRAFIKI II'!K$119)</f>
        <v>#REF!</v>
      </c>
      <c r="L120" s="105" t="e">
        <f>SUMIFS(Pasākumi_kārtas!$K$98:$K$233,Pasākumi_kārtas!#REF!,'GRAFIKI II'!$A120,Pasākumi_kārtas!$R$98:$R$233,'GRAFIKI II'!L$119)</f>
        <v>#REF!</v>
      </c>
      <c r="M120" s="105" t="e">
        <f>SUMIFS(Pasākumi_kārtas!$K$98:$K$233,Pasākumi_kārtas!#REF!,'GRAFIKI II'!$A120,Pasākumi_kārtas!$R$98:$R$233,'GRAFIKI II'!M$119)</f>
        <v>#REF!</v>
      </c>
      <c r="P120" s="66" t="s">
        <v>424</v>
      </c>
      <c r="Q120" s="67" t="e">
        <f>(SUMIFS(Pasākumi_kārtas!$K$98:$K$233,Pasākumi_kārtas!#REF!,'GRAFIKI II'!$P120,Pasākumi_kārtas!$R$98:$R$233,'GRAFIKI II'!Q$119))/1000000</f>
        <v>#REF!</v>
      </c>
      <c r="R120" s="67" t="e">
        <f>(SUMIFS(Pasākumi_kārtas!$K$98:$K$233,Pasākumi_kārtas!#REF!,'GRAFIKI II'!$P120,Pasākumi_kārtas!$R$98:$R$233,'GRAFIKI II'!R$119))/1000000</f>
        <v>#REF!</v>
      </c>
      <c r="S120" s="67" t="e">
        <f>(SUMIFS(Pasākumi_kārtas!$K$98:$K$233,Pasākumi_kārtas!#REF!,'GRAFIKI II'!$P120,Pasākumi_kārtas!$R$98:$R$233,'GRAFIKI II'!S$119))/1000000</f>
        <v>#REF!</v>
      </c>
      <c r="T120" s="67" t="e">
        <f>(SUMIFS(Pasākumi_kārtas!$K$98:$K$233,Pasākumi_kārtas!#REF!,'GRAFIKI II'!$P120,Pasākumi_kārtas!$R$98:$R$233,'GRAFIKI II'!T$119))/1000000</f>
        <v>#REF!</v>
      </c>
      <c r="U120" s="67" t="e">
        <f>(SUMIFS(Pasākumi_kārtas!$K$98:$K$233,Pasākumi_kārtas!#REF!,'GRAFIKI II'!$P120,Pasākumi_kārtas!$R$98:$R$233,'GRAFIKI II'!U$119))/1000000</f>
        <v>#REF!</v>
      </c>
      <c r="V120" s="67" t="e">
        <f>(SUMIFS(Pasākumi_kārtas!$K$98:$K$233,Pasākumi_kārtas!#REF!,'GRAFIKI II'!$P120,Pasākumi_kārtas!$R$98:$R$233,'GRAFIKI II'!V$119))/1000000</f>
        <v>#REF!</v>
      </c>
      <c r="W120" s="67" t="e">
        <f>(SUMIFS(Pasākumi_kārtas!$K$98:$K$233,Pasākumi_kārtas!#REF!,'GRAFIKI II'!$P120,Pasākumi_kārtas!$R$98:$R$233,'GRAFIKI II'!W$119))/1000000</f>
        <v>#REF!</v>
      </c>
      <c r="X120" s="67" t="e">
        <f>(SUMIFS(Pasākumi_kārtas!$K$98:$K$233,Pasākumi_kārtas!#REF!,'GRAFIKI II'!$P120,Pasākumi_kārtas!$R$98:$R$233,'GRAFIKI II'!X$119))/1000000</f>
        <v>#REF!</v>
      </c>
      <c r="Y120" s="67" t="e">
        <f>(SUMIFS(Pasākumi_kārtas!$K$98:$K$233,Pasākumi_kārtas!#REF!,'GRAFIKI II'!$P120,Pasākumi_kārtas!$R$98:$R$233,'GRAFIKI II'!Y$119))/1000000</f>
        <v>#REF!</v>
      </c>
      <c r="Z120" s="67" t="e">
        <f>(SUMIFS(Pasākumi_kārtas!$K$98:$K$233,Pasākumi_kārtas!#REF!,'GRAFIKI II'!$P120,Pasākumi_kārtas!$R$98:$R$233,'GRAFIKI II'!Z$119))/1000000</f>
        <v>#REF!</v>
      </c>
      <c r="AA120" s="67" t="e">
        <f>(SUMIFS(Pasākumi_kārtas!$K$98:$K$233,Pasākumi_kārtas!#REF!,'GRAFIKI II'!$P120,Pasākumi_kārtas!$R$98:$R$233,'GRAFIKI II'!AA$119))/1000000</f>
        <v>#REF!</v>
      </c>
      <c r="AB120" s="67" t="e">
        <f>(SUMIFS(Pasākumi_kārtas!$K$98:$K$233,Pasākumi_kārtas!#REF!,'GRAFIKI II'!$P120,Pasākumi_kārtas!$R$98:$R$233,'GRAFIKI II'!AB$119))/1000000</f>
        <v>#REF!</v>
      </c>
      <c r="AJ120" t="str">
        <f>AD61</f>
        <v>EM</v>
      </c>
      <c r="AK120" t="str">
        <f>AG61</f>
        <v>VM</v>
      </c>
      <c r="AL120" t="str">
        <f>AL61</f>
        <v>IeM</v>
      </c>
      <c r="AM120" t="str">
        <f>AN61</f>
        <v>KEM</v>
      </c>
      <c r="AN120" t="str">
        <f>AF61</f>
        <v>IZM</v>
      </c>
      <c r="AO120" t="str">
        <f>AE61</f>
        <v>VARAM</v>
      </c>
      <c r="AP120" t="str">
        <f>AM61</f>
        <v>TM</v>
      </c>
    </row>
    <row r="121" spans="1:51" x14ac:dyDescent="0.35">
      <c r="A121" s="60" t="s">
        <v>403</v>
      </c>
      <c r="B121" s="105" t="e">
        <f>SUMIFS(Pasākumi_kārtas!$K$98:$K$233,Pasākumi_kārtas!#REF!,'GRAFIKI II'!$A121,Pasākumi_kārtas!$R$98:$R$233,'GRAFIKI II'!B$119)/1000000+B120</f>
        <v>#REF!</v>
      </c>
      <c r="C121" s="105" t="e">
        <f>SUMIFS(Pasākumi_kārtas!$K$98:$K$233,Pasākumi_kārtas!#REF!,'GRAFIKI II'!$A121,Pasākumi_kārtas!$R$98:$R$233,'GRAFIKI II'!C$119)/1000000+C120</f>
        <v>#REF!</v>
      </c>
      <c r="D121" s="105" t="e">
        <f>SUMIFS(Pasākumi_kārtas!$K$98:$K$233,Pasākumi_kārtas!#REF!,'GRAFIKI II'!$A121,Pasākumi_kārtas!$R$98:$R$233,'GRAFIKI II'!D$119)/1000000+D120</f>
        <v>#REF!</v>
      </c>
      <c r="E121" s="105" t="e">
        <f>SUMIFS(Pasākumi_kārtas!$K$98:$K$233,Pasākumi_kārtas!#REF!,'GRAFIKI II'!$A121,Pasākumi_kārtas!$R$98:$R$233,'GRAFIKI II'!E$119)/1000000+E120</f>
        <v>#REF!</v>
      </c>
      <c r="F121" s="105" t="e">
        <f>SUMIFS(Pasākumi_kārtas!$K$98:$K$233,Pasākumi_kārtas!#REF!,'GRAFIKI II'!$A121,Pasākumi_kārtas!$R$98:$R$233,'GRAFIKI II'!F$119)/1000000+F120</f>
        <v>#REF!</v>
      </c>
      <c r="G121" s="105" t="e">
        <f>SUMIFS(Pasākumi_kārtas!$K$98:$K$233,Pasākumi_kārtas!#REF!,'GRAFIKI II'!$A121,Pasākumi_kārtas!$R$98:$R$233,'GRAFIKI II'!G$119)/1000000+G120</f>
        <v>#REF!</v>
      </c>
      <c r="H121" s="105" t="e">
        <f>SUMIFS(Pasākumi_kārtas!$K$98:$K$233,Pasākumi_kārtas!#REF!,'GRAFIKI II'!$A121,Pasākumi_kārtas!$R$98:$R$233,'GRAFIKI II'!H$119)/1000000+H120</f>
        <v>#REF!</v>
      </c>
      <c r="I121" s="105" t="e">
        <f>SUMIFS(Pasākumi_kārtas!$K$98:$K$233,Pasākumi_kārtas!#REF!,'GRAFIKI II'!$A121,Pasākumi_kārtas!$R$98:$R$233,'GRAFIKI II'!I$119)/1000000+I120</f>
        <v>#REF!</v>
      </c>
      <c r="J121" s="105" t="e">
        <f>SUMIFS(Pasākumi_kārtas!$K$98:$K$233,Pasākumi_kārtas!#REF!,'GRAFIKI II'!$A121,Pasākumi_kārtas!$R$98:$R$233,'GRAFIKI II'!J$119)/1000000+J120</f>
        <v>#REF!</v>
      </c>
      <c r="K121" s="105" t="e">
        <f>SUMIFS(Pasākumi_kārtas!$K$98:$K$233,Pasākumi_kārtas!#REF!,'GRAFIKI II'!$A121,Pasākumi_kārtas!$R$98:$R$233,'GRAFIKI II'!K$119)/1000000+K120</f>
        <v>#REF!</v>
      </c>
      <c r="L121" s="105" t="e">
        <f>SUMIFS(Pasākumi_kārtas!$K$98:$K$233,Pasākumi_kārtas!#REF!,'GRAFIKI II'!$A121,Pasākumi_kārtas!$R$98:$R$233,'GRAFIKI II'!L$119)/1000000+L120</f>
        <v>#REF!</v>
      </c>
      <c r="M121" s="105" t="e">
        <f>SUMIFS(Pasākumi_kārtas!$K$98:$K$233,Pasākumi_kārtas!#REF!,'GRAFIKI II'!$A121,Pasākumi_kārtas!$R$98:$R$233,'GRAFIKI II'!M$119)/1000000+M120</f>
        <v>#REF!</v>
      </c>
      <c r="P121" s="66" t="s">
        <v>403</v>
      </c>
      <c r="Q121" s="67" t="e">
        <f>((SUMIFS(Pasākumi_kārtas!$K$98:$K$233,Pasākumi_kārtas!#REF!,'GRAFIKI II'!$P121,Pasākumi_kārtas!$R$98:$R$233,'GRAFIKI II'!Q$119))/1000000)+Q120</f>
        <v>#REF!</v>
      </c>
      <c r="R121" s="67" t="e">
        <f>((SUMIFS(Pasākumi_kārtas!$K$98:$K$233,Pasākumi_kārtas!#REF!,'GRAFIKI II'!$P121,Pasākumi_kārtas!$R$98:$R$233,'GRAFIKI II'!R$119))/1000000)+R120</f>
        <v>#REF!</v>
      </c>
      <c r="S121" s="67" t="e">
        <f>((SUMIFS(Pasākumi_kārtas!$K$98:$K$233,Pasākumi_kārtas!#REF!,'GRAFIKI II'!$P121,Pasākumi_kārtas!$R$98:$R$233,'GRAFIKI II'!S$119))/1000000)+S120</f>
        <v>#REF!</v>
      </c>
      <c r="T121" s="67" t="e">
        <f>((SUMIFS(Pasākumi_kārtas!$K$98:$K$233,Pasākumi_kārtas!#REF!,'GRAFIKI II'!$P121,Pasākumi_kārtas!$R$98:$R$233,'GRAFIKI II'!T$119))/1000000)+T120</f>
        <v>#REF!</v>
      </c>
      <c r="U121" s="67" t="e">
        <f>((SUMIFS(Pasākumi_kārtas!$K$98:$K$233,Pasākumi_kārtas!#REF!,'GRAFIKI II'!$P121,Pasākumi_kārtas!$R$98:$R$233,'GRAFIKI II'!U$119))/1000000)+U120</f>
        <v>#REF!</v>
      </c>
      <c r="V121" s="67" t="e">
        <f>((SUMIFS(Pasākumi_kārtas!$K$98:$K$233,Pasākumi_kārtas!#REF!,'GRAFIKI II'!$P121,Pasākumi_kārtas!$R$98:$R$233,'GRAFIKI II'!V$119))/1000000)+V120</f>
        <v>#REF!</v>
      </c>
      <c r="W121" s="67" t="e">
        <f>((SUMIFS(Pasākumi_kārtas!$K$98:$K$233,Pasākumi_kārtas!#REF!,'GRAFIKI II'!$P121,Pasākumi_kārtas!$R$98:$R$233,'GRAFIKI II'!W$119))/1000000)+W120</f>
        <v>#REF!</v>
      </c>
      <c r="X121" s="67" t="e">
        <f>((SUMIFS(Pasākumi_kārtas!$K$98:$K$233,Pasākumi_kārtas!#REF!,'GRAFIKI II'!$P121,Pasākumi_kārtas!$R$98:$R$233,'GRAFIKI II'!X$119))/1000000)+X120</f>
        <v>#REF!</v>
      </c>
      <c r="Y121" s="67" t="e">
        <f>((SUMIFS(Pasākumi_kārtas!$K$98:$K$233,Pasākumi_kārtas!#REF!,'GRAFIKI II'!$P121,Pasākumi_kārtas!$R$98:$R$233,'GRAFIKI II'!Y$119))/1000000)+Y120</f>
        <v>#REF!</v>
      </c>
      <c r="Z121" s="67" t="e">
        <f>((SUMIFS(Pasākumi_kārtas!$K$98:$K$233,Pasākumi_kārtas!#REF!,'GRAFIKI II'!$P121,Pasākumi_kārtas!$R$98:$R$233,'GRAFIKI II'!Z$119))/1000000)+Z120</f>
        <v>#REF!</v>
      </c>
      <c r="AA121" s="67" t="e">
        <f>((SUMIFS(Pasākumi_kārtas!$K$98:$K$233,Pasākumi_kārtas!#REF!,'GRAFIKI II'!$P121,Pasākumi_kārtas!$R$98:$R$233,'GRAFIKI II'!AA$119))/1000000)+AA120</f>
        <v>#REF!</v>
      </c>
      <c r="AB121" s="67" t="e">
        <f>((SUMIFS(Pasākumi_kārtas!$K$98:$K$233,Pasākumi_kārtas!#REF!,'GRAFIKI II'!$P121,Pasākumi_kārtas!$R$98:$R$233,'GRAFIKI II'!AB$119))/1000000)+AB120</f>
        <v>#REF!</v>
      </c>
      <c r="AI121" t="str">
        <f>AB62</f>
        <v>2022 IV</v>
      </c>
      <c r="AJ121" s="76" t="e">
        <f>AD62</f>
        <v>#REF!</v>
      </c>
      <c r="AK121" s="76" t="e">
        <f>AG62</f>
        <v>#REF!</v>
      </c>
      <c r="AL121" s="76" t="e">
        <f>AL62</f>
        <v>#REF!</v>
      </c>
      <c r="AM121" s="76" t="e">
        <f>AN62</f>
        <v>#REF!</v>
      </c>
      <c r="AN121" s="76" t="e">
        <f>AF62</f>
        <v>#REF!</v>
      </c>
      <c r="AO121" s="76" t="e">
        <f>AE62</f>
        <v>#REF!</v>
      </c>
      <c r="AP121" s="76" t="e">
        <f>AM62</f>
        <v>#REF!</v>
      </c>
    </row>
    <row r="122" spans="1:51" x14ac:dyDescent="0.35">
      <c r="A122" s="60" t="s">
        <v>404</v>
      </c>
      <c r="B122" s="105" t="e">
        <f>SUMIFS(Pasākumi_kārtas!$K$98:$K$233,Pasākumi_kārtas!#REF!,'GRAFIKI II'!$A122,Pasākumi_kārtas!$R$98:$R$233,'GRAFIKI II'!B$119)/1000000+B121</f>
        <v>#REF!</v>
      </c>
      <c r="C122" s="105" t="e">
        <f>SUMIFS(Pasākumi_kārtas!$K$98:$K$233,Pasākumi_kārtas!#REF!,'GRAFIKI II'!$A122,Pasākumi_kārtas!$R$98:$R$233,'GRAFIKI II'!C$119)/1000000+C121</f>
        <v>#REF!</v>
      </c>
      <c r="D122" s="105" t="e">
        <f>SUMIFS(Pasākumi_kārtas!$K$98:$K$233,Pasākumi_kārtas!#REF!,'GRAFIKI II'!$A122,Pasākumi_kārtas!$R$98:$R$233,'GRAFIKI II'!D$119)/1000000+D121</f>
        <v>#REF!</v>
      </c>
      <c r="E122" s="105" t="e">
        <f>SUMIFS(Pasākumi_kārtas!$K$98:$K$233,Pasākumi_kārtas!#REF!,'GRAFIKI II'!$A122,Pasākumi_kārtas!$R$98:$R$233,'GRAFIKI II'!E$119)/1000000+E121</f>
        <v>#REF!</v>
      </c>
      <c r="F122" s="105" t="e">
        <f>SUMIFS(Pasākumi_kārtas!$K$98:$K$233,Pasākumi_kārtas!#REF!,'GRAFIKI II'!$A122,Pasākumi_kārtas!$R$98:$R$233,'GRAFIKI II'!F$119)/1000000+F121</f>
        <v>#REF!</v>
      </c>
      <c r="G122" s="105" t="e">
        <f>SUMIFS(Pasākumi_kārtas!$K$98:$K$233,Pasākumi_kārtas!#REF!,'GRAFIKI II'!$A122,Pasākumi_kārtas!$R$98:$R$233,'GRAFIKI II'!G$119)/1000000+G121</f>
        <v>#REF!</v>
      </c>
      <c r="H122" s="105" t="e">
        <f>SUMIFS(Pasākumi_kārtas!$K$98:$K$233,Pasākumi_kārtas!#REF!,'GRAFIKI II'!$A122,Pasākumi_kārtas!$R$98:$R$233,'GRAFIKI II'!H$119)/1000000+H121</f>
        <v>#REF!</v>
      </c>
      <c r="I122" s="105" t="e">
        <f>SUMIFS(Pasākumi_kārtas!$K$98:$K$233,Pasākumi_kārtas!#REF!,'GRAFIKI II'!$A122,Pasākumi_kārtas!$R$98:$R$233,'GRAFIKI II'!I$119)/1000000+I121</f>
        <v>#REF!</v>
      </c>
      <c r="J122" s="105" t="e">
        <f>SUMIFS(Pasākumi_kārtas!$K$98:$K$233,Pasākumi_kārtas!#REF!,'GRAFIKI II'!$A122,Pasākumi_kārtas!$R$98:$R$233,'GRAFIKI II'!J$119)/1000000+J121</f>
        <v>#REF!</v>
      </c>
      <c r="K122" s="105" t="e">
        <f>SUMIFS(Pasākumi_kārtas!$K$98:$K$233,Pasākumi_kārtas!#REF!,'GRAFIKI II'!$A122,Pasākumi_kārtas!$R$98:$R$233,'GRAFIKI II'!K$119)/1000000+K121</f>
        <v>#REF!</v>
      </c>
      <c r="L122" s="105" t="e">
        <f>SUMIFS(Pasākumi_kārtas!$K$98:$K$233,Pasākumi_kārtas!#REF!,'GRAFIKI II'!$A122,Pasākumi_kārtas!$R$98:$R$233,'GRAFIKI II'!L$119)/1000000+L121</f>
        <v>#REF!</v>
      </c>
      <c r="M122" s="105" t="e">
        <f>SUMIFS(Pasākumi_kārtas!$K$98:$K$233,Pasākumi_kārtas!#REF!,'GRAFIKI II'!$A122,Pasākumi_kārtas!$R$98:$R$233,'GRAFIKI II'!M$119)/1000000+M121</f>
        <v>#REF!</v>
      </c>
      <c r="P122" s="66" t="s">
        <v>404</v>
      </c>
      <c r="Q122" s="67" t="e">
        <f>((SUMIFS(Pasākumi_kārtas!$K$98:$K$233,Pasākumi_kārtas!#REF!,'GRAFIKI II'!$P122,Pasākumi_kārtas!$R$98:$R$233,'GRAFIKI II'!Q$119))/1000000)+Q121</f>
        <v>#REF!</v>
      </c>
      <c r="R122" s="67" t="e">
        <f>((SUMIFS(Pasākumi_kārtas!$K$98:$K$233,Pasākumi_kārtas!#REF!,'GRAFIKI II'!$P122,Pasākumi_kārtas!$R$98:$R$233,'GRAFIKI II'!R$119))/1000000)+R121</f>
        <v>#REF!</v>
      </c>
      <c r="S122" s="67" t="e">
        <f>((SUMIFS(Pasākumi_kārtas!$K$98:$K$233,Pasākumi_kārtas!#REF!,'GRAFIKI II'!$P122,Pasākumi_kārtas!$R$98:$R$233,'GRAFIKI II'!S$119))/1000000)+S121</f>
        <v>#REF!</v>
      </c>
      <c r="T122" s="67" t="e">
        <f>((SUMIFS(Pasākumi_kārtas!$K$98:$K$233,Pasākumi_kārtas!#REF!,'GRAFIKI II'!$P122,Pasākumi_kārtas!$R$98:$R$233,'GRAFIKI II'!T$119))/1000000)+T121</f>
        <v>#REF!</v>
      </c>
      <c r="U122" s="67" t="e">
        <f>((SUMIFS(Pasākumi_kārtas!$K$98:$K$233,Pasākumi_kārtas!#REF!,'GRAFIKI II'!$P122,Pasākumi_kārtas!$R$98:$R$233,'GRAFIKI II'!U$119))/1000000)+U121</f>
        <v>#REF!</v>
      </c>
      <c r="V122" s="67" t="e">
        <f>((SUMIFS(Pasākumi_kārtas!$K$98:$K$233,Pasākumi_kārtas!#REF!,'GRAFIKI II'!$P122,Pasākumi_kārtas!$R$98:$R$233,'GRAFIKI II'!V$119))/1000000)+V121</f>
        <v>#REF!</v>
      </c>
      <c r="W122" s="67" t="e">
        <f>((SUMIFS(Pasākumi_kārtas!$K$98:$K$233,Pasākumi_kārtas!#REF!,'GRAFIKI II'!$P122,Pasākumi_kārtas!$R$98:$R$233,'GRAFIKI II'!W$119))/1000000)+W121</f>
        <v>#REF!</v>
      </c>
      <c r="X122" s="67" t="e">
        <f>((SUMIFS(Pasākumi_kārtas!$K$98:$K$233,Pasākumi_kārtas!#REF!,'GRAFIKI II'!$P122,Pasākumi_kārtas!$R$98:$R$233,'GRAFIKI II'!X$119))/1000000)+X121</f>
        <v>#REF!</v>
      </c>
      <c r="Y122" s="67" t="e">
        <f>((SUMIFS(Pasākumi_kārtas!$K$98:$K$233,Pasākumi_kārtas!#REF!,'GRAFIKI II'!$P122,Pasākumi_kārtas!$R$98:$R$233,'GRAFIKI II'!Y$119))/1000000)+Y121</f>
        <v>#REF!</v>
      </c>
      <c r="Z122" s="67" t="e">
        <f>((SUMIFS(Pasākumi_kārtas!$K$98:$K$233,Pasākumi_kārtas!#REF!,'GRAFIKI II'!$P122,Pasākumi_kārtas!$R$98:$R$233,'GRAFIKI II'!Z$119))/1000000)+Z121</f>
        <v>#REF!</v>
      </c>
      <c r="AA122" s="67" t="e">
        <f>((SUMIFS(Pasākumi_kārtas!$K$98:$K$233,Pasākumi_kārtas!#REF!,'GRAFIKI II'!$P122,Pasākumi_kārtas!$R$98:$R$233,'GRAFIKI II'!AA$119))/1000000)+AA121</f>
        <v>#REF!</v>
      </c>
      <c r="AB122" s="67" t="e">
        <f>((SUMIFS(Pasākumi_kārtas!$K$98:$K$233,Pasākumi_kārtas!#REF!,'GRAFIKI II'!$P122,Pasākumi_kārtas!$R$98:$R$233,'GRAFIKI II'!AB$119))/1000000)+AB121</f>
        <v>#REF!</v>
      </c>
    </row>
    <row r="123" spans="1:51" x14ac:dyDescent="0.35">
      <c r="A123" s="60" t="s">
        <v>405</v>
      </c>
      <c r="B123" s="105" t="e">
        <f>SUMIFS(Pasākumi_kārtas!$K$98:$K$233,Pasākumi_kārtas!#REF!,'GRAFIKI II'!$A123,Pasākumi_kārtas!$R$98:$R$233,'GRAFIKI II'!B$119)/1000000+B122</f>
        <v>#REF!</v>
      </c>
      <c r="C123" s="105" t="e">
        <f>SUMIFS(Pasākumi_kārtas!$K$98:$K$233,Pasākumi_kārtas!#REF!,'GRAFIKI II'!$A123,Pasākumi_kārtas!$R$98:$R$233,'GRAFIKI II'!C$119)/1000000+C122</f>
        <v>#REF!</v>
      </c>
      <c r="D123" s="105" t="e">
        <f>SUMIFS(Pasākumi_kārtas!$K$98:$K$233,Pasākumi_kārtas!#REF!,'GRAFIKI II'!$A123,Pasākumi_kārtas!$R$98:$R$233,'GRAFIKI II'!D$119)/1000000+D122</f>
        <v>#REF!</v>
      </c>
      <c r="E123" s="105" t="e">
        <f>SUMIFS(Pasākumi_kārtas!$K$98:$K$233,Pasākumi_kārtas!#REF!,'GRAFIKI II'!$A123,Pasākumi_kārtas!$R$98:$R$233,'GRAFIKI II'!E$119)/1000000+E122</f>
        <v>#REF!</v>
      </c>
      <c r="F123" s="105" t="e">
        <f>SUMIFS(Pasākumi_kārtas!$K$98:$K$233,Pasākumi_kārtas!#REF!,'GRAFIKI II'!$A123,Pasākumi_kārtas!$R$98:$R$233,'GRAFIKI II'!F$119)/1000000+F122</f>
        <v>#REF!</v>
      </c>
      <c r="G123" s="105" t="e">
        <f>SUMIFS(Pasākumi_kārtas!$K$98:$K$233,Pasākumi_kārtas!#REF!,'GRAFIKI II'!$A123,Pasākumi_kārtas!$R$98:$R$233,'GRAFIKI II'!G$119)/1000000+G122</f>
        <v>#REF!</v>
      </c>
      <c r="H123" s="105" t="e">
        <f>SUMIFS(Pasākumi_kārtas!$K$98:$K$233,Pasākumi_kārtas!#REF!,'GRAFIKI II'!$A123,Pasākumi_kārtas!$R$98:$R$233,'GRAFIKI II'!H$119)/1000000+H122</f>
        <v>#REF!</v>
      </c>
      <c r="I123" s="105" t="e">
        <f>SUMIFS(Pasākumi_kārtas!$K$98:$K$233,Pasākumi_kārtas!#REF!,'GRAFIKI II'!$A123,Pasākumi_kārtas!$R$98:$R$233,'GRAFIKI II'!I$119)/1000000+I122</f>
        <v>#REF!</v>
      </c>
      <c r="J123" s="105" t="e">
        <f>SUMIFS(Pasākumi_kārtas!$K$98:$K$233,Pasākumi_kārtas!#REF!,'GRAFIKI II'!$A123,Pasākumi_kārtas!$R$98:$R$233,'GRAFIKI II'!J$119)/1000000+J122</f>
        <v>#REF!</v>
      </c>
      <c r="K123" s="105" t="e">
        <f>SUMIFS(Pasākumi_kārtas!$K$98:$K$233,Pasākumi_kārtas!#REF!,'GRAFIKI II'!$A123,Pasākumi_kārtas!$R$98:$R$233,'GRAFIKI II'!K$119)/1000000+K122</f>
        <v>#REF!</v>
      </c>
      <c r="L123" s="105" t="e">
        <f>SUMIFS(Pasākumi_kārtas!$K$98:$K$233,Pasākumi_kārtas!#REF!,'GRAFIKI II'!$A123,Pasākumi_kārtas!$R$98:$R$233,'GRAFIKI II'!L$119)/1000000+L122</f>
        <v>#REF!</v>
      </c>
      <c r="M123" s="105" t="e">
        <f>SUMIFS(Pasākumi_kārtas!$K$98:$K$233,Pasākumi_kārtas!#REF!,'GRAFIKI II'!$A123,Pasākumi_kārtas!$R$98:$R$233,'GRAFIKI II'!M$119)/1000000+M122</f>
        <v>#REF!</v>
      </c>
      <c r="P123" s="66" t="s">
        <v>405</v>
      </c>
      <c r="Q123" s="67" t="e">
        <f>((SUMIFS(Pasākumi_kārtas!$K$98:$K$233,Pasākumi_kārtas!#REF!,'GRAFIKI II'!$P123,Pasākumi_kārtas!$R$98:$R$233,'GRAFIKI II'!Q$119))/1000000)+Q122</f>
        <v>#REF!</v>
      </c>
      <c r="R123" s="67" t="e">
        <f>((SUMIFS(Pasākumi_kārtas!$K$98:$K$233,Pasākumi_kārtas!#REF!,'GRAFIKI II'!$P123,Pasākumi_kārtas!$R$98:$R$233,'GRAFIKI II'!R$119))/1000000)+R122</f>
        <v>#REF!</v>
      </c>
      <c r="S123" s="67" t="e">
        <f>((SUMIFS(Pasākumi_kārtas!$K$98:$K$233,Pasākumi_kārtas!#REF!,'GRAFIKI II'!$P123,Pasākumi_kārtas!$R$98:$R$233,'GRAFIKI II'!S$119))/1000000)+S122</f>
        <v>#REF!</v>
      </c>
      <c r="T123" s="67" t="e">
        <f>((SUMIFS(Pasākumi_kārtas!$K$98:$K$233,Pasākumi_kārtas!#REF!,'GRAFIKI II'!$P123,Pasākumi_kārtas!$R$98:$R$233,'GRAFIKI II'!T$119))/1000000)+T122</f>
        <v>#REF!</v>
      </c>
      <c r="U123" s="67" t="e">
        <f>((SUMIFS(Pasākumi_kārtas!$K$98:$K$233,Pasākumi_kārtas!#REF!,'GRAFIKI II'!$P123,Pasākumi_kārtas!$R$98:$R$233,'GRAFIKI II'!U$119))/1000000)+U122</f>
        <v>#REF!</v>
      </c>
      <c r="V123" s="67" t="e">
        <f>((SUMIFS(Pasākumi_kārtas!$K$98:$K$233,Pasākumi_kārtas!#REF!,'GRAFIKI II'!$P123,Pasākumi_kārtas!$R$98:$R$233,'GRAFIKI II'!V$119))/1000000)+V122</f>
        <v>#REF!</v>
      </c>
      <c r="W123" s="67" t="e">
        <f>((SUMIFS(Pasākumi_kārtas!$K$98:$K$233,Pasākumi_kārtas!#REF!,'GRAFIKI II'!$P123,Pasākumi_kārtas!$R$98:$R$233,'GRAFIKI II'!W$119))/1000000)+W122</f>
        <v>#REF!</v>
      </c>
      <c r="X123" s="67" t="e">
        <f>((SUMIFS(Pasākumi_kārtas!$K$98:$K$233,Pasākumi_kārtas!#REF!,'GRAFIKI II'!$P123,Pasākumi_kārtas!$R$98:$R$233,'GRAFIKI II'!X$119))/1000000)+X122</f>
        <v>#REF!</v>
      </c>
      <c r="Y123" s="67" t="e">
        <f>((SUMIFS(Pasākumi_kārtas!$K$98:$K$233,Pasākumi_kārtas!#REF!,'GRAFIKI II'!$P123,Pasākumi_kārtas!$R$98:$R$233,'GRAFIKI II'!Y$119))/1000000)+Y122</f>
        <v>#REF!</v>
      </c>
      <c r="Z123" s="67" t="e">
        <f>((SUMIFS(Pasākumi_kārtas!$K$98:$K$233,Pasākumi_kārtas!#REF!,'GRAFIKI II'!$P123,Pasākumi_kārtas!$R$98:$R$233,'GRAFIKI II'!Z$119))/1000000)+Z122</f>
        <v>#REF!</v>
      </c>
      <c r="AA123" s="67" t="e">
        <f>((SUMIFS(Pasākumi_kārtas!$K$98:$K$233,Pasākumi_kārtas!#REF!,'GRAFIKI II'!$P123,Pasākumi_kārtas!$R$98:$R$233,'GRAFIKI II'!AA$119))/1000000)+AA122</f>
        <v>#REF!</v>
      </c>
      <c r="AB123" s="67" t="e">
        <f>((SUMIFS(Pasākumi_kārtas!$K$98:$K$233,Pasākumi_kārtas!#REF!,'GRAFIKI II'!$P123,Pasākumi_kārtas!$R$98:$R$233,'GRAFIKI II'!AB$119))/1000000)+AB122</f>
        <v>#REF!</v>
      </c>
      <c r="AJ123" t="s">
        <v>429</v>
      </c>
    </row>
    <row r="124" spans="1:51" x14ac:dyDescent="0.35">
      <c r="A124" s="60" t="s">
        <v>406</v>
      </c>
      <c r="B124" s="105" t="e">
        <f>SUMIFS(Pasākumi_kārtas!$K$98:$K$233,Pasākumi_kārtas!#REF!,'GRAFIKI II'!$A124,Pasākumi_kārtas!$R$98:$R$233,'GRAFIKI II'!B$119)/1000000+B123</f>
        <v>#REF!</v>
      </c>
      <c r="C124" s="105" t="e">
        <f>SUMIFS(Pasākumi_kārtas!$K$98:$K$233,Pasākumi_kārtas!#REF!,'GRAFIKI II'!$A124,Pasākumi_kārtas!$R$98:$R$233,'GRAFIKI II'!C$119)/1000000+C123</f>
        <v>#REF!</v>
      </c>
      <c r="D124" s="105" t="e">
        <f>SUMIFS(Pasākumi_kārtas!$K$98:$K$233,Pasākumi_kārtas!#REF!,'GRAFIKI II'!$A124,Pasākumi_kārtas!$R$98:$R$233,'GRAFIKI II'!D$119)/1000000+D123</f>
        <v>#REF!</v>
      </c>
      <c r="E124" s="105" t="e">
        <f>SUMIFS(Pasākumi_kārtas!$K$98:$K$233,Pasākumi_kārtas!#REF!,'GRAFIKI II'!$A124,Pasākumi_kārtas!$R$98:$R$233,'GRAFIKI II'!E$119)/1000000+E123</f>
        <v>#REF!</v>
      </c>
      <c r="F124" s="105" t="e">
        <f>SUMIFS(Pasākumi_kārtas!$K$98:$K$233,Pasākumi_kārtas!#REF!,'GRAFIKI II'!$A124,Pasākumi_kārtas!$R$98:$R$233,'GRAFIKI II'!F$119)/1000000+F123</f>
        <v>#REF!</v>
      </c>
      <c r="G124" s="105" t="e">
        <f>SUMIFS(Pasākumi_kārtas!$K$98:$K$233,Pasākumi_kārtas!#REF!,'GRAFIKI II'!$A124,Pasākumi_kārtas!$R$98:$R$233,'GRAFIKI II'!G$119)/1000000+G123</f>
        <v>#REF!</v>
      </c>
      <c r="H124" s="105" t="e">
        <f>SUMIFS(Pasākumi_kārtas!$K$98:$K$233,Pasākumi_kārtas!#REF!,'GRAFIKI II'!$A124,Pasākumi_kārtas!$R$98:$R$233,'GRAFIKI II'!H$119)/1000000+H123</f>
        <v>#REF!</v>
      </c>
      <c r="I124" s="105" t="e">
        <f>SUMIFS(Pasākumi_kārtas!$K$98:$K$233,Pasākumi_kārtas!#REF!,'GRAFIKI II'!$A124,Pasākumi_kārtas!$R$98:$R$233,'GRAFIKI II'!I$119)/1000000+I123</f>
        <v>#REF!</v>
      </c>
      <c r="J124" s="105" t="e">
        <f>SUMIFS(Pasākumi_kārtas!$K$98:$K$233,Pasākumi_kārtas!#REF!,'GRAFIKI II'!$A124,Pasākumi_kārtas!$R$98:$R$233,'GRAFIKI II'!J$119)/1000000+J123</f>
        <v>#REF!</v>
      </c>
      <c r="K124" s="105" t="e">
        <f>SUMIFS(Pasākumi_kārtas!$K$98:$K$233,Pasākumi_kārtas!#REF!,'GRAFIKI II'!$A124,Pasākumi_kārtas!$R$98:$R$233,'GRAFIKI II'!K$119)/1000000+K123</f>
        <v>#REF!</v>
      </c>
      <c r="L124" s="105" t="e">
        <f>SUMIFS(Pasākumi_kārtas!$K$98:$K$233,Pasākumi_kārtas!#REF!,'GRAFIKI II'!$A124,Pasākumi_kārtas!$R$98:$R$233,'GRAFIKI II'!L$119)/1000000+L123</f>
        <v>#REF!</v>
      </c>
      <c r="M124" s="105" t="e">
        <f>SUMIFS(Pasākumi_kārtas!$K$98:$K$233,Pasākumi_kārtas!#REF!,'GRAFIKI II'!$A124,Pasākumi_kārtas!$R$98:$R$233,'GRAFIKI II'!M$119)/1000000+M123</f>
        <v>#REF!</v>
      </c>
      <c r="P124" s="66" t="s">
        <v>406</v>
      </c>
      <c r="Q124" s="67" t="e">
        <f>((SUMIFS(Pasākumi_kārtas!$K$98:$K$233,Pasākumi_kārtas!#REF!,'GRAFIKI II'!$P124,Pasākumi_kārtas!$R$98:$R$233,'GRAFIKI II'!Q$119))/1000000)+Q123</f>
        <v>#REF!</v>
      </c>
      <c r="R124" s="67" t="e">
        <f>((SUMIFS(Pasākumi_kārtas!$K$98:$K$233,Pasākumi_kārtas!#REF!,'GRAFIKI II'!$P124,Pasākumi_kārtas!$R$98:$R$233,'GRAFIKI II'!R$119))/1000000)+R123</f>
        <v>#REF!</v>
      </c>
      <c r="S124" s="67" t="e">
        <f>((SUMIFS(Pasākumi_kārtas!$K$98:$K$233,Pasākumi_kārtas!#REF!,'GRAFIKI II'!$P124,Pasākumi_kārtas!$R$98:$R$233,'GRAFIKI II'!S$119))/1000000)+S123</f>
        <v>#REF!</v>
      </c>
      <c r="T124" s="67" t="e">
        <f>((SUMIFS(Pasākumi_kārtas!$K$98:$K$233,Pasākumi_kārtas!#REF!,'GRAFIKI II'!$P124,Pasākumi_kārtas!$R$98:$R$233,'GRAFIKI II'!T$119))/1000000)+T123</f>
        <v>#REF!</v>
      </c>
      <c r="U124" s="67" t="e">
        <f>((SUMIFS(Pasākumi_kārtas!$K$98:$K$233,Pasākumi_kārtas!#REF!,'GRAFIKI II'!$P124,Pasākumi_kārtas!$R$98:$R$233,'GRAFIKI II'!U$119))/1000000)+U123</f>
        <v>#REF!</v>
      </c>
      <c r="V124" s="67" t="e">
        <f>((SUMIFS(Pasākumi_kārtas!$K$98:$K$233,Pasākumi_kārtas!#REF!,'GRAFIKI II'!$P124,Pasākumi_kārtas!$R$98:$R$233,'GRAFIKI II'!V$119))/1000000)+V123</f>
        <v>#REF!</v>
      </c>
      <c r="W124" s="67" t="e">
        <f>((SUMIFS(Pasākumi_kārtas!$K$98:$K$233,Pasākumi_kārtas!#REF!,'GRAFIKI II'!$P124,Pasākumi_kārtas!$R$98:$R$233,'GRAFIKI II'!W$119))/1000000)+W123</f>
        <v>#REF!</v>
      </c>
      <c r="X124" s="67" t="e">
        <f>((SUMIFS(Pasākumi_kārtas!$K$98:$K$233,Pasākumi_kārtas!#REF!,'GRAFIKI II'!$P124,Pasākumi_kārtas!$R$98:$R$233,'GRAFIKI II'!X$119))/1000000)+X123</f>
        <v>#REF!</v>
      </c>
      <c r="Y124" s="67" t="e">
        <f>((SUMIFS(Pasākumi_kārtas!$K$98:$K$233,Pasākumi_kārtas!#REF!,'GRAFIKI II'!$P124,Pasākumi_kārtas!$R$98:$R$233,'GRAFIKI II'!Y$119))/1000000)+Y123</f>
        <v>#REF!</v>
      </c>
      <c r="Z124" s="67" t="e">
        <f>((SUMIFS(Pasākumi_kārtas!$K$98:$K$233,Pasākumi_kārtas!#REF!,'GRAFIKI II'!$P124,Pasākumi_kārtas!$R$98:$R$233,'GRAFIKI II'!Z$119))/1000000)+Z123</f>
        <v>#REF!</v>
      </c>
      <c r="AA124" s="67" t="e">
        <f>((SUMIFS(Pasākumi_kārtas!$K$98:$K$233,Pasākumi_kārtas!#REF!,'GRAFIKI II'!$P124,Pasākumi_kārtas!$R$98:$R$233,'GRAFIKI II'!AA$119))/1000000)+AA123</f>
        <v>#REF!</v>
      </c>
      <c r="AB124" s="67" t="e">
        <f>((SUMIFS(Pasākumi_kārtas!$K$98:$K$233,Pasākumi_kārtas!#REF!,'GRAFIKI II'!$P124,Pasākumi_kārtas!$R$98:$R$233,'GRAFIKI II'!AB$119))/1000000)+AB123</f>
        <v>#REF!</v>
      </c>
      <c r="AJ124" t="s">
        <v>144</v>
      </c>
      <c r="AK124" t="s">
        <v>74</v>
      </c>
      <c r="AL124" t="s">
        <v>120</v>
      </c>
      <c r="AM124" t="s">
        <v>396</v>
      </c>
      <c r="AN124" t="s">
        <v>87</v>
      </c>
      <c r="AO124" t="s">
        <v>104</v>
      </c>
      <c r="AP124" t="s">
        <v>233</v>
      </c>
    </row>
    <row r="125" spans="1:51" x14ac:dyDescent="0.35">
      <c r="A125" s="60" t="s">
        <v>410</v>
      </c>
      <c r="B125" s="105" t="e">
        <f>SUMIFS(Pasākumi_kārtas!$K$98:$K$233,Pasākumi_kārtas!#REF!,'GRAFIKI II'!$A125,Pasākumi_kārtas!$R$98:$R$233,'GRAFIKI II'!B$119)/1000000+B124</f>
        <v>#REF!</v>
      </c>
      <c r="C125" s="105" t="e">
        <f>SUMIFS(Pasākumi_kārtas!$K$98:$K$233,Pasākumi_kārtas!#REF!,'GRAFIKI II'!$A125,Pasākumi_kārtas!$R$98:$R$233,'GRAFIKI II'!C$119)/1000000+C124</f>
        <v>#REF!</v>
      </c>
      <c r="D125" s="105" t="e">
        <f>SUMIFS(Pasākumi_kārtas!$K$98:$K$233,Pasākumi_kārtas!#REF!,'GRAFIKI II'!$A125,Pasākumi_kārtas!$R$98:$R$233,'GRAFIKI II'!D$119)/1000000+D124</f>
        <v>#REF!</v>
      </c>
      <c r="E125" s="105" t="e">
        <f>SUMIFS(Pasākumi_kārtas!$K$98:$K$233,Pasākumi_kārtas!#REF!,'GRAFIKI II'!$A125,Pasākumi_kārtas!$R$98:$R$233,'GRAFIKI II'!E$119)/1000000+E124</f>
        <v>#REF!</v>
      </c>
      <c r="F125" s="105" t="e">
        <f>SUMIFS(Pasākumi_kārtas!$K$98:$K$233,Pasākumi_kārtas!#REF!,'GRAFIKI II'!$A125,Pasākumi_kārtas!$R$98:$R$233,'GRAFIKI II'!F$119)/1000000+F124</f>
        <v>#REF!</v>
      </c>
      <c r="G125" s="105" t="e">
        <f>SUMIFS(Pasākumi_kārtas!$K$98:$K$233,Pasākumi_kārtas!#REF!,'GRAFIKI II'!$A125,Pasākumi_kārtas!$R$98:$R$233,'GRAFIKI II'!G$119)/1000000+G124</f>
        <v>#REF!</v>
      </c>
      <c r="H125" s="105" t="e">
        <f>SUMIFS(Pasākumi_kārtas!$K$98:$K$233,Pasākumi_kārtas!#REF!,'GRAFIKI II'!$A125,Pasākumi_kārtas!$R$98:$R$233,'GRAFIKI II'!H$119)/1000000+H124</f>
        <v>#REF!</v>
      </c>
      <c r="I125" s="105" t="e">
        <f>SUMIFS(Pasākumi_kārtas!$K$98:$K$233,Pasākumi_kārtas!#REF!,'GRAFIKI II'!$A125,Pasākumi_kārtas!$R$98:$R$233,'GRAFIKI II'!I$119)/1000000+I124</f>
        <v>#REF!</v>
      </c>
      <c r="J125" s="105" t="e">
        <f>SUMIFS(Pasākumi_kārtas!$K$98:$K$233,Pasākumi_kārtas!#REF!,'GRAFIKI II'!$A125,Pasākumi_kārtas!$R$98:$R$233,'GRAFIKI II'!J$119)/1000000+J124</f>
        <v>#REF!</v>
      </c>
      <c r="K125" s="105" t="e">
        <f>SUMIFS(Pasākumi_kārtas!$K$98:$K$233,Pasākumi_kārtas!#REF!,'GRAFIKI II'!$A125,Pasākumi_kārtas!$R$98:$R$233,'GRAFIKI II'!K$119)/1000000+K124</f>
        <v>#REF!</v>
      </c>
      <c r="L125" s="105" t="e">
        <f>SUMIFS(Pasākumi_kārtas!$K$98:$K$233,Pasākumi_kārtas!#REF!,'GRAFIKI II'!$A125,Pasākumi_kārtas!$R$98:$R$233,'GRAFIKI II'!L$119)/1000000+L124</f>
        <v>#REF!</v>
      </c>
      <c r="M125" s="105" t="e">
        <f>SUMIFS(Pasākumi_kārtas!$K$98:$K$233,Pasākumi_kārtas!#REF!,'GRAFIKI II'!$A125,Pasākumi_kārtas!$R$98:$R$233,'GRAFIKI II'!M$119)/1000000+M124</f>
        <v>#REF!</v>
      </c>
      <c r="P125" s="66" t="s">
        <v>410</v>
      </c>
      <c r="Q125" s="67" t="e">
        <f>((SUMIFS(Pasākumi_kārtas!$K$98:$K$233,Pasākumi_kārtas!#REF!,'GRAFIKI II'!$P125,Pasākumi_kārtas!$R$98:$R$233,'GRAFIKI II'!Q$119))/1000000)+Q124</f>
        <v>#REF!</v>
      </c>
      <c r="R125" s="67" t="e">
        <f>((SUMIFS(Pasākumi_kārtas!$K$98:$K$233,Pasākumi_kārtas!#REF!,'GRAFIKI II'!$P125,Pasākumi_kārtas!$R$98:$R$233,'GRAFIKI II'!R$119))/1000000)+R124</f>
        <v>#REF!</v>
      </c>
      <c r="S125" s="67" t="e">
        <f>((SUMIFS(Pasākumi_kārtas!$K$98:$K$233,Pasākumi_kārtas!#REF!,'GRAFIKI II'!$P125,Pasākumi_kārtas!$R$98:$R$233,'GRAFIKI II'!S$119))/1000000)+S124</f>
        <v>#REF!</v>
      </c>
      <c r="T125" s="67" t="e">
        <f>((SUMIFS(Pasākumi_kārtas!$K$98:$K$233,Pasākumi_kārtas!#REF!,'GRAFIKI II'!$P125,Pasākumi_kārtas!$R$98:$R$233,'GRAFIKI II'!T$119))/1000000)+T124</f>
        <v>#REF!</v>
      </c>
      <c r="U125" s="67" t="e">
        <f>((SUMIFS(Pasākumi_kārtas!$K$98:$K$233,Pasākumi_kārtas!#REF!,'GRAFIKI II'!$P125,Pasākumi_kārtas!$R$98:$R$233,'GRAFIKI II'!U$119))/1000000)+U124</f>
        <v>#REF!</v>
      </c>
      <c r="V125" s="67" t="e">
        <f>((SUMIFS(Pasākumi_kārtas!$K$98:$K$233,Pasākumi_kārtas!#REF!,'GRAFIKI II'!$P125,Pasākumi_kārtas!$R$98:$R$233,'GRAFIKI II'!V$119))/1000000)+V124</f>
        <v>#REF!</v>
      </c>
      <c r="W125" s="67" t="e">
        <f>((SUMIFS(Pasākumi_kārtas!$K$98:$K$233,Pasākumi_kārtas!#REF!,'GRAFIKI II'!$P125,Pasākumi_kārtas!$R$98:$R$233,'GRAFIKI II'!W$119))/1000000)+W124</f>
        <v>#REF!</v>
      </c>
      <c r="X125" s="67" t="e">
        <f>((SUMIFS(Pasākumi_kārtas!$K$98:$K$233,Pasākumi_kārtas!#REF!,'GRAFIKI II'!$P125,Pasākumi_kārtas!$R$98:$R$233,'GRAFIKI II'!X$119))/1000000)+X124</f>
        <v>#REF!</v>
      </c>
      <c r="Y125" s="67" t="e">
        <f>((SUMIFS(Pasākumi_kārtas!$K$98:$K$233,Pasākumi_kārtas!#REF!,'GRAFIKI II'!$P125,Pasākumi_kārtas!$R$98:$R$233,'GRAFIKI II'!Y$119))/1000000)+Y124</f>
        <v>#REF!</v>
      </c>
      <c r="Z125" s="67" t="e">
        <f>((SUMIFS(Pasākumi_kārtas!$K$98:$K$233,Pasākumi_kārtas!#REF!,'GRAFIKI II'!$P125,Pasākumi_kārtas!$R$98:$R$233,'GRAFIKI II'!Z$119))/1000000)+Z124</f>
        <v>#REF!</v>
      </c>
      <c r="AA125" s="67" t="e">
        <f>((SUMIFS(Pasākumi_kārtas!$K$98:$K$233,Pasākumi_kārtas!#REF!,'GRAFIKI II'!$P125,Pasākumi_kārtas!$R$98:$R$233,'GRAFIKI II'!AA$119))/1000000)+AA124</f>
        <v>#REF!</v>
      </c>
      <c r="AB125" s="67" t="e">
        <f>((SUMIFS(Pasākumi_kārtas!$K$98:$K$233,Pasākumi_kārtas!#REF!,'GRAFIKI II'!$P125,Pasākumi_kārtas!$R$98:$R$233,'GRAFIKI II'!AB$119))/1000000)+AB124</f>
        <v>#REF!</v>
      </c>
      <c r="AJ125">
        <v>8</v>
      </c>
      <c r="AK125">
        <v>3</v>
      </c>
      <c r="AL125">
        <v>1</v>
      </c>
      <c r="AM125">
        <v>1</v>
      </c>
      <c r="AN125">
        <v>2</v>
      </c>
      <c r="AO125">
        <v>1</v>
      </c>
      <c r="AP125">
        <v>1</v>
      </c>
    </row>
    <row r="126" spans="1:51" x14ac:dyDescent="0.35">
      <c r="A126" s="60" t="s">
        <v>409</v>
      </c>
      <c r="B126" s="105" t="e">
        <f>SUMIFS(Pasākumi_kārtas!$K$98:$K$233,Pasākumi_kārtas!#REF!,'GRAFIKI II'!$A126,Pasākumi_kārtas!$R$98:$R$233,'GRAFIKI II'!B$119)/1000000+B125</f>
        <v>#REF!</v>
      </c>
      <c r="C126" s="105" t="e">
        <f>SUMIFS(Pasākumi_kārtas!$K$98:$K$233,Pasākumi_kārtas!#REF!,'GRAFIKI II'!$A126,Pasākumi_kārtas!$R$98:$R$233,'GRAFIKI II'!C$119)/1000000+C125</f>
        <v>#REF!</v>
      </c>
      <c r="D126" s="105" t="e">
        <f>SUMIFS(Pasākumi_kārtas!$K$98:$K$233,Pasākumi_kārtas!#REF!,'GRAFIKI II'!$A126,Pasākumi_kārtas!$R$98:$R$233,'GRAFIKI II'!D$119)/1000000+D125</f>
        <v>#REF!</v>
      </c>
      <c r="E126" s="105" t="e">
        <f>SUMIFS(Pasākumi_kārtas!$K$98:$K$233,Pasākumi_kārtas!#REF!,'GRAFIKI II'!$A126,Pasākumi_kārtas!$R$98:$R$233,'GRAFIKI II'!E$119)/1000000+E125</f>
        <v>#REF!</v>
      </c>
      <c r="F126" s="105" t="e">
        <f>SUMIFS(Pasākumi_kārtas!$K$98:$K$233,Pasākumi_kārtas!#REF!,'GRAFIKI II'!$A126,Pasākumi_kārtas!$R$98:$R$233,'GRAFIKI II'!F$119)/1000000+F125</f>
        <v>#REF!</v>
      </c>
      <c r="G126" s="105" t="e">
        <f>SUMIFS(Pasākumi_kārtas!$K$98:$K$233,Pasākumi_kārtas!#REF!,'GRAFIKI II'!$A126,Pasākumi_kārtas!$R$98:$R$233,'GRAFIKI II'!G$119)/1000000+G125</f>
        <v>#REF!</v>
      </c>
      <c r="H126" s="105" t="e">
        <f>SUMIFS(Pasākumi_kārtas!$K$98:$K$233,Pasākumi_kārtas!#REF!,'GRAFIKI II'!$A126,Pasākumi_kārtas!$R$98:$R$233,'GRAFIKI II'!H$119)/1000000+H125</f>
        <v>#REF!</v>
      </c>
      <c r="I126" s="105" t="e">
        <f>SUMIFS(Pasākumi_kārtas!$K$98:$K$233,Pasākumi_kārtas!#REF!,'GRAFIKI II'!$A126,Pasākumi_kārtas!$R$98:$R$233,'GRAFIKI II'!I$119)/1000000+I125</f>
        <v>#REF!</v>
      </c>
      <c r="J126" s="105" t="e">
        <f>SUMIFS(Pasākumi_kārtas!$K$98:$K$233,Pasākumi_kārtas!#REF!,'GRAFIKI II'!$A126,Pasākumi_kārtas!$R$98:$R$233,'GRAFIKI II'!J$119)/1000000+J125</f>
        <v>#REF!</v>
      </c>
      <c r="K126" s="105" t="e">
        <f>SUMIFS(Pasākumi_kārtas!$K$98:$K$233,Pasākumi_kārtas!#REF!,'GRAFIKI II'!$A126,Pasākumi_kārtas!$R$98:$R$233,'GRAFIKI II'!K$119)/1000000+K125</f>
        <v>#REF!</v>
      </c>
      <c r="L126" s="105" t="e">
        <f>SUMIFS(Pasākumi_kārtas!$K$98:$K$233,Pasākumi_kārtas!#REF!,'GRAFIKI II'!$A126,Pasākumi_kārtas!$R$98:$R$233,'GRAFIKI II'!L$119)/1000000+L125</f>
        <v>#REF!</v>
      </c>
      <c r="M126" s="105" t="e">
        <f>SUMIFS(Pasākumi_kārtas!$K$98:$K$233,Pasākumi_kārtas!#REF!,'GRAFIKI II'!$A126,Pasākumi_kārtas!$R$98:$R$233,'GRAFIKI II'!M$119)/1000000+M125</f>
        <v>#REF!</v>
      </c>
      <c r="P126" s="66" t="s">
        <v>409</v>
      </c>
      <c r="Q126" s="67" t="e">
        <f>((SUMIFS(Pasākumi_kārtas!$K$98:$K$233,Pasākumi_kārtas!#REF!,'GRAFIKI II'!$P126,Pasākumi_kārtas!$R$98:$R$233,'GRAFIKI II'!Q$119))/1000000)+Q125</f>
        <v>#REF!</v>
      </c>
      <c r="R126" s="67" t="e">
        <f>((SUMIFS(Pasākumi_kārtas!$K$98:$K$233,Pasākumi_kārtas!#REF!,'GRAFIKI II'!$P126,Pasākumi_kārtas!$R$98:$R$233,'GRAFIKI II'!R$119))/1000000)+R125</f>
        <v>#REF!</v>
      </c>
      <c r="S126" s="67" t="e">
        <f>((SUMIFS(Pasākumi_kārtas!$K$98:$K$233,Pasākumi_kārtas!#REF!,'GRAFIKI II'!$P126,Pasākumi_kārtas!$R$98:$R$233,'GRAFIKI II'!S$119))/1000000)+S125</f>
        <v>#REF!</v>
      </c>
      <c r="T126" s="67" t="e">
        <f>((SUMIFS(Pasākumi_kārtas!$K$98:$K$233,Pasākumi_kārtas!#REF!,'GRAFIKI II'!$P126,Pasākumi_kārtas!$R$98:$R$233,'GRAFIKI II'!T$119))/1000000)+T125</f>
        <v>#REF!</v>
      </c>
      <c r="U126" s="67" t="e">
        <f>((SUMIFS(Pasākumi_kārtas!$K$98:$K$233,Pasākumi_kārtas!#REF!,'GRAFIKI II'!$P126,Pasākumi_kārtas!$R$98:$R$233,'GRAFIKI II'!U$119))/1000000)+U125</f>
        <v>#REF!</v>
      </c>
      <c r="V126" s="67" t="e">
        <f>((SUMIFS(Pasākumi_kārtas!$K$98:$K$233,Pasākumi_kārtas!#REF!,'GRAFIKI II'!$P126,Pasākumi_kārtas!$R$98:$R$233,'GRAFIKI II'!V$119))/1000000)+V125</f>
        <v>#REF!</v>
      </c>
      <c r="W126" s="67" t="e">
        <f>((SUMIFS(Pasākumi_kārtas!$K$98:$K$233,Pasākumi_kārtas!#REF!,'GRAFIKI II'!$P126,Pasākumi_kārtas!$R$98:$R$233,'GRAFIKI II'!W$119))/1000000)+W125</f>
        <v>#REF!</v>
      </c>
      <c r="X126" s="67" t="e">
        <f>((SUMIFS(Pasākumi_kārtas!$K$98:$K$233,Pasākumi_kārtas!#REF!,'GRAFIKI II'!$P126,Pasākumi_kārtas!$R$98:$R$233,'GRAFIKI II'!X$119))/1000000)+X125</f>
        <v>#REF!</v>
      </c>
      <c r="Y126" s="67" t="e">
        <f>((SUMIFS(Pasākumi_kārtas!$K$98:$K$233,Pasākumi_kārtas!#REF!,'GRAFIKI II'!$P126,Pasākumi_kārtas!$R$98:$R$233,'GRAFIKI II'!Y$119))/1000000)+Y125</f>
        <v>#REF!</v>
      </c>
      <c r="Z126" s="67" t="e">
        <f>((SUMIFS(Pasākumi_kārtas!$K$98:$K$233,Pasākumi_kārtas!#REF!,'GRAFIKI II'!$P126,Pasākumi_kārtas!$R$98:$R$233,'GRAFIKI II'!Z$119))/1000000)+Z125</f>
        <v>#REF!</v>
      </c>
      <c r="AA126" s="67" t="e">
        <f>((SUMIFS(Pasākumi_kārtas!$K$98:$K$233,Pasākumi_kārtas!#REF!,'GRAFIKI II'!$P126,Pasākumi_kārtas!$R$98:$R$233,'GRAFIKI II'!AA$119))/1000000)+AA125</f>
        <v>#REF!</v>
      </c>
      <c r="AB126" s="67" t="e">
        <f>((SUMIFS(Pasākumi_kārtas!$K$98:$K$233,Pasākumi_kārtas!#REF!,'GRAFIKI II'!$P126,Pasākumi_kārtas!$R$98:$R$233,'GRAFIKI II'!AB$119))/1000000)+AB125</f>
        <v>#REF!</v>
      </c>
    </row>
    <row r="127" spans="1:51" x14ac:dyDescent="0.35">
      <c r="A127" s="60" t="s">
        <v>408</v>
      </c>
      <c r="B127" s="105" t="e">
        <f>SUMIFS(Pasākumi_kārtas!$K$98:$K$233,Pasākumi_kārtas!#REF!,'GRAFIKI II'!$A127,Pasākumi_kārtas!$R$98:$R$233,'GRAFIKI II'!B$119)/1000000+B126</f>
        <v>#REF!</v>
      </c>
      <c r="C127" s="105" t="e">
        <f>SUMIFS(Pasākumi_kārtas!$K$98:$K$233,Pasākumi_kārtas!#REF!,'GRAFIKI II'!$A127,Pasākumi_kārtas!$R$98:$R$233,'GRAFIKI II'!C$119)/1000000+C126</f>
        <v>#REF!</v>
      </c>
      <c r="D127" s="105" t="e">
        <f>SUMIFS(Pasākumi_kārtas!$K$98:$K$233,Pasākumi_kārtas!#REF!,'GRAFIKI II'!$A127,Pasākumi_kārtas!$R$98:$R$233,'GRAFIKI II'!D$119)/1000000+D126</f>
        <v>#REF!</v>
      </c>
      <c r="E127" s="105" t="e">
        <f>SUMIFS(Pasākumi_kārtas!$K$98:$K$233,Pasākumi_kārtas!#REF!,'GRAFIKI II'!$A127,Pasākumi_kārtas!$R$98:$R$233,'GRAFIKI II'!E$119)/1000000+E126</f>
        <v>#REF!</v>
      </c>
      <c r="F127" s="105" t="e">
        <f>SUMIFS(Pasākumi_kārtas!$K$98:$K$233,Pasākumi_kārtas!#REF!,'GRAFIKI II'!$A127,Pasākumi_kārtas!$R$98:$R$233,'GRAFIKI II'!F$119)/1000000+F126</f>
        <v>#REF!</v>
      </c>
      <c r="G127" s="105" t="e">
        <f>SUMIFS(Pasākumi_kārtas!$K$98:$K$233,Pasākumi_kārtas!#REF!,'GRAFIKI II'!$A127,Pasākumi_kārtas!$R$98:$R$233,'GRAFIKI II'!G$119)/1000000+G126</f>
        <v>#REF!</v>
      </c>
      <c r="H127" s="105" t="e">
        <f>SUMIFS(Pasākumi_kārtas!$K$98:$K$233,Pasākumi_kārtas!#REF!,'GRAFIKI II'!$A127,Pasākumi_kārtas!$R$98:$R$233,'GRAFIKI II'!H$119)/1000000+H126</f>
        <v>#REF!</v>
      </c>
      <c r="I127" s="105" t="e">
        <f>SUMIFS(Pasākumi_kārtas!$K$98:$K$233,Pasākumi_kārtas!#REF!,'GRAFIKI II'!$A127,Pasākumi_kārtas!$R$98:$R$233,'GRAFIKI II'!I$119)/1000000+I126</f>
        <v>#REF!</v>
      </c>
      <c r="J127" s="105" t="e">
        <f>SUMIFS(Pasākumi_kārtas!$K$98:$K$233,Pasākumi_kārtas!#REF!,'GRAFIKI II'!$A127,Pasākumi_kārtas!$R$98:$R$233,'GRAFIKI II'!J$119)/1000000+J126</f>
        <v>#REF!</v>
      </c>
      <c r="K127" s="105" t="e">
        <f>SUMIFS(Pasākumi_kārtas!$K$98:$K$233,Pasākumi_kārtas!#REF!,'GRAFIKI II'!$A127,Pasākumi_kārtas!$R$98:$R$233,'GRAFIKI II'!K$119)/1000000+K126</f>
        <v>#REF!</v>
      </c>
      <c r="L127" s="105" t="e">
        <f>SUMIFS(Pasākumi_kārtas!$K$98:$K$233,Pasākumi_kārtas!#REF!,'GRAFIKI II'!$A127,Pasākumi_kārtas!$R$98:$R$233,'GRAFIKI II'!L$119)/1000000+L126</f>
        <v>#REF!</v>
      </c>
      <c r="M127" s="105" t="e">
        <f>SUMIFS(Pasākumi_kārtas!$K$98:$K$233,Pasākumi_kārtas!#REF!,'GRAFIKI II'!$A127,Pasākumi_kārtas!$R$98:$R$233,'GRAFIKI II'!M$119)/1000000+M126</f>
        <v>#REF!</v>
      </c>
      <c r="P127" s="66" t="s">
        <v>408</v>
      </c>
      <c r="Q127" s="67" t="e">
        <f>((SUMIFS(Pasākumi_kārtas!$K$98:$K$233,Pasākumi_kārtas!#REF!,'GRAFIKI II'!$P127,Pasākumi_kārtas!$R$98:$R$233,'GRAFIKI II'!Q$119))/1000000)+Q126</f>
        <v>#REF!</v>
      </c>
      <c r="R127" s="67" t="e">
        <f>((SUMIFS(Pasākumi_kārtas!$K$98:$K$233,Pasākumi_kārtas!#REF!,'GRAFIKI II'!$P127,Pasākumi_kārtas!$R$98:$R$233,'GRAFIKI II'!R$119))/1000000)+R126</f>
        <v>#REF!</v>
      </c>
      <c r="S127" s="67" t="e">
        <f>((SUMIFS(Pasākumi_kārtas!$K$98:$K$233,Pasākumi_kārtas!#REF!,'GRAFIKI II'!$P127,Pasākumi_kārtas!$R$98:$R$233,'GRAFIKI II'!S$119))/1000000)+S126</f>
        <v>#REF!</v>
      </c>
      <c r="T127" s="67" t="e">
        <f>((SUMIFS(Pasākumi_kārtas!$K$98:$K$233,Pasākumi_kārtas!#REF!,'GRAFIKI II'!$P127,Pasākumi_kārtas!$R$98:$R$233,'GRAFIKI II'!T$119))/1000000)+T126</f>
        <v>#REF!</v>
      </c>
      <c r="U127" s="67" t="e">
        <f>((SUMIFS(Pasākumi_kārtas!$K$98:$K$233,Pasākumi_kārtas!#REF!,'GRAFIKI II'!$P127,Pasākumi_kārtas!$R$98:$R$233,'GRAFIKI II'!U$119))/1000000)+U126</f>
        <v>#REF!</v>
      </c>
      <c r="V127" s="67" t="e">
        <f>((SUMIFS(Pasākumi_kārtas!$K$98:$K$233,Pasākumi_kārtas!#REF!,'GRAFIKI II'!$P127,Pasākumi_kārtas!$R$98:$R$233,'GRAFIKI II'!V$119))/1000000)+V126</f>
        <v>#REF!</v>
      </c>
      <c r="W127" s="67" t="e">
        <f>((SUMIFS(Pasākumi_kārtas!$K$98:$K$233,Pasākumi_kārtas!#REF!,'GRAFIKI II'!$P127,Pasākumi_kārtas!$R$98:$R$233,'GRAFIKI II'!W$119))/1000000)+W126</f>
        <v>#REF!</v>
      </c>
      <c r="X127" s="67" t="e">
        <f>((SUMIFS(Pasākumi_kārtas!$K$98:$K$233,Pasākumi_kārtas!#REF!,'GRAFIKI II'!$P127,Pasākumi_kārtas!$R$98:$R$233,'GRAFIKI II'!X$119))/1000000)+X126</f>
        <v>#REF!</v>
      </c>
      <c r="Y127" s="67" t="e">
        <f>((SUMIFS(Pasākumi_kārtas!$K$98:$K$233,Pasākumi_kārtas!#REF!,'GRAFIKI II'!$P127,Pasākumi_kārtas!$R$98:$R$233,'GRAFIKI II'!Y$119))/1000000)+Y126</f>
        <v>#REF!</v>
      </c>
      <c r="Z127" s="67" t="e">
        <f>((SUMIFS(Pasākumi_kārtas!$K$98:$K$233,Pasākumi_kārtas!#REF!,'GRAFIKI II'!$P127,Pasākumi_kārtas!$R$98:$R$233,'GRAFIKI II'!Z$119))/1000000)+Z126</f>
        <v>#REF!</v>
      </c>
      <c r="AA127" s="67" t="e">
        <f>((SUMIFS(Pasākumi_kārtas!$K$98:$K$233,Pasākumi_kārtas!#REF!,'GRAFIKI II'!$P127,Pasākumi_kārtas!$R$98:$R$233,'GRAFIKI II'!AA$119))/1000000)+AA126</f>
        <v>#REF!</v>
      </c>
      <c r="AB127" s="67" t="e">
        <f>((SUMIFS(Pasākumi_kārtas!$K$98:$K$233,Pasākumi_kārtas!#REF!,'GRAFIKI II'!$P127,Pasākumi_kārtas!$R$98:$R$233,'GRAFIKI II'!AB$119))/1000000)+AB126</f>
        <v>#REF!</v>
      </c>
    </row>
    <row r="128" spans="1:51" x14ac:dyDescent="0.35">
      <c r="A128" s="60" t="s">
        <v>407</v>
      </c>
      <c r="B128" s="105" t="e">
        <f>SUMIFS(Pasākumi_kārtas!$K$98:$K$233,Pasākumi_kārtas!#REF!,'GRAFIKI II'!$A128,Pasākumi_kārtas!$R$98:$R$233,'GRAFIKI II'!B$119)/1000000+B127</f>
        <v>#REF!</v>
      </c>
      <c r="C128" s="105" t="e">
        <f>SUMIFS(Pasākumi_kārtas!$K$98:$K$233,Pasākumi_kārtas!#REF!,'GRAFIKI II'!$A128,Pasākumi_kārtas!$R$98:$R$233,'GRAFIKI II'!C$119)/1000000+C127</f>
        <v>#REF!</v>
      </c>
      <c r="D128" s="105" t="e">
        <f>SUMIFS(Pasākumi_kārtas!$K$98:$K$233,Pasākumi_kārtas!#REF!,'GRAFIKI II'!$A128,Pasākumi_kārtas!$R$98:$R$233,'GRAFIKI II'!D$119)/1000000+D127</f>
        <v>#REF!</v>
      </c>
      <c r="E128" s="105" t="e">
        <f>SUMIFS(Pasākumi_kārtas!$K$98:$K$233,Pasākumi_kārtas!#REF!,'GRAFIKI II'!$A128,Pasākumi_kārtas!$R$98:$R$233,'GRAFIKI II'!E$119)/1000000+E127</f>
        <v>#REF!</v>
      </c>
      <c r="F128" s="105" t="e">
        <f>SUMIFS(Pasākumi_kārtas!$K$98:$K$233,Pasākumi_kārtas!#REF!,'GRAFIKI II'!$A128,Pasākumi_kārtas!$R$98:$R$233,'GRAFIKI II'!F$119)/1000000+F127</f>
        <v>#REF!</v>
      </c>
      <c r="G128" s="105" t="e">
        <f>SUMIFS(Pasākumi_kārtas!$K$98:$K$233,Pasākumi_kārtas!#REF!,'GRAFIKI II'!$A128,Pasākumi_kārtas!$R$98:$R$233,'GRAFIKI II'!G$119)/1000000+G127</f>
        <v>#REF!</v>
      </c>
      <c r="H128" s="105" t="e">
        <f>SUMIFS(Pasākumi_kārtas!$K$98:$K$233,Pasākumi_kārtas!#REF!,'GRAFIKI II'!$A128,Pasākumi_kārtas!$R$98:$R$233,'GRAFIKI II'!H$119)/1000000+H127</f>
        <v>#REF!</v>
      </c>
      <c r="I128" s="105" t="e">
        <f>SUMIFS(Pasākumi_kārtas!$K$98:$K$233,Pasākumi_kārtas!#REF!,'GRAFIKI II'!$A128,Pasākumi_kārtas!$R$98:$R$233,'GRAFIKI II'!I$119)/1000000+I127</f>
        <v>#REF!</v>
      </c>
      <c r="J128" s="105" t="e">
        <f>SUMIFS(Pasākumi_kārtas!$K$98:$K$233,Pasākumi_kārtas!#REF!,'GRAFIKI II'!$A128,Pasākumi_kārtas!$R$98:$R$233,'GRAFIKI II'!J$119)/1000000+J127</f>
        <v>#REF!</v>
      </c>
      <c r="K128" s="105" t="e">
        <f>SUMIFS(Pasākumi_kārtas!$K$98:$K$233,Pasākumi_kārtas!#REF!,'GRAFIKI II'!$A128,Pasākumi_kārtas!$R$98:$R$233,'GRAFIKI II'!K$119)/1000000+K127</f>
        <v>#REF!</v>
      </c>
      <c r="L128" s="105" t="e">
        <f>SUMIFS(Pasākumi_kārtas!$K$98:$K$233,Pasākumi_kārtas!#REF!,'GRAFIKI II'!$A128,Pasākumi_kārtas!$R$98:$R$233,'GRAFIKI II'!L$119)/1000000+L127</f>
        <v>#REF!</v>
      </c>
      <c r="M128" s="105" t="e">
        <f>SUMIFS(Pasākumi_kārtas!$K$98:$K$233,Pasākumi_kārtas!#REF!,'GRAFIKI II'!$A128,Pasākumi_kārtas!$R$98:$R$233,'GRAFIKI II'!M$119)/1000000+M127</f>
        <v>#REF!</v>
      </c>
      <c r="P128" s="66" t="s">
        <v>407</v>
      </c>
      <c r="Q128" s="67" t="e">
        <f>((SUMIFS(Pasākumi_kārtas!$K$98:$K$233,Pasākumi_kārtas!#REF!,'GRAFIKI II'!$P128,Pasākumi_kārtas!$R$98:$R$233,'GRAFIKI II'!Q$119))/1000000)+Q127</f>
        <v>#REF!</v>
      </c>
      <c r="R128" s="67" t="e">
        <f>((SUMIFS(Pasākumi_kārtas!$K$98:$K$233,Pasākumi_kārtas!#REF!,'GRAFIKI II'!$P128,Pasākumi_kārtas!$R$98:$R$233,'GRAFIKI II'!R$119))/1000000)+R127</f>
        <v>#REF!</v>
      </c>
      <c r="S128" s="67" t="e">
        <f>((SUMIFS(Pasākumi_kārtas!$K$98:$K$233,Pasākumi_kārtas!#REF!,'GRAFIKI II'!$P128,Pasākumi_kārtas!$R$98:$R$233,'GRAFIKI II'!S$119))/1000000)+S127</f>
        <v>#REF!</v>
      </c>
      <c r="T128" s="67" t="e">
        <f>((SUMIFS(Pasākumi_kārtas!$K$98:$K$233,Pasākumi_kārtas!#REF!,'GRAFIKI II'!$P128,Pasākumi_kārtas!$R$98:$R$233,'GRAFIKI II'!T$119))/1000000)+T127</f>
        <v>#REF!</v>
      </c>
      <c r="U128" s="67" t="e">
        <f>((SUMIFS(Pasākumi_kārtas!$K$98:$K$233,Pasākumi_kārtas!#REF!,'GRAFIKI II'!$P128,Pasākumi_kārtas!$R$98:$R$233,'GRAFIKI II'!U$119))/1000000)+U127</f>
        <v>#REF!</v>
      </c>
      <c r="V128" s="67" t="e">
        <f>((SUMIFS(Pasākumi_kārtas!$K$98:$K$233,Pasākumi_kārtas!#REF!,'GRAFIKI II'!$P128,Pasākumi_kārtas!$R$98:$R$233,'GRAFIKI II'!V$119))/1000000)+V127</f>
        <v>#REF!</v>
      </c>
      <c r="W128" s="67" t="e">
        <f>((SUMIFS(Pasākumi_kārtas!$K$98:$K$233,Pasākumi_kārtas!#REF!,'GRAFIKI II'!$P128,Pasākumi_kārtas!$R$98:$R$233,'GRAFIKI II'!W$119))/1000000)+W127</f>
        <v>#REF!</v>
      </c>
      <c r="X128" s="67" t="e">
        <f>((SUMIFS(Pasākumi_kārtas!$K$98:$K$233,Pasākumi_kārtas!#REF!,'GRAFIKI II'!$P128,Pasākumi_kārtas!$R$98:$R$233,'GRAFIKI II'!X$119))/1000000)+X127</f>
        <v>#REF!</v>
      </c>
      <c r="Y128" s="67" t="e">
        <f>((SUMIFS(Pasākumi_kārtas!$K$98:$K$233,Pasākumi_kārtas!#REF!,'GRAFIKI II'!$P128,Pasākumi_kārtas!$R$98:$R$233,'GRAFIKI II'!Y$119))/1000000)+Y127</f>
        <v>#REF!</v>
      </c>
      <c r="Z128" s="67" t="e">
        <f>((SUMIFS(Pasākumi_kārtas!$K$98:$K$233,Pasākumi_kārtas!#REF!,'GRAFIKI II'!$P128,Pasākumi_kārtas!$R$98:$R$233,'GRAFIKI II'!Z$119))/1000000)+Z127</f>
        <v>#REF!</v>
      </c>
      <c r="AA128" s="67" t="e">
        <f>((SUMIFS(Pasākumi_kārtas!$K$98:$K$233,Pasākumi_kārtas!#REF!,'GRAFIKI II'!$P128,Pasākumi_kārtas!$R$98:$R$233,'GRAFIKI II'!AA$119))/1000000)+AA127</f>
        <v>#REF!</v>
      </c>
      <c r="AB128" s="67" t="e">
        <f>((SUMIFS(Pasākumi_kārtas!$K$98:$K$233,Pasākumi_kārtas!#REF!,'GRAFIKI II'!$P128,Pasākumi_kārtas!$R$98:$R$233,'GRAFIKI II'!AB$119))/1000000)+AB127</f>
        <v>#REF!</v>
      </c>
    </row>
    <row r="129" spans="1:28" x14ac:dyDescent="0.35">
      <c r="A129" s="60" t="s">
        <v>411</v>
      </c>
      <c r="B129" s="105" t="e">
        <f>SUMIFS(Pasākumi_kārtas!$K$98:$K$233,Pasākumi_kārtas!#REF!,'GRAFIKI II'!$A129,Pasākumi_kārtas!$R$98:$R$233,'GRAFIKI II'!B$119)/1000000+B128</f>
        <v>#REF!</v>
      </c>
      <c r="C129" s="105" t="e">
        <f>SUMIFS(Pasākumi_kārtas!$K$98:$K$233,Pasākumi_kārtas!#REF!,'GRAFIKI II'!$A129,Pasākumi_kārtas!$R$98:$R$233,'GRAFIKI II'!C$119)/1000000+C128</f>
        <v>#REF!</v>
      </c>
      <c r="D129" s="105" t="e">
        <f>SUMIFS(Pasākumi_kārtas!$K$98:$K$233,Pasākumi_kārtas!#REF!,'GRAFIKI II'!$A129,Pasākumi_kārtas!$R$98:$R$233,'GRAFIKI II'!D$119)/1000000+D128</f>
        <v>#REF!</v>
      </c>
      <c r="E129" s="105" t="e">
        <f>SUMIFS(Pasākumi_kārtas!$K$98:$K$233,Pasākumi_kārtas!#REF!,'GRAFIKI II'!$A129,Pasākumi_kārtas!$R$98:$R$233,'GRAFIKI II'!E$119)/1000000+E128</f>
        <v>#REF!</v>
      </c>
      <c r="F129" s="105" t="e">
        <f>SUMIFS(Pasākumi_kārtas!$K$98:$K$233,Pasākumi_kārtas!#REF!,'GRAFIKI II'!$A129,Pasākumi_kārtas!$R$98:$R$233,'GRAFIKI II'!F$119)/1000000+F128</f>
        <v>#REF!</v>
      </c>
      <c r="G129" s="105" t="e">
        <f>SUMIFS(Pasākumi_kārtas!$K$98:$K$233,Pasākumi_kārtas!#REF!,'GRAFIKI II'!$A129,Pasākumi_kārtas!$R$98:$R$233,'GRAFIKI II'!G$119)/1000000+G128</f>
        <v>#REF!</v>
      </c>
      <c r="H129" s="105" t="e">
        <f>SUMIFS(Pasākumi_kārtas!$K$98:$K$233,Pasākumi_kārtas!#REF!,'GRAFIKI II'!$A129,Pasākumi_kārtas!$R$98:$R$233,'GRAFIKI II'!H$119)/1000000+H128</f>
        <v>#REF!</v>
      </c>
      <c r="I129" s="105" t="e">
        <f>SUMIFS(Pasākumi_kārtas!$K$98:$K$233,Pasākumi_kārtas!#REF!,'GRAFIKI II'!$A129,Pasākumi_kārtas!$R$98:$R$233,'GRAFIKI II'!I$119)/1000000+I128</f>
        <v>#REF!</v>
      </c>
      <c r="J129" s="105" t="e">
        <f>SUMIFS(Pasākumi_kārtas!$K$98:$K$233,Pasākumi_kārtas!#REF!,'GRAFIKI II'!$A129,Pasākumi_kārtas!$R$98:$R$233,'GRAFIKI II'!J$119)/1000000+J128</f>
        <v>#REF!</v>
      </c>
      <c r="K129" s="105" t="e">
        <f>SUMIFS(Pasākumi_kārtas!$K$98:$K$233,Pasākumi_kārtas!#REF!,'GRAFIKI II'!$A129,Pasākumi_kārtas!$R$98:$R$233,'GRAFIKI II'!K$119)/1000000+K128</f>
        <v>#REF!</v>
      </c>
      <c r="L129" s="105" t="e">
        <f>SUMIFS(Pasākumi_kārtas!$K$98:$K$233,Pasākumi_kārtas!#REF!,'GRAFIKI II'!$A129,Pasākumi_kārtas!$R$98:$R$233,'GRAFIKI II'!L$119)/1000000+L128</f>
        <v>#REF!</v>
      </c>
      <c r="M129" s="105" t="e">
        <f>SUMIFS(Pasākumi_kārtas!$K$98:$K$233,Pasākumi_kārtas!#REF!,'GRAFIKI II'!$A129,Pasākumi_kārtas!$R$98:$R$233,'GRAFIKI II'!M$119)/1000000+M128</f>
        <v>#REF!</v>
      </c>
      <c r="P129" s="66" t="s">
        <v>411</v>
      </c>
      <c r="Q129" s="67" t="e">
        <f>((SUMIFS(Pasākumi_kārtas!$K$98:$K$233,Pasākumi_kārtas!#REF!,'GRAFIKI II'!$P129,Pasākumi_kārtas!$R$98:$R$233,'GRAFIKI II'!Q$119))/1000000)+Q128</f>
        <v>#REF!</v>
      </c>
      <c r="R129" s="67" t="e">
        <f>((SUMIFS(Pasākumi_kārtas!$K$98:$K$233,Pasākumi_kārtas!#REF!,'GRAFIKI II'!$P129,Pasākumi_kārtas!$R$98:$R$233,'GRAFIKI II'!R$119))/1000000)+R128</f>
        <v>#REF!</v>
      </c>
      <c r="S129" s="67" t="e">
        <f>((SUMIFS(Pasākumi_kārtas!$K$98:$K$233,Pasākumi_kārtas!#REF!,'GRAFIKI II'!$P129,Pasākumi_kārtas!$R$98:$R$233,'GRAFIKI II'!S$119))/1000000)+S128</f>
        <v>#REF!</v>
      </c>
      <c r="T129" s="67" t="e">
        <f>((SUMIFS(Pasākumi_kārtas!$K$98:$K$233,Pasākumi_kārtas!#REF!,'GRAFIKI II'!$P129,Pasākumi_kārtas!$R$98:$R$233,'GRAFIKI II'!T$119))/1000000)+T128</f>
        <v>#REF!</v>
      </c>
      <c r="U129" s="67" t="e">
        <f>((SUMIFS(Pasākumi_kārtas!$K$98:$K$233,Pasākumi_kārtas!#REF!,'GRAFIKI II'!$P129,Pasākumi_kārtas!$R$98:$R$233,'GRAFIKI II'!U$119))/1000000)+U128</f>
        <v>#REF!</v>
      </c>
      <c r="V129" s="67" t="e">
        <f>((SUMIFS(Pasākumi_kārtas!$K$98:$K$233,Pasākumi_kārtas!#REF!,'GRAFIKI II'!$P129,Pasākumi_kārtas!$R$98:$R$233,'GRAFIKI II'!V$119))/1000000)+V128</f>
        <v>#REF!</v>
      </c>
      <c r="W129" s="67" t="e">
        <f>((SUMIFS(Pasākumi_kārtas!$K$98:$K$233,Pasākumi_kārtas!#REF!,'GRAFIKI II'!$P129,Pasākumi_kārtas!$R$98:$R$233,'GRAFIKI II'!W$119))/1000000)+W128</f>
        <v>#REF!</v>
      </c>
      <c r="X129" s="67" t="e">
        <f>((SUMIFS(Pasākumi_kārtas!$K$98:$K$233,Pasākumi_kārtas!#REF!,'GRAFIKI II'!$P129,Pasākumi_kārtas!$R$98:$R$233,'GRAFIKI II'!X$119))/1000000)+X128</f>
        <v>#REF!</v>
      </c>
      <c r="Y129" s="67" t="e">
        <f>((SUMIFS(Pasākumi_kārtas!$K$98:$K$233,Pasākumi_kārtas!#REF!,'GRAFIKI II'!$P129,Pasākumi_kārtas!$R$98:$R$233,'GRAFIKI II'!Y$119))/1000000)+Y128</f>
        <v>#REF!</v>
      </c>
      <c r="Z129" s="67" t="e">
        <f>((SUMIFS(Pasākumi_kārtas!$K$98:$K$233,Pasākumi_kārtas!#REF!,'GRAFIKI II'!$P129,Pasākumi_kārtas!$R$98:$R$233,'GRAFIKI II'!Z$119))/1000000)+Z128</f>
        <v>#REF!</v>
      </c>
      <c r="AA129" s="67" t="e">
        <f>((SUMIFS(Pasākumi_kārtas!$K$98:$K$233,Pasākumi_kārtas!#REF!,'GRAFIKI II'!$P129,Pasākumi_kārtas!$R$98:$R$233,'GRAFIKI II'!AA$119))/1000000)+AA128</f>
        <v>#REF!</v>
      </c>
      <c r="AB129" s="67" t="e">
        <f>((SUMIFS(Pasākumi_kārtas!$K$98:$K$233,Pasākumi_kārtas!#REF!,'GRAFIKI II'!$P129,Pasākumi_kārtas!$R$98:$R$233,'GRAFIKI II'!AB$119))/1000000)+AB128</f>
        <v>#REF!</v>
      </c>
    </row>
    <row r="130" spans="1:28" x14ac:dyDescent="0.35">
      <c r="A130" s="60" t="s">
        <v>412</v>
      </c>
      <c r="B130" s="105" t="e">
        <f>SUMIFS(Pasākumi_kārtas!$K$98:$K$233,Pasākumi_kārtas!#REF!,'GRAFIKI II'!$A130,Pasākumi_kārtas!$R$98:$R$233,'GRAFIKI II'!B$119)/1000000+B129</f>
        <v>#REF!</v>
      </c>
      <c r="C130" s="105" t="e">
        <f>SUMIFS(Pasākumi_kārtas!$K$98:$K$233,Pasākumi_kārtas!#REF!,'GRAFIKI II'!$A130,Pasākumi_kārtas!$R$98:$R$233,'GRAFIKI II'!C$119)/1000000+C129</f>
        <v>#REF!</v>
      </c>
      <c r="D130" s="105" t="e">
        <f>SUMIFS(Pasākumi_kārtas!$K$98:$K$233,Pasākumi_kārtas!#REF!,'GRAFIKI II'!$A130,Pasākumi_kārtas!$R$98:$R$233,'GRAFIKI II'!D$119)/1000000+D129</f>
        <v>#REF!</v>
      </c>
      <c r="E130" s="105" t="e">
        <f>SUMIFS(Pasākumi_kārtas!$K$98:$K$233,Pasākumi_kārtas!#REF!,'GRAFIKI II'!$A130,Pasākumi_kārtas!$R$98:$R$233,'GRAFIKI II'!E$119)/1000000+E129</f>
        <v>#REF!</v>
      </c>
      <c r="F130" s="105" t="e">
        <f>SUMIFS(Pasākumi_kārtas!$K$98:$K$233,Pasākumi_kārtas!#REF!,'GRAFIKI II'!$A130,Pasākumi_kārtas!$R$98:$R$233,'GRAFIKI II'!F$119)/1000000+F129</f>
        <v>#REF!</v>
      </c>
      <c r="G130" s="105" t="e">
        <f>SUMIFS(Pasākumi_kārtas!$K$98:$K$233,Pasākumi_kārtas!#REF!,'GRAFIKI II'!$A130,Pasākumi_kārtas!$R$98:$R$233,'GRAFIKI II'!G$119)/1000000+G129</f>
        <v>#REF!</v>
      </c>
      <c r="H130" s="105" t="e">
        <f>SUMIFS(Pasākumi_kārtas!$K$98:$K$233,Pasākumi_kārtas!#REF!,'GRAFIKI II'!$A130,Pasākumi_kārtas!$R$98:$R$233,'GRAFIKI II'!H$119)/1000000+H129</f>
        <v>#REF!</v>
      </c>
      <c r="I130" s="105" t="e">
        <f>SUMIFS(Pasākumi_kārtas!$K$98:$K$233,Pasākumi_kārtas!#REF!,'GRAFIKI II'!$A130,Pasākumi_kārtas!$R$98:$R$233,'GRAFIKI II'!I$119)/1000000+I129</f>
        <v>#REF!</v>
      </c>
      <c r="J130" s="105" t="e">
        <f>SUMIFS(Pasākumi_kārtas!$K$98:$K$233,Pasākumi_kārtas!#REF!,'GRAFIKI II'!$A130,Pasākumi_kārtas!$R$98:$R$233,'GRAFIKI II'!J$119)/1000000+J129</f>
        <v>#REF!</v>
      </c>
      <c r="K130" s="105" t="e">
        <f>SUMIFS(Pasākumi_kārtas!$K$98:$K$233,Pasākumi_kārtas!#REF!,'GRAFIKI II'!$A130,Pasākumi_kārtas!$R$98:$R$233,'GRAFIKI II'!K$119)/1000000+K129</f>
        <v>#REF!</v>
      </c>
      <c r="L130" s="105" t="e">
        <f>SUMIFS(Pasākumi_kārtas!$K$98:$K$233,Pasākumi_kārtas!#REF!,'GRAFIKI II'!$A130,Pasākumi_kārtas!$R$98:$R$233,'GRAFIKI II'!L$119)/1000000+L129</f>
        <v>#REF!</v>
      </c>
      <c r="M130" s="105" t="e">
        <f>SUMIFS(Pasākumi_kārtas!$K$98:$K$233,Pasākumi_kārtas!#REF!,'GRAFIKI II'!$A130,Pasākumi_kārtas!$R$98:$R$233,'GRAFIKI II'!M$119)/1000000+M129</f>
        <v>#REF!</v>
      </c>
      <c r="P130" s="66" t="s">
        <v>412</v>
      </c>
      <c r="Q130" s="67" t="e">
        <f>((SUMIFS(Pasākumi_kārtas!$K$98:$K$233,Pasākumi_kārtas!#REF!,'GRAFIKI II'!$P130,Pasākumi_kārtas!$R$98:$R$233,'GRAFIKI II'!Q$119))/1000000)+Q129</f>
        <v>#REF!</v>
      </c>
      <c r="R130" s="67" t="e">
        <f>((SUMIFS(Pasākumi_kārtas!$K$98:$K$233,Pasākumi_kārtas!#REF!,'GRAFIKI II'!$P130,Pasākumi_kārtas!$R$98:$R$233,'GRAFIKI II'!R$119))/1000000)+R129</f>
        <v>#REF!</v>
      </c>
      <c r="S130" s="67" t="e">
        <f>((SUMIFS(Pasākumi_kārtas!$K$98:$K$233,Pasākumi_kārtas!#REF!,'GRAFIKI II'!$P130,Pasākumi_kārtas!$R$98:$R$233,'GRAFIKI II'!S$119))/1000000)+S129</f>
        <v>#REF!</v>
      </c>
      <c r="T130" s="67" t="e">
        <f>((SUMIFS(Pasākumi_kārtas!$K$98:$K$233,Pasākumi_kārtas!#REF!,'GRAFIKI II'!$P130,Pasākumi_kārtas!$R$98:$R$233,'GRAFIKI II'!T$119))/1000000)+T129</f>
        <v>#REF!</v>
      </c>
      <c r="U130" s="67" t="e">
        <f>((SUMIFS(Pasākumi_kārtas!$K$98:$K$233,Pasākumi_kārtas!#REF!,'GRAFIKI II'!$P130,Pasākumi_kārtas!$R$98:$R$233,'GRAFIKI II'!U$119))/1000000)+U129</f>
        <v>#REF!</v>
      </c>
      <c r="V130" s="67" t="e">
        <f>((SUMIFS(Pasākumi_kārtas!$K$98:$K$233,Pasākumi_kārtas!#REF!,'GRAFIKI II'!$P130,Pasākumi_kārtas!$R$98:$R$233,'GRAFIKI II'!V$119))/1000000)+V129</f>
        <v>#REF!</v>
      </c>
      <c r="W130" s="67" t="e">
        <f>((SUMIFS(Pasākumi_kārtas!$K$98:$K$233,Pasākumi_kārtas!#REF!,'GRAFIKI II'!$P130,Pasākumi_kārtas!$R$98:$R$233,'GRAFIKI II'!W$119))/1000000)+W129</f>
        <v>#REF!</v>
      </c>
      <c r="X130" s="67" t="e">
        <f>((SUMIFS(Pasākumi_kārtas!$K$98:$K$233,Pasākumi_kārtas!#REF!,'GRAFIKI II'!$P130,Pasākumi_kārtas!$R$98:$R$233,'GRAFIKI II'!X$119))/1000000)+X129</f>
        <v>#REF!</v>
      </c>
      <c r="Y130" s="67" t="e">
        <f>((SUMIFS(Pasākumi_kārtas!$K$98:$K$233,Pasākumi_kārtas!#REF!,'GRAFIKI II'!$P130,Pasākumi_kārtas!$R$98:$R$233,'GRAFIKI II'!Y$119))/1000000)+Y129</f>
        <v>#REF!</v>
      </c>
      <c r="Z130" s="67" t="e">
        <f>((SUMIFS(Pasākumi_kārtas!$K$98:$K$233,Pasākumi_kārtas!#REF!,'GRAFIKI II'!$P130,Pasākumi_kārtas!$R$98:$R$233,'GRAFIKI II'!Z$119))/1000000)+Z129</f>
        <v>#REF!</v>
      </c>
      <c r="AA130" s="67" t="e">
        <f>((SUMIFS(Pasākumi_kārtas!$K$98:$K$233,Pasākumi_kārtas!#REF!,'GRAFIKI II'!$P130,Pasākumi_kārtas!$R$98:$R$233,'GRAFIKI II'!AA$119))/1000000)+AA129</f>
        <v>#REF!</v>
      </c>
      <c r="AB130" s="67" t="e">
        <f>((SUMIFS(Pasākumi_kārtas!$K$98:$K$233,Pasākumi_kārtas!#REF!,'GRAFIKI II'!$P130,Pasākumi_kārtas!$R$98:$R$233,'GRAFIKI II'!AB$119))/1000000)+AB129</f>
        <v>#REF!</v>
      </c>
    </row>
    <row r="131" spans="1:28" x14ac:dyDescent="0.35">
      <c r="A131" s="60" t="s">
        <v>413</v>
      </c>
      <c r="B131" s="105" t="e">
        <f>SUMIFS(Pasākumi_kārtas!$K$98:$K$233,Pasākumi_kārtas!#REF!,'GRAFIKI II'!$A131,Pasākumi_kārtas!$R$98:$R$233,'GRAFIKI II'!B$119)/1000000+B130</f>
        <v>#REF!</v>
      </c>
      <c r="C131" s="105" t="e">
        <f>SUMIFS(Pasākumi_kārtas!$K$98:$K$233,Pasākumi_kārtas!#REF!,'GRAFIKI II'!$A131,Pasākumi_kārtas!$R$98:$R$233,'GRAFIKI II'!C$119)/1000000+C130</f>
        <v>#REF!</v>
      </c>
      <c r="D131" s="105" t="e">
        <f>SUMIFS(Pasākumi_kārtas!$K$98:$K$233,Pasākumi_kārtas!#REF!,'GRAFIKI II'!$A131,Pasākumi_kārtas!$R$98:$R$233,'GRAFIKI II'!D$119)/1000000+D130</f>
        <v>#REF!</v>
      </c>
      <c r="E131" s="105" t="e">
        <f>SUMIFS(Pasākumi_kārtas!$K$98:$K$233,Pasākumi_kārtas!#REF!,'GRAFIKI II'!$A131,Pasākumi_kārtas!$R$98:$R$233,'GRAFIKI II'!E$119)/1000000+E130</f>
        <v>#REF!</v>
      </c>
      <c r="F131" s="105" t="e">
        <f>SUMIFS(Pasākumi_kārtas!$K$98:$K$233,Pasākumi_kārtas!#REF!,'GRAFIKI II'!$A131,Pasākumi_kārtas!$R$98:$R$233,'GRAFIKI II'!F$119)/1000000+F130</f>
        <v>#REF!</v>
      </c>
      <c r="G131" s="105" t="e">
        <f>SUMIFS(Pasākumi_kārtas!$K$98:$K$233,Pasākumi_kārtas!#REF!,'GRAFIKI II'!$A131,Pasākumi_kārtas!$R$98:$R$233,'GRAFIKI II'!G$119)/1000000+G130</f>
        <v>#REF!</v>
      </c>
      <c r="H131" s="105" t="e">
        <f>SUMIFS(Pasākumi_kārtas!$K$98:$K$233,Pasākumi_kārtas!#REF!,'GRAFIKI II'!$A131,Pasākumi_kārtas!$R$98:$R$233,'GRAFIKI II'!H$119)/1000000+H130</f>
        <v>#REF!</v>
      </c>
      <c r="I131" s="105" t="e">
        <f>SUMIFS(Pasākumi_kārtas!$K$98:$K$233,Pasākumi_kārtas!#REF!,'GRAFIKI II'!$A131,Pasākumi_kārtas!$R$98:$R$233,'GRAFIKI II'!I$119)/1000000+I130</f>
        <v>#REF!</v>
      </c>
      <c r="J131" s="105" t="e">
        <f>SUMIFS(Pasākumi_kārtas!$K$98:$K$233,Pasākumi_kārtas!#REF!,'GRAFIKI II'!$A131,Pasākumi_kārtas!$R$98:$R$233,'GRAFIKI II'!J$119)/1000000+J130</f>
        <v>#REF!</v>
      </c>
      <c r="K131" s="105" t="e">
        <f>SUMIFS(Pasākumi_kārtas!$K$98:$K$233,Pasākumi_kārtas!#REF!,'GRAFIKI II'!$A131,Pasākumi_kārtas!$R$98:$R$233,'GRAFIKI II'!K$119)/1000000+K130</f>
        <v>#REF!</v>
      </c>
      <c r="L131" s="105" t="e">
        <f>SUMIFS(Pasākumi_kārtas!$K$98:$K$233,Pasākumi_kārtas!#REF!,'GRAFIKI II'!$A131,Pasākumi_kārtas!$R$98:$R$233,'GRAFIKI II'!L$119)/1000000+L130</f>
        <v>#REF!</v>
      </c>
      <c r="M131" s="105" t="e">
        <f>SUMIFS(Pasākumi_kārtas!$K$98:$K$233,Pasākumi_kārtas!#REF!,'GRAFIKI II'!$A131,Pasākumi_kārtas!$R$98:$R$233,'GRAFIKI II'!M$119)/1000000+M130</f>
        <v>#REF!</v>
      </c>
      <c r="P131" s="66" t="s">
        <v>413</v>
      </c>
      <c r="Q131" s="67" t="e">
        <f>((SUMIFS(Pasākumi_kārtas!$K$98:$K$233,Pasākumi_kārtas!#REF!,'GRAFIKI II'!$P131,Pasākumi_kārtas!$R$98:$R$233,'GRAFIKI II'!Q$119))/1000000)+Q130</f>
        <v>#REF!</v>
      </c>
      <c r="R131" s="67" t="e">
        <f>((SUMIFS(Pasākumi_kārtas!$K$98:$K$233,Pasākumi_kārtas!#REF!,'GRAFIKI II'!$P131,Pasākumi_kārtas!$R$98:$R$233,'GRAFIKI II'!R$119))/1000000)+R130</f>
        <v>#REF!</v>
      </c>
      <c r="S131" s="67" t="e">
        <f>((SUMIFS(Pasākumi_kārtas!$K$98:$K$233,Pasākumi_kārtas!#REF!,'GRAFIKI II'!$P131,Pasākumi_kārtas!$R$98:$R$233,'GRAFIKI II'!S$119))/1000000)+S130</f>
        <v>#REF!</v>
      </c>
      <c r="T131" s="67" t="e">
        <f>((SUMIFS(Pasākumi_kārtas!$K$98:$K$233,Pasākumi_kārtas!#REF!,'GRAFIKI II'!$P131,Pasākumi_kārtas!$R$98:$R$233,'GRAFIKI II'!T$119))/1000000)+T130</f>
        <v>#REF!</v>
      </c>
      <c r="U131" s="67" t="e">
        <f>((SUMIFS(Pasākumi_kārtas!$K$98:$K$233,Pasākumi_kārtas!#REF!,'GRAFIKI II'!$P131,Pasākumi_kārtas!$R$98:$R$233,'GRAFIKI II'!U$119))/1000000)+U130</f>
        <v>#REF!</v>
      </c>
      <c r="V131" s="67" t="e">
        <f>((SUMIFS(Pasākumi_kārtas!$K$98:$K$233,Pasākumi_kārtas!#REF!,'GRAFIKI II'!$P131,Pasākumi_kārtas!$R$98:$R$233,'GRAFIKI II'!V$119))/1000000)+V130</f>
        <v>#REF!</v>
      </c>
      <c r="W131" s="67" t="e">
        <f>((SUMIFS(Pasākumi_kārtas!$K$98:$K$233,Pasākumi_kārtas!#REF!,'GRAFIKI II'!$P131,Pasākumi_kārtas!$R$98:$R$233,'GRAFIKI II'!W$119))/1000000)+W130</f>
        <v>#REF!</v>
      </c>
      <c r="X131" s="67" t="e">
        <f>((SUMIFS(Pasākumi_kārtas!$K$98:$K$233,Pasākumi_kārtas!#REF!,'GRAFIKI II'!$P131,Pasākumi_kārtas!$R$98:$R$233,'GRAFIKI II'!X$119))/1000000)+X130</f>
        <v>#REF!</v>
      </c>
      <c r="Y131" s="67" t="e">
        <f>((SUMIFS(Pasākumi_kārtas!$K$98:$K$233,Pasākumi_kārtas!#REF!,'GRAFIKI II'!$P131,Pasākumi_kārtas!$R$98:$R$233,'GRAFIKI II'!Y$119))/1000000)+Y130</f>
        <v>#REF!</v>
      </c>
      <c r="Z131" s="67" t="e">
        <f>((SUMIFS(Pasākumi_kārtas!$K$98:$K$233,Pasākumi_kārtas!#REF!,'GRAFIKI II'!$P131,Pasākumi_kārtas!$R$98:$R$233,'GRAFIKI II'!Z$119))/1000000)+Z130</f>
        <v>#REF!</v>
      </c>
      <c r="AA131" s="67" t="e">
        <f>((SUMIFS(Pasākumi_kārtas!$K$98:$K$233,Pasākumi_kārtas!#REF!,'GRAFIKI II'!$P131,Pasākumi_kārtas!$R$98:$R$233,'GRAFIKI II'!AA$119))/1000000)+AA130</f>
        <v>#REF!</v>
      </c>
      <c r="AB131" s="67" t="e">
        <f>((SUMIFS(Pasākumi_kārtas!$K$98:$K$233,Pasākumi_kārtas!#REF!,'GRAFIKI II'!$P131,Pasākumi_kārtas!$R$98:$R$233,'GRAFIKI II'!AB$119))/1000000)+AB130</f>
        <v>#REF!</v>
      </c>
    </row>
    <row r="132" spans="1:28" x14ac:dyDescent="0.35">
      <c r="A132" s="60" t="s">
        <v>414</v>
      </c>
      <c r="B132" s="105" t="e">
        <f>SUMIFS(Pasākumi_kārtas!$K$98:$K$233,Pasākumi_kārtas!#REF!,'GRAFIKI II'!$A132,Pasākumi_kārtas!$R$98:$R$233,'GRAFIKI II'!B$119)/1000000+B131</f>
        <v>#REF!</v>
      </c>
      <c r="C132" s="105" t="e">
        <f>SUMIFS(Pasākumi_kārtas!$K$98:$K$233,Pasākumi_kārtas!#REF!,'GRAFIKI II'!$A132,Pasākumi_kārtas!$R$98:$R$233,'GRAFIKI II'!C$119)/1000000+C131</f>
        <v>#REF!</v>
      </c>
      <c r="D132" s="105" t="e">
        <f>SUMIFS(Pasākumi_kārtas!$K$98:$K$233,Pasākumi_kārtas!#REF!,'GRAFIKI II'!$A132,Pasākumi_kārtas!$R$98:$R$233,'GRAFIKI II'!D$119)/1000000+D131</f>
        <v>#REF!</v>
      </c>
      <c r="E132" s="105" t="e">
        <f>SUMIFS(Pasākumi_kārtas!$K$98:$K$233,Pasākumi_kārtas!#REF!,'GRAFIKI II'!$A132,Pasākumi_kārtas!$R$98:$R$233,'GRAFIKI II'!E$119)/1000000+E131</f>
        <v>#REF!</v>
      </c>
      <c r="F132" s="105" t="e">
        <f>SUMIFS(Pasākumi_kārtas!$K$98:$K$233,Pasākumi_kārtas!#REF!,'GRAFIKI II'!$A132,Pasākumi_kārtas!$R$98:$R$233,'GRAFIKI II'!F$119)/1000000+F131</f>
        <v>#REF!</v>
      </c>
      <c r="G132" s="105" t="e">
        <f>SUMIFS(Pasākumi_kārtas!$K$98:$K$233,Pasākumi_kārtas!#REF!,'GRAFIKI II'!$A132,Pasākumi_kārtas!$R$98:$R$233,'GRAFIKI II'!G$119)/1000000+G131</f>
        <v>#REF!</v>
      </c>
      <c r="H132" s="105" t="e">
        <f>SUMIFS(Pasākumi_kārtas!$K$98:$K$233,Pasākumi_kārtas!#REF!,'GRAFIKI II'!$A132,Pasākumi_kārtas!$R$98:$R$233,'GRAFIKI II'!H$119)/1000000+H131</f>
        <v>#REF!</v>
      </c>
      <c r="I132" s="105" t="e">
        <f>SUMIFS(Pasākumi_kārtas!$K$98:$K$233,Pasākumi_kārtas!#REF!,'GRAFIKI II'!$A132,Pasākumi_kārtas!$R$98:$R$233,'GRAFIKI II'!I$119)/1000000+I131</f>
        <v>#REF!</v>
      </c>
      <c r="J132" s="105" t="e">
        <f>SUMIFS(Pasākumi_kārtas!$K$98:$K$233,Pasākumi_kārtas!#REF!,'GRAFIKI II'!$A132,Pasākumi_kārtas!$R$98:$R$233,'GRAFIKI II'!J$119)/1000000+J131</f>
        <v>#REF!</v>
      </c>
      <c r="K132" s="105" t="e">
        <f>SUMIFS(Pasākumi_kārtas!$K$98:$K$233,Pasākumi_kārtas!#REF!,'GRAFIKI II'!$A132,Pasākumi_kārtas!$R$98:$R$233,'GRAFIKI II'!K$119)/1000000+K131</f>
        <v>#REF!</v>
      </c>
      <c r="L132" s="105" t="e">
        <f>SUMIFS(Pasākumi_kārtas!$K$98:$K$233,Pasākumi_kārtas!#REF!,'GRAFIKI II'!$A132,Pasākumi_kārtas!$R$98:$R$233,'GRAFIKI II'!L$119)/1000000+L131</f>
        <v>#REF!</v>
      </c>
      <c r="M132" s="105" t="e">
        <f>SUMIFS(Pasākumi_kārtas!$K$98:$K$233,Pasākumi_kārtas!#REF!,'GRAFIKI II'!$A132,Pasākumi_kārtas!$R$98:$R$233,'GRAFIKI II'!M$119)/1000000+M131</f>
        <v>#REF!</v>
      </c>
      <c r="P132" s="66" t="s">
        <v>414</v>
      </c>
      <c r="Q132" s="67" t="e">
        <f>((SUMIFS(Pasākumi_kārtas!$K$98:$K$233,Pasākumi_kārtas!#REF!,'GRAFIKI II'!$P132,Pasākumi_kārtas!$R$98:$R$233,'GRAFIKI II'!Q$119))/1000000)+Q131</f>
        <v>#REF!</v>
      </c>
      <c r="R132" s="67" t="e">
        <f>((SUMIFS(Pasākumi_kārtas!$K$98:$K$233,Pasākumi_kārtas!#REF!,'GRAFIKI II'!$P132,Pasākumi_kārtas!$R$98:$R$233,'GRAFIKI II'!R$119))/1000000)+R131</f>
        <v>#REF!</v>
      </c>
      <c r="S132" s="67" t="e">
        <f>((SUMIFS(Pasākumi_kārtas!$K$98:$K$233,Pasākumi_kārtas!#REF!,'GRAFIKI II'!$P132,Pasākumi_kārtas!$R$98:$R$233,'GRAFIKI II'!S$119))/1000000)+S131</f>
        <v>#REF!</v>
      </c>
      <c r="T132" s="67" t="e">
        <f>((SUMIFS(Pasākumi_kārtas!$K$98:$K$233,Pasākumi_kārtas!#REF!,'GRAFIKI II'!$P132,Pasākumi_kārtas!$R$98:$R$233,'GRAFIKI II'!T$119))/1000000)+T131</f>
        <v>#REF!</v>
      </c>
      <c r="U132" s="67" t="e">
        <f>((SUMIFS(Pasākumi_kārtas!$K$98:$K$233,Pasākumi_kārtas!#REF!,'GRAFIKI II'!$P132,Pasākumi_kārtas!$R$98:$R$233,'GRAFIKI II'!U$119))/1000000)+U131</f>
        <v>#REF!</v>
      </c>
      <c r="V132" s="67" t="e">
        <f>((SUMIFS(Pasākumi_kārtas!$K$98:$K$233,Pasākumi_kārtas!#REF!,'GRAFIKI II'!$P132,Pasākumi_kārtas!$R$98:$R$233,'GRAFIKI II'!V$119))/1000000)+V131</f>
        <v>#REF!</v>
      </c>
      <c r="W132" s="67" t="e">
        <f>((SUMIFS(Pasākumi_kārtas!$K$98:$K$233,Pasākumi_kārtas!#REF!,'GRAFIKI II'!$P132,Pasākumi_kārtas!$R$98:$R$233,'GRAFIKI II'!W$119))/1000000)+W131</f>
        <v>#REF!</v>
      </c>
      <c r="X132" s="67" t="e">
        <f>((SUMIFS(Pasākumi_kārtas!$K$98:$K$233,Pasākumi_kārtas!#REF!,'GRAFIKI II'!$P132,Pasākumi_kārtas!$R$98:$R$233,'GRAFIKI II'!X$119))/1000000)+X131</f>
        <v>#REF!</v>
      </c>
      <c r="Y132" s="67" t="e">
        <f>((SUMIFS(Pasākumi_kārtas!$K$98:$K$233,Pasākumi_kārtas!#REF!,'GRAFIKI II'!$P132,Pasākumi_kārtas!$R$98:$R$233,'GRAFIKI II'!Y$119))/1000000)+Y131</f>
        <v>#REF!</v>
      </c>
      <c r="Z132" s="67" t="e">
        <f>((SUMIFS(Pasākumi_kārtas!$K$98:$K$233,Pasākumi_kārtas!#REF!,'GRAFIKI II'!$P132,Pasākumi_kārtas!$R$98:$R$233,'GRAFIKI II'!Z$119))/1000000)+Z131</f>
        <v>#REF!</v>
      </c>
      <c r="AA132" s="67" t="e">
        <f>((SUMIFS(Pasākumi_kārtas!$K$98:$K$233,Pasākumi_kārtas!#REF!,'GRAFIKI II'!$P132,Pasākumi_kārtas!$R$98:$R$233,'GRAFIKI II'!AA$119))/1000000)+AA131</f>
        <v>#REF!</v>
      </c>
      <c r="AB132" s="67" t="e">
        <f>((SUMIFS(Pasākumi_kārtas!$K$98:$K$233,Pasākumi_kārtas!#REF!,'GRAFIKI II'!$P132,Pasākumi_kārtas!$R$98:$R$233,'GRAFIKI II'!AB$119))/1000000)+AB131</f>
        <v>#REF!</v>
      </c>
    </row>
    <row r="133" spans="1:28" x14ac:dyDescent="0.35">
      <c r="A133" s="60" t="s">
        <v>418</v>
      </c>
      <c r="B133" s="105" t="e">
        <f>SUMIFS(Pasākumi_kārtas!$K$98:$K$233,Pasākumi_kārtas!#REF!,'GRAFIKI II'!$A133,Pasākumi_kārtas!$R$98:$R$233,'GRAFIKI II'!B$119)/1000000+B132</f>
        <v>#REF!</v>
      </c>
      <c r="C133" s="105" t="e">
        <f>SUMIFS(Pasākumi_kārtas!$K$98:$K$233,Pasākumi_kārtas!#REF!,'GRAFIKI II'!$A133,Pasākumi_kārtas!$R$98:$R$233,'GRAFIKI II'!C$119)/1000000+C132</f>
        <v>#REF!</v>
      </c>
      <c r="D133" s="105" t="e">
        <f>SUMIFS(Pasākumi_kārtas!$K$98:$K$233,Pasākumi_kārtas!#REF!,'GRAFIKI II'!$A133,Pasākumi_kārtas!$R$98:$R$233,'GRAFIKI II'!D$119)/1000000+D132</f>
        <v>#REF!</v>
      </c>
      <c r="E133" s="105" t="e">
        <f>SUMIFS(Pasākumi_kārtas!$K$98:$K$233,Pasākumi_kārtas!#REF!,'GRAFIKI II'!$A133,Pasākumi_kārtas!$R$98:$R$233,'GRAFIKI II'!E$119)/1000000+E132</f>
        <v>#REF!</v>
      </c>
      <c r="F133" s="105" t="e">
        <f>SUMIFS(Pasākumi_kārtas!$K$98:$K$233,Pasākumi_kārtas!#REF!,'GRAFIKI II'!$A133,Pasākumi_kārtas!$R$98:$R$233,'GRAFIKI II'!F$119)/1000000+F132</f>
        <v>#REF!</v>
      </c>
      <c r="G133" s="105" t="e">
        <f>SUMIFS(Pasākumi_kārtas!$K$98:$K$233,Pasākumi_kārtas!#REF!,'GRAFIKI II'!$A133,Pasākumi_kārtas!$R$98:$R$233,'GRAFIKI II'!G$119)/1000000+G132</f>
        <v>#REF!</v>
      </c>
      <c r="H133" s="105" t="e">
        <f>SUMIFS(Pasākumi_kārtas!$K$98:$K$233,Pasākumi_kārtas!#REF!,'GRAFIKI II'!$A133,Pasākumi_kārtas!$R$98:$R$233,'GRAFIKI II'!H$119)/1000000+H132</f>
        <v>#REF!</v>
      </c>
      <c r="I133" s="105" t="e">
        <f>SUMIFS(Pasākumi_kārtas!$K$98:$K$233,Pasākumi_kārtas!#REF!,'GRAFIKI II'!$A133,Pasākumi_kārtas!$R$98:$R$233,'GRAFIKI II'!I$119)/1000000+I132</f>
        <v>#REF!</v>
      </c>
      <c r="J133" s="105" t="e">
        <f>SUMIFS(Pasākumi_kārtas!$K$98:$K$233,Pasākumi_kārtas!#REF!,'GRAFIKI II'!$A133,Pasākumi_kārtas!$R$98:$R$233,'GRAFIKI II'!J$119)/1000000+J132</f>
        <v>#REF!</v>
      </c>
      <c r="K133" s="105" t="e">
        <f>SUMIFS(Pasākumi_kārtas!$K$98:$K$233,Pasākumi_kārtas!#REF!,'GRAFIKI II'!$A133,Pasākumi_kārtas!$R$98:$R$233,'GRAFIKI II'!K$119)/1000000+K132</f>
        <v>#REF!</v>
      </c>
      <c r="L133" s="105" t="e">
        <f>SUMIFS(Pasākumi_kārtas!$K$98:$K$233,Pasākumi_kārtas!#REF!,'GRAFIKI II'!$A133,Pasākumi_kārtas!$R$98:$R$233,'GRAFIKI II'!L$119)/1000000+L132</f>
        <v>#REF!</v>
      </c>
      <c r="M133" s="105" t="e">
        <f>SUMIFS(Pasākumi_kārtas!$K$98:$K$233,Pasākumi_kārtas!#REF!,'GRAFIKI II'!$A133,Pasākumi_kārtas!$R$98:$R$233,'GRAFIKI II'!M$119)/1000000+M132</f>
        <v>#REF!</v>
      </c>
      <c r="P133" s="66" t="s">
        <v>418</v>
      </c>
      <c r="Q133" s="67" t="e">
        <f>((SUMIFS(Pasākumi_kārtas!$K$98:$K$233,Pasākumi_kārtas!#REF!,'GRAFIKI II'!$P133,Pasākumi_kārtas!$R$98:$R$233,'GRAFIKI II'!Q$119))/1000000)+Q132</f>
        <v>#REF!</v>
      </c>
      <c r="R133" s="67" t="e">
        <f>((SUMIFS(Pasākumi_kārtas!$K$98:$K$233,Pasākumi_kārtas!#REF!,'GRAFIKI II'!$P133,Pasākumi_kārtas!$R$98:$R$233,'GRAFIKI II'!R$119))/1000000)+R132</f>
        <v>#REF!</v>
      </c>
      <c r="S133" s="67" t="e">
        <f>((SUMIFS(Pasākumi_kārtas!$K$98:$K$233,Pasākumi_kārtas!#REF!,'GRAFIKI II'!$P133,Pasākumi_kārtas!$R$98:$R$233,'GRAFIKI II'!S$119))/1000000)+S132</f>
        <v>#REF!</v>
      </c>
      <c r="T133" s="67" t="e">
        <f>((SUMIFS(Pasākumi_kārtas!$K$98:$K$233,Pasākumi_kārtas!#REF!,'GRAFIKI II'!$P133,Pasākumi_kārtas!$R$98:$R$233,'GRAFIKI II'!T$119))/1000000)+T132</f>
        <v>#REF!</v>
      </c>
      <c r="U133" s="67" t="e">
        <f>((SUMIFS(Pasākumi_kārtas!$K$98:$K$233,Pasākumi_kārtas!#REF!,'GRAFIKI II'!$P133,Pasākumi_kārtas!$R$98:$R$233,'GRAFIKI II'!U$119))/1000000)+U132</f>
        <v>#REF!</v>
      </c>
      <c r="V133" s="67" t="e">
        <f>((SUMIFS(Pasākumi_kārtas!$K$98:$K$233,Pasākumi_kārtas!#REF!,'GRAFIKI II'!$P133,Pasākumi_kārtas!$R$98:$R$233,'GRAFIKI II'!V$119))/1000000)+V132</f>
        <v>#REF!</v>
      </c>
      <c r="W133" s="67" t="e">
        <f>((SUMIFS(Pasākumi_kārtas!$K$98:$K$233,Pasākumi_kārtas!#REF!,'GRAFIKI II'!$P133,Pasākumi_kārtas!$R$98:$R$233,'GRAFIKI II'!W$119))/1000000)+W132</f>
        <v>#REF!</v>
      </c>
      <c r="X133" s="67" t="e">
        <f>((SUMIFS(Pasākumi_kārtas!$K$98:$K$233,Pasākumi_kārtas!#REF!,'GRAFIKI II'!$P133,Pasākumi_kārtas!$R$98:$R$233,'GRAFIKI II'!X$119))/1000000)+X132</f>
        <v>#REF!</v>
      </c>
      <c r="Y133" s="67" t="e">
        <f>((SUMIFS(Pasākumi_kārtas!$K$98:$K$233,Pasākumi_kārtas!#REF!,'GRAFIKI II'!$P133,Pasākumi_kārtas!$R$98:$R$233,'GRAFIKI II'!Y$119))/1000000)+Y132</f>
        <v>#REF!</v>
      </c>
      <c r="Z133" s="67" t="e">
        <f>((SUMIFS(Pasākumi_kārtas!$K$98:$K$233,Pasākumi_kārtas!#REF!,'GRAFIKI II'!$P133,Pasākumi_kārtas!$R$98:$R$233,'GRAFIKI II'!Z$119))/1000000)+Z132</f>
        <v>#REF!</v>
      </c>
      <c r="AA133" s="67" t="e">
        <f>((SUMIFS(Pasākumi_kārtas!$K$98:$K$233,Pasākumi_kārtas!#REF!,'GRAFIKI II'!$P133,Pasākumi_kārtas!$R$98:$R$233,'GRAFIKI II'!AA$119))/1000000)+AA132</f>
        <v>#REF!</v>
      </c>
      <c r="AB133" s="67" t="e">
        <f>((SUMIFS(Pasākumi_kārtas!$K$98:$K$233,Pasākumi_kārtas!#REF!,'GRAFIKI II'!$P133,Pasākumi_kārtas!$R$98:$R$233,'GRAFIKI II'!AB$119))/1000000)+AB132</f>
        <v>#REF!</v>
      </c>
    </row>
    <row r="134" spans="1:28" x14ac:dyDescent="0.35">
      <c r="A134" s="62" t="s">
        <v>317</v>
      </c>
      <c r="B134" s="105" t="e">
        <f>SUMIFS(Pasākumi_kārtas!$K$98:$K$233,Pasākumi_kārtas!#REF!,'GRAFIKI II'!$A134,Pasākumi_kārtas!$R$98:$R$233,'GRAFIKI II'!B$119)/1000000+B133</f>
        <v>#REF!</v>
      </c>
      <c r="C134" s="105" t="e">
        <f>SUMIFS(Pasākumi_kārtas!$K$98:$K$233,Pasākumi_kārtas!#REF!,'GRAFIKI II'!$A134,Pasākumi_kārtas!$R$98:$R$233,'GRAFIKI II'!C$119)/1000000+C133</f>
        <v>#REF!</v>
      </c>
      <c r="D134" s="105" t="e">
        <f>SUMIFS(Pasākumi_kārtas!$K$98:$K$233,Pasākumi_kārtas!#REF!,'GRAFIKI II'!$A134,Pasākumi_kārtas!$R$98:$R$233,'GRAFIKI II'!D$119)/1000000+D133</f>
        <v>#REF!</v>
      </c>
      <c r="E134" s="105" t="e">
        <f>SUMIFS(Pasākumi_kārtas!$K$98:$K$233,Pasākumi_kārtas!#REF!,'GRAFIKI II'!$A134,Pasākumi_kārtas!$R$98:$R$233,'GRAFIKI II'!E$119)/1000000+E133</f>
        <v>#REF!</v>
      </c>
      <c r="F134" s="105" t="e">
        <f>SUMIFS(Pasākumi_kārtas!$K$98:$K$233,Pasākumi_kārtas!#REF!,'GRAFIKI II'!$A134,Pasākumi_kārtas!$R$98:$R$233,'GRAFIKI II'!F$119)/1000000+F133</f>
        <v>#REF!</v>
      </c>
      <c r="G134" s="105" t="e">
        <f>SUMIFS(Pasākumi_kārtas!$K$98:$K$233,Pasākumi_kārtas!#REF!,'GRAFIKI II'!$A134,Pasākumi_kārtas!$R$98:$R$233,'GRAFIKI II'!G$119)/1000000+G133</f>
        <v>#REF!</v>
      </c>
      <c r="H134" s="105" t="e">
        <f>SUMIFS(Pasākumi_kārtas!$K$98:$K$233,Pasākumi_kārtas!#REF!,'GRAFIKI II'!$A134,Pasākumi_kārtas!$R$98:$R$233,'GRAFIKI II'!H$119)/1000000+H133</f>
        <v>#REF!</v>
      </c>
      <c r="I134" s="105" t="e">
        <f>SUMIFS(Pasākumi_kārtas!$K$98:$K$233,Pasākumi_kārtas!#REF!,'GRAFIKI II'!$A134,Pasākumi_kārtas!$R$98:$R$233,'GRAFIKI II'!I$119)/1000000+I133</f>
        <v>#REF!</v>
      </c>
      <c r="J134" s="105" t="e">
        <f>SUMIFS(Pasākumi_kārtas!$K$98:$K$233,Pasākumi_kārtas!#REF!,'GRAFIKI II'!$A134,Pasākumi_kārtas!$R$98:$R$233,'GRAFIKI II'!J$119)/1000000+J133</f>
        <v>#REF!</v>
      </c>
      <c r="K134" s="105" t="e">
        <f>SUMIFS(Pasākumi_kārtas!$K$98:$K$233,Pasākumi_kārtas!#REF!,'GRAFIKI II'!$A134,Pasākumi_kārtas!$R$98:$R$233,'GRAFIKI II'!K$119)/1000000+K133</f>
        <v>#REF!</v>
      </c>
      <c r="L134" s="105" t="e">
        <f>SUMIFS(Pasākumi_kārtas!$K$98:$K$233,Pasākumi_kārtas!#REF!,'GRAFIKI II'!$A134,Pasākumi_kārtas!$R$98:$R$233,'GRAFIKI II'!L$119)/1000000+L133</f>
        <v>#REF!</v>
      </c>
      <c r="M134" s="105" t="e">
        <f>SUMIFS(Pasākumi_kārtas!$K$98:$K$233,Pasākumi_kārtas!#REF!,'GRAFIKI II'!$A134,Pasākumi_kārtas!$R$98:$R$233,'GRAFIKI II'!M$119)/1000000+M133</f>
        <v>#REF!</v>
      </c>
      <c r="P134" s="68" t="s">
        <v>317</v>
      </c>
      <c r="Q134" s="67" t="e">
        <f>((SUMIFS(Pasākumi_kārtas!$K$98:$K$233,Pasākumi_kārtas!#REF!,'GRAFIKI II'!$P134,Pasākumi_kārtas!$R$98:$R$233,'GRAFIKI II'!Q$119))/1000000)+Q133</f>
        <v>#REF!</v>
      </c>
      <c r="R134" s="67" t="e">
        <f>((SUMIFS(Pasākumi_kārtas!$K$98:$K$233,Pasākumi_kārtas!#REF!,'GRAFIKI II'!$P134,Pasākumi_kārtas!$R$98:$R$233,'GRAFIKI II'!R$119))/1000000)+R133</f>
        <v>#REF!</v>
      </c>
      <c r="S134" s="67" t="e">
        <f>((SUMIFS(Pasākumi_kārtas!$K$98:$K$233,Pasākumi_kārtas!#REF!,'GRAFIKI II'!$P134,Pasākumi_kārtas!$R$98:$R$233,'GRAFIKI II'!S$119))/1000000)+S133</f>
        <v>#REF!</v>
      </c>
      <c r="T134" s="67" t="e">
        <f>((SUMIFS(Pasākumi_kārtas!$K$98:$K$233,Pasākumi_kārtas!#REF!,'GRAFIKI II'!$P134,Pasākumi_kārtas!$R$98:$R$233,'GRAFIKI II'!T$119))/1000000)+T133</f>
        <v>#REF!</v>
      </c>
      <c r="U134" s="67" t="e">
        <f>((SUMIFS(Pasākumi_kārtas!$K$98:$K$233,Pasākumi_kārtas!#REF!,'GRAFIKI II'!$P134,Pasākumi_kārtas!$R$98:$R$233,'GRAFIKI II'!U$119))/1000000)+U133</f>
        <v>#REF!</v>
      </c>
      <c r="V134" s="67" t="e">
        <f>((SUMIFS(Pasākumi_kārtas!$K$98:$K$233,Pasākumi_kārtas!#REF!,'GRAFIKI II'!$P134,Pasākumi_kārtas!$R$98:$R$233,'GRAFIKI II'!V$119))/1000000)+V133</f>
        <v>#REF!</v>
      </c>
      <c r="W134" s="67" t="e">
        <f>((SUMIFS(Pasākumi_kārtas!$K$98:$K$233,Pasākumi_kārtas!#REF!,'GRAFIKI II'!$P134,Pasākumi_kārtas!$R$98:$R$233,'GRAFIKI II'!W$119))/1000000)+W133</f>
        <v>#REF!</v>
      </c>
      <c r="X134" s="67" t="e">
        <f>((SUMIFS(Pasākumi_kārtas!$K$98:$K$233,Pasākumi_kārtas!#REF!,'GRAFIKI II'!$P134,Pasākumi_kārtas!$R$98:$R$233,'GRAFIKI II'!X$119))/1000000)+X133</f>
        <v>#REF!</v>
      </c>
      <c r="Y134" s="67" t="e">
        <f>((SUMIFS(Pasākumi_kārtas!$K$98:$K$233,Pasākumi_kārtas!#REF!,'GRAFIKI II'!$P134,Pasākumi_kārtas!$R$98:$R$233,'GRAFIKI II'!Y$119))/1000000)+Y133</f>
        <v>#REF!</v>
      </c>
      <c r="Z134" s="67" t="e">
        <f>((SUMIFS(Pasākumi_kārtas!$K$98:$K$233,Pasākumi_kārtas!#REF!,'GRAFIKI II'!$P134,Pasākumi_kārtas!$R$98:$R$233,'GRAFIKI II'!Z$119))/1000000)+Z133</f>
        <v>#REF!</v>
      </c>
      <c r="AA134" s="67" t="e">
        <f>((SUMIFS(Pasākumi_kārtas!$K$98:$K$233,Pasākumi_kārtas!#REF!,'GRAFIKI II'!$P134,Pasākumi_kārtas!$R$98:$R$233,'GRAFIKI II'!AA$119))/1000000)+AA133</f>
        <v>#REF!</v>
      </c>
      <c r="AB134" s="67" t="e">
        <f>((SUMIFS(Pasākumi_kārtas!$K$98:$K$233,Pasākumi_kārtas!#REF!,'GRAFIKI II'!$P134,Pasākumi_kārtas!$R$98:$R$233,'GRAFIKI II'!AB$119))/1000000)+AB133</f>
        <v>#REF!</v>
      </c>
    </row>
    <row r="135" spans="1:28" x14ac:dyDescent="0.35">
      <c r="A135" s="60" t="s">
        <v>417</v>
      </c>
      <c r="B135" s="105" t="e">
        <f>SUMIFS(Pasākumi_kārtas!$K$98:$K$233,Pasākumi_kārtas!#REF!,'GRAFIKI II'!$A135,Pasākumi_kārtas!$R$98:$R$233,'GRAFIKI II'!B$119)/1000000+B134</f>
        <v>#REF!</v>
      </c>
      <c r="C135" s="105" t="e">
        <f>SUMIFS(Pasākumi_kārtas!$K$98:$K$233,Pasākumi_kārtas!#REF!,'GRAFIKI II'!$A135,Pasākumi_kārtas!$R$98:$R$233,'GRAFIKI II'!C$119)/1000000+C134</f>
        <v>#REF!</v>
      </c>
      <c r="D135" s="105" t="e">
        <f>SUMIFS(Pasākumi_kārtas!$K$98:$K$233,Pasākumi_kārtas!#REF!,'GRAFIKI II'!$A135,Pasākumi_kārtas!$R$98:$R$233,'GRAFIKI II'!D$119)/1000000+D134</f>
        <v>#REF!</v>
      </c>
      <c r="E135" s="105" t="e">
        <f>SUMIFS(Pasākumi_kārtas!$K$98:$K$233,Pasākumi_kārtas!#REF!,'GRAFIKI II'!$A135,Pasākumi_kārtas!$R$98:$R$233,'GRAFIKI II'!E$119)/1000000+E134</f>
        <v>#REF!</v>
      </c>
      <c r="F135" s="105" t="e">
        <f>SUMIFS(Pasākumi_kārtas!$K$98:$K$233,Pasākumi_kārtas!#REF!,'GRAFIKI II'!$A135,Pasākumi_kārtas!$R$98:$R$233,'GRAFIKI II'!F$119)/1000000+F134</f>
        <v>#REF!</v>
      </c>
      <c r="G135" s="105" t="e">
        <f>SUMIFS(Pasākumi_kārtas!$K$98:$K$233,Pasākumi_kārtas!#REF!,'GRAFIKI II'!$A135,Pasākumi_kārtas!$R$98:$R$233,'GRAFIKI II'!G$119)/1000000+G134</f>
        <v>#REF!</v>
      </c>
      <c r="H135" s="105" t="e">
        <f>SUMIFS(Pasākumi_kārtas!$K$98:$K$233,Pasākumi_kārtas!#REF!,'GRAFIKI II'!$A135,Pasākumi_kārtas!$R$98:$R$233,'GRAFIKI II'!H$119)/1000000+H134</f>
        <v>#REF!</v>
      </c>
      <c r="I135" s="105" t="e">
        <f>SUMIFS(Pasākumi_kārtas!$K$98:$K$233,Pasākumi_kārtas!#REF!,'GRAFIKI II'!$A135,Pasākumi_kārtas!$R$98:$R$233,'GRAFIKI II'!I$119)/1000000+I134</f>
        <v>#REF!</v>
      </c>
      <c r="J135" s="105" t="e">
        <f>SUMIFS(Pasākumi_kārtas!$K$98:$K$233,Pasākumi_kārtas!#REF!,'GRAFIKI II'!$A135,Pasākumi_kārtas!$R$98:$R$233,'GRAFIKI II'!J$119)/1000000+J134</f>
        <v>#REF!</v>
      </c>
      <c r="K135" s="105" t="e">
        <f>SUMIFS(Pasākumi_kārtas!$K$98:$K$233,Pasākumi_kārtas!#REF!,'GRAFIKI II'!$A135,Pasākumi_kārtas!$R$98:$R$233,'GRAFIKI II'!K$119)/1000000+K134</f>
        <v>#REF!</v>
      </c>
      <c r="L135" s="105" t="e">
        <f>SUMIFS(Pasākumi_kārtas!$K$98:$K$233,Pasākumi_kārtas!#REF!,'GRAFIKI II'!$A135,Pasākumi_kārtas!$R$98:$R$233,'GRAFIKI II'!L$119)/1000000+L134</f>
        <v>#REF!</v>
      </c>
      <c r="M135" s="105" t="e">
        <f>SUMIFS(Pasākumi_kārtas!$K$98:$K$233,Pasākumi_kārtas!#REF!,'GRAFIKI II'!$A135,Pasākumi_kārtas!$R$98:$R$233,'GRAFIKI II'!M$119)/1000000+M134</f>
        <v>#REF!</v>
      </c>
      <c r="P135" s="66" t="s">
        <v>417</v>
      </c>
      <c r="Q135" s="67" t="e">
        <f>((SUMIFS(Pasākumi_kārtas!$K$98:$K$233,Pasākumi_kārtas!#REF!,'GRAFIKI II'!$P135,Pasākumi_kārtas!$R$98:$R$233,'GRAFIKI II'!Q$119))/1000000)+Q134</f>
        <v>#REF!</v>
      </c>
      <c r="R135" s="67" t="e">
        <f>((SUMIFS(Pasākumi_kārtas!$K$98:$K$233,Pasākumi_kārtas!#REF!,'GRAFIKI II'!$P135,Pasākumi_kārtas!$R$98:$R$233,'GRAFIKI II'!R$119))/1000000)+R134</f>
        <v>#REF!</v>
      </c>
      <c r="S135" s="67" t="e">
        <f>((SUMIFS(Pasākumi_kārtas!$K$98:$K$233,Pasākumi_kārtas!#REF!,'GRAFIKI II'!$P135,Pasākumi_kārtas!$R$98:$R$233,'GRAFIKI II'!S$119))/1000000)+S134</f>
        <v>#REF!</v>
      </c>
      <c r="T135" s="67" t="e">
        <f>((SUMIFS(Pasākumi_kārtas!$K$98:$K$233,Pasākumi_kārtas!#REF!,'GRAFIKI II'!$P135,Pasākumi_kārtas!$R$98:$R$233,'GRAFIKI II'!T$119))/1000000)+T134</f>
        <v>#REF!</v>
      </c>
      <c r="U135" s="67" t="e">
        <f>((SUMIFS(Pasākumi_kārtas!$K$98:$K$233,Pasākumi_kārtas!#REF!,'GRAFIKI II'!$P135,Pasākumi_kārtas!$R$98:$R$233,'GRAFIKI II'!U$119))/1000000)+U134</f>
        <v>#REF!</v>
      </c>
      <c r="V135" s="67" t="e">
        <f>((SUMIFS(Pasākumi_kārtas!$K$98:$K$233,Pasākumi_kārtas!#REF!,'GRAFIKI II'!$P135,Pasākumi_kārtas!$R$98:$R$233,'GRAFIKI II'!V$119))/1000000)+V134</f>
        <v>#REF!</v>
      </c>
      <c r="W135" s="67" t="e">
        <f>((SUMIFS(Pasākumi_kārtas!$K$98:$K$233,Pasākumi_kārtas!#REF!,'GRAFIKI II'!$P135,Pasākumi_kārtas!$R$98:$R$233,'GRAFIKI II'!W$119))/1000000)+W134</f>
        <v>#REF!</v>
      </c>
      <c r="X135" s="67" t="e">
        <f>((SUMIFS(Pasākumi_kārtas!$K$98:$K$233,Pasākumi_kārtas!#REF!,'GRAFIKI II'!$P135,Pasākumi_kārtas!$R$98:$R$233,'GRAFIKI II'!X$119))/1000000)+X134</f>
        <v>#REF!</v>
      </c>
      <c r="Y135" s="67" t="e">
        <f>((SUMIFS(Pasākumi_kārtas!$K$98:$K$233,Pasākumi_kārtas!#REF!,'GRAFIKI II'!$P135,Pasākumi_kārtas!$R$98:$R$233,'GRAFIKI II'!Y$119))/1000000)+Y134</f>
        <v>#REF!</v>
      </c>
      <c r="Z135" s="67" t="e">
        <f>((SUMIFS(Pasākumi_kārtas!$K$98:$K$233,Pasākumi_kārtas!#REF!,'GRAFIKI II'!$P135,Pasākumi_kārtas!$R$98:$R$233,'GRAFIKI II'!Z$119))/1000000)+Z134</f>
        <v>#REF!</v>
      </c>
      <c r="AA135" s="67" t="e">
        <f>((SUMIFS(Pasākumi_kārtas!$K$98:$K$233,Pasākumi_kārtas!#REF!,'GRAFIKI II'!$P135,Pasākumi_kārtas!$R$98:$R$233,'GRAFIKI II'!AA$119))/1000000)+AA134</f>
        <v>#REF!</v>
      </c>
      <c r="AB135" s="67" t="e">
        <f>((SUMIFS(Pasākumi_kārtas!$K$98:$K$233,Pasākumi_kārtas!#REF!,'GRAFIKI II'!$P135,Pasākumi_kārtas!$R$98:$R$233,'GRAFIKI II'!AB$119))/1000000)+AB134</f>
        <v>#REF!</v>
      </c>
    </row>
    <row r="136" spans="1:28" x14ac:dyDescent="0.35">
      <c r="A136" s="63" t="s">
        <v>416</v>
      </c>
      <c r="B136" s="105" t="e">
        <f>SUMIFS(Pasākumi_kārtas!$K$98:$K$233,Pasākumi_kārtas!#REF!,'GRAFIKI II'!$A136,Pasākumi_kārtas!$R$98:$R$233,'GRAFIKI II'!B$119)/1000000+B135</f>
        <v>#REF!</v>
      </c>
      <c r="C136" s="105" t="e">
        <f>SUMIFS(Pasākumi_kārtas!$K$98:$K$233,Pasākumi_kārtas!#REF!,'GRAFIKI II'!$A136,Pasākumi_kārtas!$R$98:$R$233,'GRAFIKI II'!C$119)/1000000+C135</f>
        <v>#REF!</v>
      </c>
      <c r="D136" s="105" t="e">
        <f>SUMIFS(Pasākumi_kārtas!$K$98:$K$233,Pasākumi_kārtas!#REF!,'GRAFIKI II'!$A136,Pasākumi_kārtas!$R$98:$R$233,'GRAFIKI II'!D$119)/1000000+D135</f>
        <v>#REF!</v>
      </c>
      <c r="E136" s="105" t="e">
        <f>SUMIFS(Pasākumi_kārtas!$K$98:$K$233,Pasākumi_kārtas!#REF!,'GRAFIKI II'!$A136,Pasākumi_kārtas!$R$98:$R$233,'GRAFIKI II'!E$119)/1000000+E135</f>
        <v>#REF!</v>
      </c>
      <c r="F136" s="105" t="e">
        <f>SUMIFS(Pasākumi_kārtas!$K$98:$K$233,Pasākumi_kārtas!#REF!,'GRAFIKI II'!$A136,Pasākumi_kārtas!$R$98:$R$233,'GRAFIKI II'!F$119)/1000000+F135</f>
        <v>#REF!</v>
      </c>
      <c r="G136" s="105" t="e">
        <f>SUMIFS(Pasākumi_kārtas!$K$98:$K$233,Pasākumi_kārtas!#REF!,'GRAFIKI II'!$A136,Pasākumi_kārtas!$R$98:$R$233,'GRAFIKI II'!G$119)/1000000+G135</f>
        <v>#REF!</v>
      </c>
      <c r="H136" s="105" t="e">
        <f>SUMIFS(Pasākumi_kārtas!$K$98:$K$233,Pasākumi_kārtas!#REF!,'GRAFIKI II'!$A136,Pasākumi_kārtas!$R$98:$R$233,'GRAFIKI II'!H$119)/1000000+H135</f>
        <v>#REF!</v>
      </c>
      <c r="I136" s="105" t="e">
        <f>SUMIFS(Pasākumi_kārtas!$K$98:$K$233,Pasākumi_kārtas!#REF!,'GRAFIKI II'!$A136,Pasākumi_kārtas!$R$98:$R$233,'GRAFIKI II'!I$119)/1000000+I135</f>
        <v>#REF!</v>
      </c>
      <c r="J136" s="105" t="e">
        <f>SUMIFS(Pasākumi_kārtas!$K$98:$K$233,Pasākumi_kārtas!#REF!,'GRAFIKI II'!$A136,Pasākumi_kārtas!$R$98:$R$233,'GRAFIKI II'!J$119)/1000000+J135</f>
        <v>#REF!</v>
      </c>
      <c r="K136" s="105" t="e">
        <f>SUMIFS(Pasākumi_kārtas!$K$98:$K$233,Pasākumi_kārtas!#REF!,'GRAFIKI II'!$A136,Pasākumi_kārtas!$R$98:$R$233,'GRAFIKI II'!K$119)/1000000+K135</f>
        <v>#REF!</v>
      </c>
      <c r="L136" s="105" t="e">
        <f>SUMIFS(Pasākumi_kārtas!$K$98:$K$233,Pasākumi_kārtas!#REF!,'GRAFIKI II'!$A136,Pasākumi_kārtas!$R$98:$R$233,'GRAFIKI II'!L$119)/1000000+L135</f>
        <v>#REF!</v>
      </c>
      <c r="M136" s="105" t="e">
        <f>SUMIFS(Pasākumi_kārtas!$K$98:$K$233,Pasākumi_kārtas!#REF!,'GRAFIKI II'!$A136,Pasākumi_kārtas!$R$98:$R$233,'GRAFIKI II'!M$119)/1000000+M135</f>
        <v>#REF!</v>
      </c>
      <c r="P136" s="69" t="s">
        <v>416</v>
      </c>
      <c r="Q136" s="67" t="e">
        <f>((SUMIFS(Pasākumi_kārtas!$K$98:$K$233,Pasākumi_kārtas!#REF!,'GRAFIKI II'!$P136,Pasākumi_kārtas!$R$98:$R$233,'GRAFIKI II'!Q$119))/1000000)+Q135</f>
        <v>#REF!</v>
      </c>
      <c r="R136" s="67" t="e">
        <f>((SUMIFS(Pasākumi_kārtas!$K$98:$K$233,Pasākumi_kārtas!#REF!,'GRAFIKI II'!$P136,Pasākumi_kārtas!$R$98:$R$233,'GRAFIKI II'!R$119))/1000000)+R135</f>
        <v>#REF!</v>
      </c>
      <c r="S136" s="67" t="e">
        <f>((SUMIFS(Pasākumi_kārtas!$K$98:$K$233,Pasākumi_kārtas!#REF!,'GRAFIKI II'!$P136,Pasākumi_kārtas!$R$98:$R$233,'GRAFIKI II'!S$119))/1000000)+S135</f>
        <v>#REF!</v>
      </c>
      <c r="T136" s="67" t="e">
        <f>((SUMIFS(Pasākumi_kārtas!$K$98:$K$233,Pasākumi_kārtas!#REF!,'GRAFIKI II'!$P136,Pasākumi_kārtas!$R$98:$R$233,'GRAFIKI II'!T$119))/1000000)+T135</f>
        <v>#REF!</v>
      </c>
      <c r="U136" s="67" t="e">
        <f>((SUMIFS(Pasākumi_kārtas!$K$98:$K$233,Pasākumi_kārtas!#REF!,'GRAFIKI II'!$P136,Pasākumi_kārtas!$R$98:$R$233,'GRAFIKI II'!U$119))/1000000)+U135</f>
        <v>#REF!</v>
      </c>
      <c r="V136" s="67" t="e">
        <f>((SUMIFS(Pasākumi_kārtas!$K$98:$K$233,Pasākumi_kārtas!#REF!,'GRAFIKI II'!$P136,Pasākumi_kārtas!$R$98:$R$233,'GRAFIKI II'!V$119))/1000000)+V135</f>
        <v>#REF!</v>
      </c>
      <c r="W136" s="67" t="e">
        <f>((SUMIFS(Pasākumi_kārtas!$K$98:$K$233,Pasākumi_kārtas!#REF!,'GRAFIKI II'!$P136,Pasākumi_kārtas!$R$98:$R$233,'GRAFIKI II'!W$119))/1000000)+W135</f>
        <v>#REF!</v>
      </c>
      <c r="X136" s="67" t="e">
        <f>((SUMIFS(Pasākumi_kārtas!$K$98:$K$233,Pasākumi_kārtas!#REF!,'GRAFIKI II'!$P136,Pasākumi_kārtas!$R$98:$R$233,'GRAFIKI II'!X$119))/1000000)+X135</f>
        <v>#REF!</v>
      </c>
      <c r="Y136" s="67" t="e">
        <f>((SUMIFS(Pasākumi_kārtas!$K$98:$K$233,Pasākumi_kārtas!#REF!,'GRAFIKI II'!$P136,Pasākumi_kārtas!$R$98:$R$233,'GRAFIKI II'!Y$119))/1000000)+Y135</f>
        <v>#REF!</v>
      </c>
      <c r="Z136" s="67" t="e">
        <f>((SUMIFS(Pasākumi_kārtas!$K$98:$K$233,Pasākumi_kārtas!#REF!,'GRAFIKI II'!$P136,Pasākumi_kārtas!$R$98:$R$233,'GRAFIKI II'!Z$119))/1000000)+Z135</f>
        <v>#REF!</v>
      </c>
      <c r="AA136" s="67" t="e">
        <f>((SUMIFS(Pasākumi_kārtas!$K$98:$K$233,Pasākumi_kārtas!#REF!,'GRAFIKI II'!$P136,Pasākumi_kārtas!$R$98:$R$233,'GRAFIKI II'!AA$119))/1000000)+AA135</f>
        <v>#REF!</v>
      </c>
      <c r="AB136" s="67" t="e">
        <f>((SUMIFS(Pasākumi_kārtas!$K$98:$K$233,Pasākumi_kārtas!#REF!,'GRAFIKI II'!$P136,Pasākumi_kārtas!$R$98:$R$233,'GRAFIKI II'!AB$119))/1000000)+AB135</f>
        <v>#REF!</v>
      </c>
    </row>
    <row r="137" spans="1:28" x14ac:dyDescent="0.35">
      <c r="A137" s="63" t="s">
        <v>415</v>
      </c>
      <c r="B137" s="105" t="e">
        <f>SUMIFS(Pasākumi_kārtas!$K$98:$K$233,Pasākumi_kārtas!#REF!,'GRAFIKI II'!$A137,Pasākumi_kārtas!$R$98:$R$233,'GRAFIKI II'!B$119)/1000000+B136</f>
        <v>#REF!</v>
      </c>
      <c r="C137" s="105" t="e">
        <f>SUMIFS(Pasākumi_kārtas!$K$98:$K$233,Pasākumi_kārtas!#REF!,'GRAFIKI II'!$A137,Pasākumi_kārtas!$R$98:$R$233,'GRAFIKI II'!C$119)/1000000+C136</f>
        <v>#REF!</v>
      </c>
      <c r="D137" s="105" t="e">
        <f>SUMIFS(Pasākumi_kārtas!$K$98:$K$233,Pasākumi_kārtas!#REF!,'GRAFIKI II'!$A137,Pasākumi_kārtas!$R$98:$R$233,'GRAFIKI II'!D$119)/1000000+D136</f>
        <v>#REF!</v>
      </c>
      <c r="E137" s="105" t="e">
        <f>SUMIFS(Pasākumi_kārtas!$K$98:$K$233,Pasākumi_kārtas!#REF!,'GRAFIKI II'!$A137,Pasākumi_kārtas!$R$98:$R$233,'GRAFIKI II'!E$119)/1000000+E136</f>
        <v>#REF!</v>
      </c>
      <c r="F137" s="105" t="e">
        <f>SUMIFS(Pasākumi_kārtas!$K$98:$K$233,Pasākumi_kārtas!#REF!,'GRAFIKI II'!$A137,Pasākumi_kārtas!$R$98:$R$233,'GRAFIKI II'!F$119)/1000000+F136</f>
        <v>#REF!</v>
      </c>
      <c r="G137" s="105" t="e">
        <f>SUMIFS(Pasākumi_kārtas!$K$98:$K$233,Pasākumi_kārtas!#REF!,'GRAFIKI II'!$A137,Pasākumi_kārtas!$R$98:$R$233,'GRAFIKI II'!G$119)/1000000+G136</f>
        <v>#REF!</v>
      </c>
      <c r="H137" s="105" t="e">
        <f>SUMIFS(Pasākumi_kārtas!$K$98:$K$233,Pasākumi_kārtas!#REF!,'GRAFIKI II'!$A137,Pasākumi_kārtas!$R$98:$R$233,'GRAFIKI II'!H$119)/1000000+H136</f>
        <v>#REF!</v>
      </c>
      <c r="I137" s="105" t="e">
        <f>SUMIFS(Pasākumi_kārtas!$K$98:$K$233,Pasākumi_kārtas!#REF!,'GRAFIKI II'!$A137,Pasākumi_kārtas!$R$98:$R$233,'GRAFIKI II'!I$119)/1000000+I136</f>
        <v>#REF!</v>
      </c>
      <c r="J137" s="105" t="e">
        <f>SUMIFS(Pasākumi_kārtas!$K$98:$K$233,Pasākumi_kārtas!#REF!,'GRAFIKI II'!$A137,Pasākumi_kārtas!$R$98:$R$233,'GRAFIKI II'!J$119)/1000000+J136</f>
        <v>#REF!</v>
      </c>
      <c r="K137" s="105" t="e">
        <f>SUMIFS(Pasākumi_kārtas!$K$98:$K$233,Pasākumi_kārtas!#REF!,'GRAFIKI II'!$A137,Pasākumi_kārtas!$R$98:$R$233,'GRAFIKI II'!K$119)/1000000+K136</f>
        <v>#REF!</v>
      </c>
      <c r="L137" s="105" t="e">
        <f>SUMIFS(Pasākumi_kārtas!$K$98:$K$233,Pasākumi_kārtas!#REF!,'GRAFIKI II'!$A137,Pasākumi_kārtas!$R$98:$R$233,'GRAFIKI II'!L$119)/1000000+L136</f>
        <v>#REF!</v>
      </c>
      <c r="M137" s="105" t="e">
        <f>SUMIFS(Pasākumi_kārtas!$K$98:$K$233,Pasākumi_kārtas!#REF!,'GRAFIKI II'!$A137,Pasākumi_kārtas!$R$98:$R$233,'GRAFIKI II'!M$119)/1000000+M136</f>
        <v>#REF!</v>
      </c>
      <c r="P137" s="69" t="s">
        <v>415</v>
      </c>
      <c r="Q137" s="67" t="e">
        <f>((SUMIFS(Pasākumi_kārtas!$K$98:$K$233,Pasākumi_kārtas!#REF!,'GRAFIKI II'!$P137,Pasākumi_kārtas!$R$98:$R$233,'GRAFIKI II'!Q$119))/1000000)+Q136</f>
        <v>#REF!</v>
      </c>
      <c r="R137" s="67" t="e">
        <f>((SUMIFS(Pasākumi_kārtas!$K$98:$K$233,Pasākumi_kārtas!#REF!,'GRAFIKI II'!$P137,Pasākumi_kārtas!$R$98:$R$233,'GRAFIKI II'!R$119))/1000000)+R136</f>
        <v>#REF!</v>
      </c>
      <c r="S137" s="67" t="e">
        <f>((SUMIFS(Pasākumi_kārtas!$K$98:$K$233,Pasākumi_kārtas!#REF!,'GRAFIKI II'!$P137,Pasākumi_kārtas!$R$98:$R$233,'GRAFIKI II'!S$119))/1000000)+S136</f>
        <v>#REF!</v>
      </c>
      <c r="T137" s="67" t="e">
        <f>((SUMIFS(Pasākumi_kārtas!$K$98:$K$233,Pasākumi_kārtas!#REF!,'GRAFIKI II'!$P137,Pasākumi_kārtas!$R$98:$R$233,'GRAFIKI II'!T$119))/1000000)+T136</f>
        <v>#REF!</v>
      </c>
      <c r="U137" s="67" t="e">
        <f>((SUMIFS(Pasākumi_kārtas!$K$98:$K$233,Pasākumi_kārtas!#REF!,'GRAFIKI II'!$P137,Pasākumi_kārtas!$R$98:$R$233,'GRAFIKI II'!U$119))/1000000)+U136</f>
        <v>#REF!</v>
      </c>
      <c r="V137" s="67" t="e">
        <f>((SUMIFS(Pasākumi_kārtas!$K$98:$K$233,Pasākumi_kārtas!#REF!,'GRAFIKI II'!$P137,Pasākumi_kārtas!$R$98:$R$233,'GRAFIKI II'!V$119))/1000000)+V136</f>
        <v>#REF!</v>
      </c>
      <c r="W137" s="67" t="e">
        <f>((SUMIFS(Pasākumi_kārtas!$K$98:$K$233,Pasākumi_kārtas!#REF!,'GRAFIKI II'!$P137,Pasākumi_kārtas!$R$98:$R$233,'GRAFIKI II'!W$119))/1000000)+W136</f>
        <v>#REF!</v>
      </c>
      <c r="X137" s="67" t="e">
        <f>((SUMIFS(Pasākumi_kārtas!$K$98:$K$233,Pasākumi_kārtas!#REF!,'GRAFIKI II'!$P137,Pasākumi_kārtas!$R$98:$R$233,'GRAFIKI II'!X$119))/1000000)+X136</f>
        <v>#REF!</v>
      </c>
      <c r="Y137" s="67" t="e">
        <f>((SUMIFS(Pasākumi_kārtas!$K$98:$K$233,Pasākumi_kārtas!#REF!,'GRAFIKI II'!$P137,Pasākumi_kārtas!$R$98:$R$233,'GRAFIKI II'!Y$119))/1000000)+Y136</f>
        <v>#REF!</v>
      </c>
      <c r="Z137" s="67" t="e">
        <f>((SUMIFS(Pasākumi_kārtas!$K$98:$K$233,Pasākumi_kārtas!#REF!,'GRAFIKI II'!$P137,Pasākumi_kārtas!$R$98:$R$233,'GRAFIKI II'!Z$119))/1000000)+Z136</f>
        <v>#REF!</v>
      </c>
      <c r="AA137" s="67" t="e">
        <f>((SUMIFS(Pasākumi_kārtas!$K$98:$K$233,Pasākumi_kārtas!#REF!,'GRAFIKI II'!$P137,Pasākumi_kārtas!$R$98:$R$233,'GRAFIKI II'!AA$119))/1000000)+AA136</f>
        <v>#REF!</v>
      </c>
      <c r="AB137" s="67" t="e">
        <f>((SUMIFS(Pasākumi_kārtas!$K$98:$K$233,Pasākumi_kārtas!#REF!,'GRAFIKI II'!$P137,Pasākumi_kārtas!$R$98:$R$233,'GRAFIKI II'!AB$119))/1000000)+AB136</f>
        <v>#REF!</v>
      </c>
    </row>
    <row r="138" spans="1:28" x14ac:dyDescent="0.35">
      <c r="A138" s="63" t="s">
        <v>419</v>
      </c>
      <c r="B138" s="105" t="e">
        <f>SUMIFS(Pasākumi_kārtas!$K$98:$K$233,Pasākumi_kārtas!#REF!,'GRAFIKI II'!$A138,Pasākumi_kārtas!$R$98:$R$233,'GRAFIKI II'!B$119)/1000000+B137</f>
        <v>#REF!</v>
      </c>
      <c r="C138" s="105" t="e">
        <f>SUMIFS(Pasākumi_kārtas!$K$98:$K$233,Pasākumi_kārtas!#REF!,'GRAFIKI II'!$A138,Pasākumi_kārtas!$R$98:$R$233,'GRAFIKI II'!C$119)/1000000+C137</f>
        <v>#REF!</v>
      </c>
      <c r="D138" s="105" t="e">
        <f>SUMIFS(Pasākumi_kārtas!$K$98:$K$233,Pasākumi_kārtas!#REF!,'GRAFIKI II'!$A138,Pasākumi_kārtas!$R$98:$R$233,'GRAFIKI II'!D$119)/1000000+D137</f>
        <v>#REF!</v>
      </c>
      <c r="E138" s="105" t="e">
        <f>SUMIFS(Pasākumi_kārtas!$K$98:$K$233,Pasākumi_kārtas!#REF!,'GRAFIKI II'!$A138,Pasākumi_kārtas!$R$98:$R$233,'GRAFIKI II'!E$119)/1000000+E137</f>
        <v>#REF!</v>
      </c>
      <c r="F138" s="105" t="e">
        <f>SUMIFS(Pasākumi_kārtas!$K$98:$K$233,Pasākumi_kārtas!#REF!,'GRAFIKI II'!$A138,Pasākumi_kārtas!$R$98:$R$233,'GRAFIKI II'!F$119)/1000000+F137</f>
        <v>#REF!</v>
      </c>
      <c r="G138" s="105" t="e">
        <f>SUMIFS(Pasākumi_kārtas!$K$98:$K$233,Pasākumi_kārtas!#REF!,'GRAFIKI II'!$A138,Pasākumi_kārtas!$R$98:$R$233,'GRAFIKI II'!G$119)/1000000+G137</f>
        <v>#REF!</v>
      </c>
      <c r="H138" s="105" t="e">
        <f>SUMIFS(Pasākumi_kārtas!$K$98:$K$233,Pasākumi_kārtas!#REF!,'GRAFIKI II'!$A138,Pasākumi_kārtas!$R$98:$R$233,'GRAFIKI II'!H$119)/1000000+H137</f>
        <v>#REF!</v>
      </c>
      <c r="I138" s="105" t="e">
        <f>SUMIFS(Pasākumi_kārtas!$K$98:$K$233,Pasākumi_kārtas!#REF!,'GRAFIKI II'!$A138,Pasākumi_kārtas!$R$98:$R$233,'GRAFIKI II'!I$119)/1000000+I137</f>
        <v>#REF!</v>
      </c>
      <c r="J138" s="105" t="e">
        <f>SUMIFS(Pasākumi_kārtas!$K$98:$K$233,Pasākumi_kārtas!#REF!,'GRAFIKI II'!$A138,Pasākumi_kārtas!$R$98:$R$233,'GRAFIKI II'!J$119)/1000000+J137</f>
        <v>#REF!</v>
      </c>
      <c r="K138" s="105" t="e">
        <f>SUMIFS(Pasākumi_kārtas!$K$98:$K$233,Pasākumi_kārtas!#REF!,'GRAFIKI II'!$A138,Pasākumi_kārtas!$R$98:$R$233,'GRAFIKI II'!K$119)/1000000+K137</f>
        <v>#REF!</v>
      </c>
      <c r="L138" s="105" t="e">
        <f>SUMIFS(Pasākumi_kārtas!$K$98:$K$233,Pasākumi_kārtas!#REF!,'GRAFIKI II'!$A138,Pasākumi_kārtas!$R$98:$R$233,'GRAFIKI II'!L$119)/1000000+L137</f>
        <v>#REF!</v>
      </c>
      <c r="M138" s="105" t="e">
        <f>SUMIFS(Pasākumi_kārtas!$K$98:$K$233,Pasākumi_kārtas!#REF!,'GRAFIKI II'!$A138,Pasākumi_kārtas!$R$98:$R$233,'GRAFIKI II'!M$119)/1000000+M137</f>
        <v>#REF!</v>
      </c>
      <c r="P138" s="69" t="s">
        <v>419</v>
      </c>
      <c r="Q138" s="67" t="e">
        <f>((SUMIFS(Pasākumi_kārtas!$K$98:$K$233,Pasākumi_kārtas!#REF!,'GRAFIKI II'!$P138,Pasākumi_kārtas!$R$98:$R$233,'GRAFIKI II'!Q$119))/1000000)+Q137</f>
        <v>#REF!</v>
      </c>
      <c r="R138" s="67" t="e">
        <f>((SUMIFS(Pasākumi_kārtas!$K$98:$K$233,Pasākumi_kārtas!#REF!,'GRAFIKI II'!$P138,Pasākumi_kārtas!$R$98:$R$233,'GRAFIKI II'!R$119))/1000000)+R137</f>
        <v>#REF!</v>
      </c>
      <c r="S138" s="67" t="e">
        <f>((SUMIFS(Pasākumi_kārtas!$K$98:$K$233,Pasākumi_kārtas!#REF!,'GRAFIKI II'!$P138,Pasākumi_kārtas!$R$98:$R$233,'GRAFIKI II'!S$119))/1000000)+S137</f>
        <v>#REF!</v>
      </c>
      <c r="T138" s="67" t="e">
        <f>((SUMIFS(Pasākumi_kārtas!$K$98:$K$233,Pasākumi_kārtas!#REF!,'GRAFIKI II'!$P138,Pasākumi_kārtas!$R$98:$R$233,'GRAFIKI II'!T$119))/1000000)+T137</f>
        <v>#REF!</v>
      </c>
      <c r="U138" s="67" t="e">
        <f>((SUMIFS(Pasākumi_kārtas!$K$98:$K$233,Pasākumi_kārtas!#REF!,'GRAFIKI II'!$P138,Pasākumi_kārtas!$R$98:$R$233,'GRAFIKI II'!U$119))/1000000)+U137</f>
        <v>#REF!</v>
      </c>
      <c r="V138" s="67" t="e">
        <f>((SUMIFS(Pasākumi_kārtas!$K$98:$K$233,Pasākumi_kārtas!#REF!,'GRAFIKI II'!$P138,Pasākumi_kārtas!$R$98:$R$233,'GRAFIKI II'!V$119))/1000000)+V137</f>
        <v>#REF!</v>
      </c>
      <c r="W138" s="67" t="e">
        <f>((SUMIFS(Pasākumi_kārtas!$K$98:$K$233,Pasākumi_kārtas!#REF!,'GRAFIKI II'!$P138,Pasākumi_kārtas!$R$98:$R$233,'GRAFIKI II'!W$119))/1000000)+W137</f>
        <v>#REF!</v>
      </c>
      <c r="X138" s="67" t="e">
        <f>((SUMIFS(Pasākumi_kārtas!$K$98:$K$233,Pasākumi_kārtas!#REF!,'GRAFIKI II'!$P138,Pasākumi_kārtas!$R$98:$R$233,'GRAFIKI II'!X$119))/1000000)+X137</f>
        <v>#REF!</v>
      </c>
      <c r="Y138" s="67" t="e">
        <f>((SUMIFS(Pasākumi_kārtas!$K$98:$K$233,Pasākumi_kārtas!#REF!,'GRAFIKI II'!$P138,Pasākumi_kārtas!$R$98:$R$233,'GRAFIKI II'!Y$119))/1000000)+Y137</f>
        <v>#REF!</v>
      </c>
      <c r="Z138" s="67" t="e">
        <f>((SUMIFS(Pasākumi_kārtas!$K$98:$K$233,Pasākumi_kārtas!#REF!,'GRAFIKI II'!$P138,Pasākumi_kārtas!$R$98:$R$233,'GRAFIKI II'!Z$119))/1000000)+Z137</f>
        <v>#REF!</v>
      </c>
      <c r="AA138" s="67" t="e">
        <f>((SUMIFS(Pasākumi_kārtas!$K$98:$K$233,Pasākumi_kārtas!#REF!,'GRAFIKI II'!$P138,Pasākumi_kārtas!$R$98:$R$233,'GRAFIKI II'!AA$119))/1000000)+AA137</f>
        <v>#REF!</v>
      </c>
      <c r="AB138" s="67" t="e">
        <f>((SUMIFS(Pasākumi_kārtas!$K$98:$K$233,Pasākumi_kārtas!#REF!,'GRAFIKI II'!$P138,Pasākumi_kārtas!$R$98:$R$233,'GRAFIKI II'!AB$119))/1000000)+AB137</f>
        <v>#REF!</v>
      </c>
    </row>
    <row r="139" spans="1:28" x14ac:dyDescent="0.35">
      <c r="A139" s="63" t="s">
        <v>420</v>
      </c>
      <c r="B139" s="105" t="e">
        <f>SUMIFS(Pasākumi_kārtas!$K$98:$K$233,Pasākumi_kārtas!#REF!,'GRAFIKI II'!$A139,Pasākumi_kārtas!$R$98:$R$233,'GRAFIKI II'!B$119)/1000000+B138</f>
        <v>#REF!</v>
      </c>
      <c r="C139" s="105" t="e">
        <f>SUMIFS(Pasākumi_kārtas!$K$98:$K$233,Pasākumi_kārtas!#REF!,'GRAFIKI II'!$A139,Pasākumi_kārtas!$R$98:$R$233,'GRAFIKI II'!C$119)/1000000+C138</f>
        <v>#REF!</v>
      </c>
      <c r="D139" s="105" t="e">
        <f>SUMIFS(Pasākumi_kārtas!$K$98:$K$233,Pasākumi_kārtas!#REF!,'GRAFIKI II'!$A139,Pasākumi_kārtas!$R$98:$R$233,'GRAFIKI II'!D$119)/1000000+D138</f>
        <v>#REF!</v>
      </c>
      <c r="E139" s="105" t="e">
        <f>SUMIFS(Pasākumi_kārtas!$K$98:$K$233,Pasākumi_kārtas!#REF!,'GRAFIKI II'!$A139,Pasākumi_kārtas!$R$98:$R$233,'GRAFIKI II'!E$119)/1000000+E138</f>
        <v>#REF!</v>
      </c>
      <c r="F139" s="105" t="e">
        <f>SUMIFS(Pasākumi_kārtas!$K$98:$K$233,Pasākumi_kārtas!#REF!,'GRAFIKI II'!$A139,Pasākumi_kārtas!$R$98:$R$233,'GRAFIKI II'!F$119)/1000000+F138</f>
        <v>#REF!</v>
      </c>
      <c r="G139" s="105" t="e">
        <f>SUMIFS(Pasākumi_kārtas!$K$98:$K$233,Pasākumi_kārtas!#REF!,'GRAFIKI II'!$A139,Pasākumi_kārtas!$R$98:$R$233,'GRAFIKI II'!G$119)/1000000+G138</f>
        <v>#REF!</v>
      </c>
      <c r="H139" s="105" t="e">
        <f>SUMIFS(Pasākumi_kārtas!$K$98:$K$233,Pasākumi_kārtas!#REF!,'GRAFIKI II'!$A139,Pasākumi_kārtas!$R$98:$R$233,'GRAFIKI II'!H$119)/1000000+H138</f>
        <v>#REF!</v>
      </c>
      <c r="I139" s="105" t="e">
        <f>SUMIFS(Pasākumi_kārtas!$K$98:$K$233,Pasākumi_kārtas!#REF!,'GRAFIKI II'!$A139,Pasākumi_kārtas!$R$98:$R$233,'GRAFIKI II'!I$119)/1000000+I138</f>
        <v>#REF!</v>
      </c>
      <c r="J139" s="105" t="e">
        <f>SUMIFS(Pasākumi_kārtas!$K$98:$K$233,Pasākumi_kārtas!#REF!,'GRAFIKI II'!$A139,Pasākumi_kārtas!$R$98:$R$233,'GRAFIKI II'!J$119)/1000000+J138</f>
        <v>#REF!</v>
      </c>
      <c r="K139" s="105" t="e">
        <f>SUMIFS(Pasākumi_kārtas!$K$98:$K$233,Pasākumi_kārtas!#REF!,'GRAFIKI II'!$A139,Pasākumi_kārtas!$R$98:$R$233,'GRAFIKI II'!K$119)/1000000+K138</f>
        <v>#REF!</v>
      </c>
      <c r="L139" s="105" t="e">
        <f>SUMIFS(Pasākumi_kārtas!$K$98:$K$233,Pasākumi_kārtas!#REF!,'GRAFIKI II'!$A139,Pasākumi_kārtas!$R$98:$R$233,'GRAFIKI II'!L$119)/1000000+L138</f>
        <v>#REF!</v>
      </c>
      <c r="M139" s="105" t="e">
        <f>SUMIFS(Pasākumi_kārtas!$K$98:$K$233,Pasākumi_kārtas!#REF!,'GRAFIKI II'!$A139,Pasākumi_kārtas!$R$98:$R$233,'GRAFIKI II'!M$119)/1000000+M138</f>
        <v>#REF!</v>
      </c>
      <c r="P139" s="69" t="s">
        <v>420</v>
      </c>
      <c r="Q139" s="67" t="e">
        <f>((SUMIFS(Pasākumi_kārtas!$K$98:$K$233,Pasākumi_kārtas!#REF!,'GRAFIKI II'!$P139,Pasākumi_kārtas!$R$98:$R$233,'GRAFIKI II'!Q$119))/1000000)+Q138</f>
        <v>#REF!</v>
      </c>
      <c r="R139" s="67" t="e">
        <f>((SUMIFS(Pasākumi_kārtas!$K$98:$K$233,Pasākumi_kārtas!#REF!,'GRAFIKI II'!$P139,Pasākumi_kārtas!$R$98:$R$233,'GRAFIKI II'!R$119))/1000000)+R138</f>
        <v>#REF!</v>
      </c>
      <c r="S139" s="67" t="e">
        <f>((SUMIFS(Pasākumi_kārtas!$K$98:$K$233,Pasākumi_kārtas!#REF!,'GRAFIKI II'!$P139,Pasākumi_kārtas!$R$98:$R$233,'GRAFIKI II'!S$119))/1000000)+S138</f>
        <v>#REF!</v>
      </c>
      <c r="T139" s="67" t="e">
        <f>((SUMIFS(Pasākumi_kārtas!$K$98:$K$233,Pasākumi_kārtas!#REF!,'GRAFIKI II'!$P139,Pasākumi_kārtas!$R$98:$R$233,'GRAFIKI II'!T$119))/1000000)+T138</f>
        <v>#REF!</v>
      </c>
      <c r="U139" s="67" t="e">
        <f>((SUMIFS(Pasākumi_kārtas!$K$98:$K$233,Pasākumi_kārtas!#REF!,'GRAFIKI II'!$P139,Pasākumi_kārtas!$R$98:$R$233,'GRAFIKI II'!U$119))/1000000)+U138</f>
        <v>#REF!</v>
      </c>
      <c r="V139" s="67" t="e">
        <f>((SUMIFS(Pasākumi_kārtas!$K$98:$K$233,Pasākumi_kārtas!#REF!,'GRAFIKI II'!$P139,Pasākumi_kārtas!$R$98:$R$233,'GRAFIKI II'!V$119))/1000000)+V138</f>
        <v>#REF!</v>
      </c>
      <c r="W139" s="67" t="e">
        <f>((SUMIFS(Pasākumi_kārtas!$K$98:$K$233,Pasākumi_kārtas!#REF!,'GRAFIKI II'!$P139,Pasākumi_kārtas!$R$98:$R$233,'GRAFIKI II'!W$119))/1000000)+W138</f>
        <v>#REF!</v>
      </c>
      <c r="X139" s="67" t="e">
        <f>((SUMIFS(Pasākumi_kārtas!$K$98:$K$233,Pasākumi_kārtas!#REF!,'GRAFIKI II'!$P139,Pasākumi_kārtas!$R$98:$R$233,'GRAFIKI II'!X$119))/1000000)+X138</f>
        <v>#REF!</v>
      </c>
      <c r="Y139" s="67" t="e">
        <f>((SUMIFS(Pasākumi_kārtas!$K$98:$K$233,Pasākumi_kārtas!#REF!,'GRAFIKI II'!$P139,Pasākumi_kārtas!$R$98:$R$233,'GRAFIKI II'!Y$119))/1000000)+Y138</f>
        <v>#REF!</v>
      </c>
      <c r="Z139" s="67" t="e">
        <f>((SUMIFS(Pasākumi_kārtas!$K$98:$K$233,Pasākumi_kārtas!#REF!,'GRAFIKI II'!$P139,Pasākumi_kārtas!$R$98:$R$233,'GRAFIKI II'!Z$119))/1000000)+Z138</f>
        <v>#REF!</v>
      </c>
      <c r="AA139" s="67" t="e">
        <f>((SUMIFS(Pasākumi_kārtas!$K$98:$K$233,Pasākumi_kārtas!#REF!,'GRAFIKI II'!$P139,Pasākumi_kārtas!$R$98:$R$233,'GRAFIKI II'!AA$119))/1000000)+AA138</f>
        <v>#REF!</v>
      </c>
      <c r="AB139" s="67" t="e">
        <f>((SUMIFS(Pasākumi_kārtas!$K$98:$K$233,Pasākumi_kārtas!#REF!,'GRAFIKI II'!$P139,Pasākumi_kārtas!$R$98:$R$233,'GRAFIKI II'!AB$119))/1000000)+AB138</f>
        <v>#REF!</v>
      </c>
    </row>
    <row r="140" spans="1:28" x14ac:dyDescent="0.35">
      <c r="A140" s="63" t="s">
        <v>421</v>
      </c>
      <c r="B140" s="105" t="e">
        <f>SUMIFS(Pasākumi_kārtas!$K$98:$K$233,Pasākumi_kārtas!#REF!,'GRAFIKI II'!$A140,Pasākumi_kārtas!$R$98:$R$233,'GRAFIKI II'!B$119)/1000000+B139</f>
        <v>#REF!</v>
      </c>
      <c r="C140" s="105" t="e">
        <f>SUMIFS(Pasākumi_kārtas!$K$98:$K$233,Pasākumi_kārtas!#REF!,'GRAFIKI II'!$A140,Pasākumi_kārtas!$R$98:$R$233,'GRAFIKI II'!C$119)/1000000+C139</f>
        <v>#REF!</v>
      </c>
      <c r="D140" s="105" t="e">
        <f>SUMIFS(Pasākumi_kārtas!$K$98:$K$233,Pasākumi_kārtas!#REF!,'GRAFIKI II'!$A140,Pasākumi_kārtas!$R$98:$R$233,'GRAFIKI II'!D$119)/1000000+D139</f>
        <v>#REF!</v>
      </c>
      <c r="E140" s="105" t="e">
        <f>SUMIFS(Pasākumi_kārtas!$K$98:$K$233,Pasākumi_kārtas!#REF!,'GRAFIKI II'!$A140,Pasākumi_kārtas!$R$98:$R$233,'GRAFIKI II'!E$119)/1000000+E139</f>
        <v>#REF!</v>
      </c>
      <c r="F140" s="105" t="e">
        <f>SUMIFS(Pasākumi_kārtas!$K$98:$K$233,Pasākumi_kārtas!#REF!,'GRAFIKI II'!$A140,Pasākumi_kārtas!$R$98:$R$233,'GRAFIKI II'!F$119)/1000000+F139</f>
        <v>#REF!</v>
      </c>
      <c r="G140" s="105" t="e">
        <f>SUMIFS(Pasākumi_kārtas!$K$98:$K$233,Pasākumi_kārtas!#REF!,'GRAFIKI II'!$A140,Pasākumi_kārtas!$R$98:$R$233,'GRAFIKI II'!G$119)/1000000+G139</f>
        <v>#REF!</v>
      </c>
      <c r="H140" s="105" t="e">
        <f>SUMIFS(Pasākumi_kārtas!$K$98:$K$233,Pasākumi_kārtas!#REF!,'GRAFIKI II'!$A140,Pasākumi_kārtas!$R$98:$R$233,'GRAFIKI II'!H$119)/1000000+H139</f>
        <v>#REF!</v>
      </c>
      <c r="I140" s="105" t="e">
        <f>SUMIFS(Pasākumi_kārtas!$K$98:$K$233,Pasākumi_kārtas!#REF!,'GRAFIKI II'!$A140,Pasākumi_kārtas!$R$98:$R$233,'GRAFIKI II'!I$119)/1000000+I139</f>
        <v>#REF!</v>
      </c>
      <c r="J140" s="105" t="e">
        <f>SUMIFS(Pasākumi_kārtas!$K$98:$K$233,Pasākumi_kārtas!#REF!,'GRAFIKI II'!$A140,Pasākumi_kārtas!$R$98:$R$233,'GRAFIKI II'!J$119)/1000000+J139</f>
        <v>#REF!</v>
      </c>
      <c r="K140" s="105" t="e">
        <f>SUMIFS(Pasākumi_kārtas!$K$98:$K$233,Pasākumi_kārtas!#REF!,'GRAFIKI II'!$A140,Pasākumi_kārtas!$R$98:$R$233,'GRAFIKI II'!K$119)/1000000+K139</f>
        <v>#REF!</v>
      </c>
      <c r="L140" s="105" t="e">
        <f>SUMIFS(Pasākumi_kārtas!$K$98:$K$233,Pasākumi_kārtas!#REF!,'GRAFIKI II'!$A140,Pasākumi_kārtas!$R$98:$R$233,'GRAFIKI II'!L$119)/1000000+L139</f>
        <v>#REF!</v>
      </c>
      <c r="M140" s="105" t="e">
        <f>SUMIFS(Pasākumi_kārtas!$K$98:$K$233,Pasākumi_kārtas!#REF!,'GRAFIKI II'!$A140,Pasākumi_kārtas!$R$98:$R$233,'GRAFIKI II'!M$119)/1000000+M139</f>
        <v>#REF!</v>
      </c>
      <c r="P140" s="69" t="s">
        <v>421</v>
      </c>
      <c r="Q140" s="67" t="e">
        <f>((SUMIFS(Pasākumi_kārtas!$K$98:$K$233,Pasākumi_kārtas!#REF!,'GRAFIKI II'!$P140,Pasākumi_kārtas!$R$98:$R$233,'GRAFIKI II'!Q$119))/1000000)+Q139</f>
        <v>#REF!</v>
      </c>
      <c r="R140" s="67" t="e">
        <f>((SUMIFS(Pasākumi_kārtas!$K$98:$K$233,Pasākumi_kārtas!#REF!,'GRAFIKI II'!$P140,Pasākumi_kārtas!$R$98:$R$233,'GRAFIKI II'!R$119))/1000000)+R139</f>
        <v>#REF!</v>
      </c>
      <c r="S140" s="67" t="e">
        <f>((SUMIFS(Pasākumi_kārtas!$K$98:$K$233,Pasākumi_kārtas!#REF!,'GRAFIKI II'!$P140,Pasākumi_kārtas!$R$98:$R$233,'GRAFIKI II'!S$119))/1000000)+S139</f>
        <v>#REF!</v>
      </c>
      <c r="T140" s="67" t="e">
        <f>((SUMIFS(Pasākumi_kārtas!$K$98:$K$233,Pasākumi_kārtas!#REF!,'GRAFIKI II'!$P140,Pasākumi_kārtas!$R$98:$R$233,'GRAFIKI II'!T$119))/1000000)+T139</f>
        <v>#REF!</v>
      </c>
      <c r="U140" s="67" t="e">
        <f>((SUMIFS(Pasākumi_kārtas!$K$98:$K$233,Pasākumi_kārtas!#REF!,'GRAFIKI II'!$P140,Pasākumi_kārtas!$R$98:$R$233,'GRAFIKI II'!U$119))/1000000)+U139</f>
        <v>#REF!</v>
      </c>
      <c r="V140" s="67" t="e">
        <f>((SUMIFS(Pasākumi_kārtas!$K$98:$K$233,Pasākumi_kārtas!#REF!,'GRAFIKI II'!$P140,Pasākumi_kārtas!$R$98:$R$233,'GRAFIKI II'!V$119))/1000000)+V139</f>
        <v>#REF!</v>
      </c>
      <c r="W140" s="67" t="e">
        <f>((SUMIFS(Pasākumi_kārtas!$K$98:$K$233,Pasākumi_kārtas!#REF!,'GRAFIKI II'!$P140,Pasākumi_kārtas!$R$98:$R$233,'GRAFIKI II'!W$119))/1000000)+W139</f>
        <v>#REF!</v>
      </c>
      <c r="X140" s="67" t="e">
        <f>((SUMIFS(Pasākumi_kārtas!$K$98:$K$233,Pasākumi_kārtas!#REF!,'GRAFIKI II'!$P140,Pasākumi_kārtas!$R$98:$R$233,'GRAFIKI II'!X$119))/1000000)+X139</f>
        <v>#REF!</v>
      </c>
      <c r="Y140" s="67" t="e">
        <f>((SUMIFS(Pasākumi_kārtas!$K$98:$K$233,Pasākumi_kārtas!#REF!,'GRAFIKI II'!$P140,Pasākumi_kārtas!$R$98:$R$233,'GRAFIKI II'!Y$119))/1000000)+Y139</f>
        <v>#REF!</v>
      </c>
      <c r="Z140" s="67" t="e">
        <f>((SUMIFS(Pasākumi_kārtas!$K$98:$K$233,Pasākumi_kārtas!#REF!,'GRAFIKI II'!$P140,Pasākumi_kārtas!$R$98:$R$233,'GRAFIKI II'!Z$119))/1000000)+Z139</f>
        <v>#REF!</v>
      </c>
      <c r="AA140" s="67" t="e">
        <f>((SUMIFS(Pasākumi_kārtas!$K$98:$K$233,Pasākumi_kārtas!#REF!,'GRAFIKI II'!$P140,Pasākumi_kārtas!$R$98:$R$233,'GRAFIKI II'!AA$119))/1000000)+AA139</f>
        <v>#REF!</v>
      </c>
      <c r="AB140" s="67" t="e">
        <f>((SUMIFS(Pasākumi_kārtas!$K$98:$K$233,Pasākumi_kārtas!#REF!,'GRAFIKI II'!$P140,Pasākumi_kārtas!$R$98:$R$233,'GRAFIKI II'!AB$119))/1000000)+AB139</f>
        <v>#REF!</v>
      </c>
    </row>
    <row r="141" spans="1:28" x14ac:dyDescent="0.35">
      <c r="A141" s="63" t="s">
        <v>422</v>
      </c>
      <c r="B141" s="105" t="e">
        <f>SUMIFS(Pasākumi_kārtas!$K$98:$K$233,Pasākumi_kārtas!#REF!,'GRAFIKI II'!$A141,Pasākumi_kārtas!$R$98:$R$233,'GRAFIKI II'!B$119)/1000000+B140</f>
        <v>#REF!</v>
      </c>
      <c r="C141" s="105" t="e">
        <f>SUMIFS(Pasākumi_kārtas!$K$98:$K$233,Pasākumi_kārtas!#REF!,'GRAFIKI II'!$A141,Pasākumi_kārtas!$R$98:$R$233,'GRAFIKI II'!C$119)/1000000+C140</f>
        <v>#REF!</v>
      </c>
      <c r="D141" s="105" t="e">
        <f>SUMIFS(Pasākumi_kārtas!$K$98:$K$233,Pasākumi_kārtas!#REF!,'GRAFIKI II'!$A141,Pasākumi_kārtas!$R$98:$R$233,'GRAFIKI II'!D$119)/1000000+D140</f>
        <v>#REF!</v>
      </c>
      <c r="E141" s="105" t="e">
        <f>SUMIFS(Pasākumi_kārtas!$K$98:$K$233,Pasākumi_kārtas!#REF!,'GRAFIKI II'!$A141,Pasākumi_kārtas!$R$98:$R$233,'GRAFIKI II'!E$119)/1000000+E140</f>
        <v>#REF!</v>
      </c>
      <c r="F141" s="105" t="e">
        <f>SUMIFS(Pasākumi_kārtas!$K$98:$K$233,Pasākumi_kārtas!#REF!,'GRAFIKI II'!$A141,Pasākumi_kārtas!$R$98:$R$233,'GRAFIKI II'!F$119)/1000000+F140</f>
        <v>#REF!</v>
      </c>
      <c r="G141" s="105" t="e">
        <f>SUMIFS(Pasākumi_kārtas!$K$98:$K$233,Pasākumi_kārtas!#REF!,'GRAFIKI II'!$A141,Pasākumi_kārtas!$R$98:$R$233,'GRAFIKI II'!G$119)/1000000+G140</f>
        <v>#REF!</v>
      </c>
      <c r="H141" s="105" t="e">
        <f>SUMIFS(Pasākumi_kārtas!$K$98:$K$233,Pasākumi_kārtas!#REF!,'GRAFIKI II'!$A141,Pasākumi_kārtas!$R$98:$R$233,'GRAFIKI II'!H$119)/1000000+H140</f>
        <v>#REF!</v>
      </c>
      <c r="I141" s="105" t="e">
        <f>SUMIFS(Pasākumi_kārtas!$K$98:$K$233,Pasākumi_kārtas!#REF!,'GRAFIKI II'!$A141,Pasākumi_kārtas!$R$98:$R$233,'GRAFIKI II'!I$119)/1000000+I140</f>
        <v>#REF!</v>
      </c>
      <c r="J141" s="105" t="e">
        <f>SUMIFS(Pasākumi_kārtas!$K$98:$K$233,Pasākumi_kārtas!#REF!,'GRAFIKI II'!$A141,Pasākumi_kārtas!$R$98:$R$233,'GRAFIKI II'!J$119)/1000000+J140</f>
        <v>#REF!</v>
      </c>
      <c r="K141" s="105" t="e">
        <f>SUMIFS(Pasākumi_kārtas!$K$98:$K$233,Pasākumi_kārtas!#REF!,'GRAFIKI II'!$A141,Pasākumi_kārtas!$R$98:$R$233,'GRAFIKI II'!K$119)/1000000+K140</f>
        <v>#REF!</v>
      </c>
      <c r="L141" s="105" t="e">
        <f>SUMIFS(Pasākumi_kārtas!$K$98:$K$233,Pasākumi_kārtas!#REF!,'GRAFIKI II'!$A141,Pasākumi_kārtas!$R$98:$R$233,'GRAFIKI II'!L$119)/1000000+L140</f>
        <v>#REF!</v>
      </c>
      <c r="M141" s="105" t="e">
        <f>SUMIFS(Pasākumi_kārtas!$K$98:$K$233,Pasākumi_kārtas!#REF!,'GRAFIKI II'!$A141,Pasākumi_kārtas!$R$98:$R$233,'GRAFIKI II'!M$119)/1000000+M140</f>
        <v>#REF!</v>
      </c>
      <c r="P141" s="69" t="s">
        <v>422</v>
      </c>
      <c r="Q141" s="67" t="e">
        <f>((SUMIFS(Pasākumi_kārtas!$K$98:$K$233,Pasākumi_kārtas!#REF!,'GRAFIKI II'!$P141,Pasākumi_kārtas!$R$98:$R$233,'GRAFIKI II'!Q$119))/1000000)+Q140</f>
        <v>#REF!</v>
      </c>
      <c r="R141" s="67" t="e">
        <f>((SUMIFS(Pasākumi_kārtas!$K$98:$K$233,Pasākumi_kārtas!#REF!,'GRAFIKI II'!$P141,Pasākumi_kārtas!$R$98:$R$233,'GRAFIKI II'!R$119))/1000000)+R140</f>
        <v>#REF!</v>
      </c>
      <c r="S141" s="67" t="e">
        <f>((SUMIFS(Pasākumi_kārtas!$K$98:$K$233,Pasākumi_kārtas!#REF!,'GRAFIKI II'!$P141,Pasākumi_kārtas!$R$98:$R$233,'GRAFIKI II'!S$119))/1000000)+S140</f>
        <v>#REF!</v>
      </c>
      <c r="T141" s="67" t="e">
        <f>((SUMIFS(Pasākumi_kārtas!$K$98:$K$233,Pasākumi_kārtas!#REF!,'GRAFIKI II'!$P141,Pasākumi_kārtas!$R$98:$R$233,'GRAFIKI II'!T$119))/1000000)+T140</f>
        <v>#REF!</v>
      </c>
      <c r="U141" s="67" t="e">
        <f>((SUMIFS(Pasākumi_kārtas!$K$98:$K$233,Pasākumi_kārtas!#REF!,'GRAFIKI II'!$P141,Pasākumi_kārtas!$R$98:$R$233,'GRAFIKI II'!U$119))/1000000)+U140</f>
        <v>#REF!</v>
      </c>
      <c r="V141" s="67" t="e">
        <f>((SUMIFS(Pasākumi_kārtas!$K$98:$K$233,Pasākumi_kārtas!#REF!,'GRAFIKI II'!$P141,Pasākumi_kārtas!$R$98:$R$233,'GRAFIKI II'!V$119))/1000000)+V140</f>
        <v>#REF!</v>
      </c>
      <c r="W141" s="67" t="e">
        <f>((SUMIFS(Pasākumi_kārtas!$K$98:$K$233,Pasākumi_kārtas!#REF!,'GRAFIKI II'!$P141,Pasākumi_kārtas!$R$98:$R$233,'GRAFIKI II'!W$119))/1000000)+W140</f>
        <v>#REF!</v>
      </c>
      <c r="X141" s="67" t="e">
        <f>((SUMIFS(Pasākumi_kārtas!$K$98:$K$233,Pasākumi_kārtas!#REF!,'GRAFIKI II'!$P141,Pasākumi_kārtas!$R$98:$R$233,'GRAFIKI II'!X$119))/1000000)+X140</f>
        <v>#REF!</v>
      </c>
      <c r="Y141" s="67" t="e">
        <f>((SUMIFS(Pasākumi_kārtas!$K$98:$K$233,Pasākumi_kārtas!#REF!,'GRAFIKI II'!$P141,Pasākumi_kārtas!$R$98:$R$233,'GRAFIKI II'!Y$119))/1000000)+Y140</f>
        <v>#REF!</v>
      </c>
      <c r="Z141" s="67" t="e">
        <f>((SUMIFS(Pasākumi_kārtas!$K$98:$K$233,Pasākumi_kārtas!#REF!,'GRAFIKI II'!$P141,Pasākumi_kārtas!$R$98:$R$233,'GRAFIKI II'!Z$119))/1000000)+Z140</f>
        <v>#REF!</v>
      </c>
      <c r="AA141" s="67" t="e">
        <f>((SUMIFS(Pasākumi_kārtas!$K$98:$K$233,Pasākumi_kārtas!#REF!,'GRAFIKI II'!$P141,Pasākumi_kārtas!$R$98:$R$233,'GRAFIKI II'!AA$119))/1000000)+AA140</f>
        <v>#REF!</v>
      </c>
      <c r="AB141" s="67" t="e">
        <f>((SUMIFS(Pasākumi_kārtas!$K$98:$K$233,Pasākumi_kārtas!#REF!,'GRAFIKI II'!$P141,Pasākumi_kārtas!$R$98:$R$233,'GRAFIKI II'!AB$119))/1000000)+AB140</f>
        <v>#REF!</v>
      </c>
    </row>
    <row r="142" spans="1:28" x14ac:dyDescent="0.35">
      <c r="A142" s="22" t="e">
        <f>SUM(B142:M142)</f>
        <v>#REF!</v>
      </c>
      <c r="B142" s="12" t="e">
        <f>B141</f>
        <v>#REF!</v>
      </c>
      <c r="C142" s="12" t="e">
        <f t="shared" ref="C142:M142" si="65">C141</f>
        <v>#REF!</v>
      </c>
      <c r="D142" s="12" t="e">
        <f t="shared" si="65"/>
        <v>#REF!</v>
      </c>
      <c r="E142" s="12" t="e">
        <f t="shared" si="65"/>
        <v>#REF!</v>
      </c>
      <c r="F142" s="12" t="e">
        <f t="shared" si="65"/>
        <v>#REF!</v>
      </c>
      <c r="G142" s="12" t="e">
        <f t="shared" si="65"/>
        <v>#REF!</v>
      </c>
      <c r="H142" s="12" t="e">
        <f t="shared" si="65"/>
        <v>#REF!</v>
      </c>
      <c r="I142" s="12" t="e">
        <f t="shared" si="65"/>
        <v>#REF!</v>
      </c>
      <c r="J142" s="12" t="e">
        <f t="shared" si="65"/>
        <v>#REF!</v>
      </c>
      <c r="K142" s="12" t="e">
        <f t="shared" si="65"/>
        <v>#REF!</v>
      </c>
      <c r="L142" s="12" t="e">
        <f t="shared" si="65"/>
        <v>#REF!</v>
      </c>
      <c r="M142" s="12" t="e">
        <f t="shared" si="65"/>
        <v>#REF!</v>
      </c>
      <c r="P142" s="12" t="e">
        <f>SUM(Q142:AB142)</f>
        <v>#REF!</v>
      </c>
      <c r="Q142" s="12" t="e">
        <f>Q141</f>
        <v>#REF!</v>
      </c>
      <c r="R142" s="12" t="e">
        <f t="shared" ref="R142:AB142" si="66">R141</f>
        <v>#REF!</v>
      </c>
      <c r="S142" s="12" t="e">
        <f t="shared" si="66"/>
        <v>#REF!</v>
      </c>
      <c r="T142" s="12" t="e">
        <f t="shared" si="66"/>
        <v>#REF!</v>
      </c>
      <c r="U142" s="12" t="e">
        <f t="shared" si="66"/>
        <v>#REF!</v>
      </c>
      <c r="V142" s="12" t="e">
        <f t="shared" si="66"/>
        <v>#REF!</v>
      </c>
      <c r="W142" s="12" t="e">
        <f t="shared" si="66"/>
        <v>#REF!</v>
      </c>
      <c r="X142" s="12" t="e">
        <f t="shared" si="66"/>
        <v>#REF!</v>
      </c>
      <c r="Y142" s="12" t="e">
        <f t="shared" si="66"/>
        <v>#REF!</v>
      </c>
      <c r="Z142" s="12" t="e">
        <f t="shared" si="66"/>
        <v>#REF!</v>
      </c>
      <c r="AA142" s="12" t="e">
        <f t="shared" si="66"/>
        <v>#REF!</v>
      </c>
      <c r="AB142" s="12" t="e">
        <f t="shared" si="66"/>
        <v>#REF!</v>
      </c>
    </row>
    <row r="143" spans="1:28" x14ac:dyDescent="0.35">
      <c r="A143" s="14"/>
      <c r="B143" s="12"/>
      <c r="C143" s="12"/>
      <c r="D143" s="12"/>
      <c r="E143" s="12"/>
      <c r="F143" s="12"/>
      <c r="G143" s="12"/>
      <c r="H143" s="12"/>
      <c r="I143" s="12"/>
      <c r="J143" s="12"/>
      <c r="K143" s="12"/>
      <c r="L143" s="12"/>
      <c r="M143" s="12"/>
      <c r="P143" s="12"/>
      <c r="Q143" s="12"/>
      <c r="R143" s="12"/>
      <c r="S143" s="12"/>
      <c r="T143" s="12"/>
      <c r="U143" s="12"/>
      <c r="V143" s="12"/>
      <c r="W143" s="12"/>
      <c r="X143" s="12"/>
      <c r="Y143" s="12"/>
      <c r="Z143" s="12"/>
      <c r="AA143" s="12"/>
      <c r="AB143" s="12"/>
    </row>
    <row r="144" spans="1:28" x14ac:dyDescent="0.35">
      <c r="A144" s="14"/>
      <c r="B144" s="12"/>
      <c r="C144" s="12"/>
      <c r="D144" s="12"/>
      <c r="E144" s="12"/>
      <c r="F144" s="12"/>
      <c r="G144" s="12"/>
      <c r="H144" s="12"/>
      <c r="I144" s="12"/>
      <c r="J144" s="12"/>
      <c r="K144" s="12"/>
      <c r="L144" s="12"/>
      <c r="M144" s="12"/>
      <c r="P144" s="12"/>
      <c r="Q144" s="12"/>
      <c r="R144" s="12"/>
      <c r="S144" s="12"/>
      <c r="T144" s="12"/>
      <c r="U144" s="12"/>
      <c r="V144" s="12"/>
      <c r="W144" s="12"/>
      <c r="X144" s="12"/>
      <c r="Y144" s="12"/>
      <c r="Z144" s="12"/>
      <c r="AA144" s="12"/>
      <c r="AB144" s="12"/>
    </row>
    <row r="145" spans="1:28" x14ac:dyDescent="0.35">
      <c r="A145" s="14"/>
      <c r="B145" s="12"/>
      <c r="C145" s="12"/>
      <c r="D145" s="12"/>
      <c r="E145" s="12"/>
      <c r="F145" s="12"/>
      <c r="G145" s="12"/>
      <c r="H145" s="12"/>
      <c r="I145" s="12"/>
      <c r="J145" s="12"/>
      <c r="K145" s="12"/>
      <c r="L145" s="12"/>
      <c r="M145" s="12"/>
      <c r="P145" s="12"/>
      <c r="Q145" s="12"/>
      <c r="R145" s="12"/>
      <c r="S145" s="12"/>
      <c r="T145" s="12"/>
      <c r="U145" s="12"/>
      <c r="V145" s="12"/>
      <c r="W145" s="12"/>
      <c r="X145" s="12"/>
      <c r="Y145" s="12"/>
      <c r="Z145" s="12"/>
      <c r="AA145" s="12"/>
      <c r="AB145" s="12"/>
    </row>
    <row r="146" spans="1:28" ht="18" x14ac:dyDescent="0.4">
      <c r="A146" s="83" t="s">
        <v>452</v>
      </c>
    </row>
    <row r="147" spans="1:28" x14ac:dyDescent="0.35">
      <c r="A147" s="100"/>
      <c r="B147" s="99"/>
      <c r="C147" s="99"/>
      <c r="D147" s="101"/>
      <c r="E147" s="99"/>
      <c r="F147" s="99"/>
      <c r="G147" s="99"/>
      <c r="H147" s="99"/>
      <c r="I147" s="99"/>
      <c r="J147" s="99"/>
      <c r="K147" s="99"/>
      <c r="L147" s="99"/>
      <c r="M147" s="99"/>
      <c r="P147" s="301" t="s">
        <v>467</v>
      </c>
      <c r="Q147" s="301"/>
      <c r="R147" s="301"/>
      <c r="S147" s="301"/>
      <c r="T147" s="301"/>
      <c r="U147" s="301"/>
      <c r="V147" s="301"/>
      <c r="W147" s="301"/>
      <c r="X147" s="301"/>
      <c r="Y147" s="301"/>
      <c r="Z147" s="301"/>
      <c r="AA147" s="301"/>
      <c r="AB147" s="301"/>
    </row>
    <row r="148" spans="1:28" x14ac:dyDescent="0.35">
      <c r="B148" s="43" t="s">
        <v>425</v>
      </c>
      <c r="Q148" s="43" t="s">
        <v>472</v>
      </c>
    </row>
    <row r="149" spans="1:28" x14ac:dyDescent="0.35">
      <c r="A149" s="102"/>
      <c r="B149" s="96" t="s">
        <v>253</v>
      </c>
      <c r="C149" s="96" t="s">
        <v>144</v>
      </c>
      <c r="D149" s="96" t="s">
        <v>104</v>
      </c>
      <c r="E149" s="96" t="s">
        <v>87</v>
      </c>
      <c r="F149" s="96" t="s">
        <v>74</v>
      </c>
      <c r="G149" s="96" t="s">
        <v>62</v>
      </c>
      <c r="H149" s="96" t="s">
        <v>85</v>
      </c>
      <c r="I149" s="96" t="s">
        <v>254</v>
      </c>
      <c r="J149" s="96" t="s">
        <v>237</v>
      </c>
      <c r="K149" s="96" t="s">
        <v>120</v>
      </c>
      <c r="L149" s="96" t="s">
        <v>233</v>
      </c>
      <c r="M149" s="96" t="s">
        <v>396</v>
      </c>
      <c r="P149" s="64"/>
      <c r="Q149" s="65" t="s">
        <v>253</v>
      </c>
      <c r="R149" s="65" t="s">
        <v>144</v>
      </c>
      <c r="S149" s="65" t="s">
        <v>104</v>
      </c>
      <c r="T149" s="65" t="s">
        <v>87</v>
      </c>
      <c r="U149" s="65" t="s">
        <v>74</v>
      </c>
      <c r="V149" s="65" t="s">
        <v>62</v>
      </c>
      <c r="W149" s="65" t="s">
        <v>85</v>
      </c>
      <c r="X149" s="65" t="s">
        <v>254</v>
      </c>
      <c r="Y149" s="65" t="s">
        <v>237</v>
      </c>
      <c r="Z149" s="65" t="s">
        <v>120</v>
      </c>
      <c r="AA149" s="65" t="s">
        <v>233</v>
      </c>
      <c r="AB149" s="65" t="s">
        <v>396</v>
      </c>
    </row>
    <row r="150" spans="1:28" x14ac:dyDescent="0.35">
      <c r="A150" s="96" t="s">
        <v>424</v>
      </c>
      <c r="B150" s="103" t="e">
        <f>SUMIFS(Pasākumi_kārtas!$K$98:$K$233,Pasākumi_kārtas!#REF!,'GRAFIKI II'!$A150,Pasākumi_kārtas!$R$98:$R$233,'GRAFIKI II'!B$119)</f>
        <v>#REF!</v>
      </c>
      <c r="C150" s="103" t="e">
        <f>SUMIFS(Pasākumi_kārtas!$K$98:$K$233,Pasākumi_kārtas!#REF!,'GRAFIKI II'!$A150,Pasākumi_kārtas!$R$98:$R$233,'GRAFIKI II'!C$119)</f>
        <v>#REF!</v>
      </c>
      <c r="D150" s="103" t="e">
        <f>SUMIFS(Pasākumi_kārtas!$K$98:$K$233,Pasākumi_kārtas!#REF!,'GRAFIKI II'!$A150,Pasākumi_kārtas!$R$98:$R$233,'GRAFIKI II'!D$119)</f>
        <v>#REF!</v>
      </c>
      <c r="E150" s="103" t="e">
        <f>SUMIFS(Pasākumi_kārtas!$K$98:$K$233,Pasākumi_kārtas!#REF!,'GRAFIKI II'!$A150,Pasākumi_kārtas!$R$98:$R$233,'GRAFIKI II'!E$119)</f>
        <v>#REF!</v>
      </c>
      <c r="F150" s="103" t="e">
        <f>SUMIFS(Pasākumi_kārtas!$K$98:$K$233,Pasākumi_kārtas!#REF!,'GRAFIKI II'!$A150,Pasākumi_kārtas!$R$98:$R$233,'GRAFIKI II'!F$119)</f>
        <v>#REF!</v>
      </c>
      <c r="G150" s="103" t="e">
        <f>SUMIFS(Pasākumi_kārtas!$K$98:$K$233,Pasākumi_kārtas!#REF!,'GRAFIKI II'!$A150,Pasākumi_kārtas!$R$98:$R$233,'GRAFIKI II'!G$119)</f>
        <v>#REF!</v>
      </c>
      <c r="H150" s="103" t="e">
        <f>SUMIFS(Pasākumi_kārtas!$K$98:$K$233,Pasākumi_kārtas!#REF!,'GRAFIKI II'!$A150,Pasākumi_kārtas!$R$98:$R$233,'GRAFIKI II'!H$119)</f>
        <v>#REF!</v>
      </c>
      <c r="I150" s="103" t="e">
        <f>SUMIFS(Pasākumi_kārtas!$K$98:$K$233,Pasākumi_kārtas!#REF!,'GRAFIKI II'!$A150,Pasākumi_kārtas!$R$98:$R$233,'GRAFIKI II'!I$119)</f>
        <v>#REF!</v>
      </c>
      <c r="J150" s="103" t="e">
        <f>SUMIFS(Pasākumi_kārtas!$K$98:$K$233,Pasākumi_kārtas!#REF!,'GRAFIKI II'!$A150,Pasākumi_kārtas!$R$98:$R$233,'GRAFIKI II'!J$119)</f>
        <v>#REF!</v>
      </c>
      <c r="K150" s="103" t="e">
        <f>SUMIFS(Pasākumi_kārtas!$K$98:$K$233,Pasākumi_kārtas!#REF!,'GRAFIKI II'!$A150,Pasākumi_kārtas!$R$98:$R$233,'GRAFIKI II'!K$119)</f>
        <v>#REF!</v>
      </c>
      <c r="L150" s="103" t="e">
        <f>SUMIFS(Pasākumi_kārtas!$K$98:$K$233,Pasākumi_kārtas!#REF!,'GRAFIKI II'!$A150,Pasākumi_kārtas!$R$98:$R$233,'GRAFIKI II'!L$119)</f>
        <v>#REF!</v>
      </c>
      <c r="M150" s="103" t="e">
        <f>SUMIFS(Pasākumi_kārtas!$K$98:$K$233,Pasākumi_kārtas!#REF!,'GRAFIKI II'!$A150,Pasākumi_kārtas!$R$98:$R$233,'GRAFIKI II'!M$119)</f>
        <v>#REF!</v>
      </c>
      <c r="P150" s="66" t="s">
        <v>424</v>
      </c>
      <c r="Q150" s="67" t="e">
        <f>(SUMIFS(Pasākumi_kārtas!$K$98:$K$233,Pasākumi_kārtas!#REF!,'GRAFIKI II'!$P150,Pasākumi_kārtas!$R$98:$R$233,'GRAFIKI II'!Q$119))/1000000</f>
        <v>#REF!</v>
      </c>
      <c r="R150" s="67" t="e">
        <f>(SUMIFS(Pasākumi_kārtas!$K$98:$K$233,Pasākumi_kārtas!#REF!,'GRAFIKI II'!$P150,Pasākumi_kārtas!$R$98:$R$233,'GRAFIKI II'!R$119))/1000000</f>
        <v>#REF!</v>
      </c>
      <c r="S150" s="67" t="e">
        <f>(SUMIFS(Pasākumi_kārtas!$K$98:$K$233,Pasākumi_kārtas!#REF!,'GRAFIKI II'!$P150,Pasākumi_kārtas!$R$98:$R$233,'GRAFIKI II'!S$119))/1000000</f>
        <v>#REF!</v>
      </c>
      <c r="T150" s="67" t="e">
        <f>(SUMIFS(Pasākumi_kārtas!$K$98:$K$233,Pasākumi_kārtas!#REF!,'GRAFIKI II'!$P150,Pasākumi_kārtas!$R$98:$R$233,'GRAFIKI II'!T$119))/1000000</f>
        <v>#REF!</v>
      </c>
      <c r="U150" s="67" t="e">
        <f>(SUMIFS(Pasākumi_kārtas!$K$98:$K$233,Pasākumi_kārtas!#REF!,'GRAFIKI II'!$P150,Pasākumi_kārtas!$R$98:$R$233,'GRAFIKI II'!U$119))/1000000</f>
        <v>#REF!</v>
      </c>
      <c r="V150" s="67" t="e">
        <f>(SUMIFS(Pasākumi_kārtas!$K$98:$K$233,Pasākumi_kārtas!#REF!,'GRAFIKI II'!$P150,Pasākumi_kārtas!$R$98:$R$233,'GRAFIKI II'!V$119))/1000000</f>
        <v>#REF!</v>
      </c>
      <c r="W150" s="67" t="e">
        <f>(SUMIFS(Pasākumi_kārtas!$K$98:$K$233,Pasākumi_kārtas!#REF!,'GRAFIKI II'!$P150,Pasākumi_kārtas!$R$98:$R$233,'GRAFIKI II'!W$119))/1000000</f>
        <v>#REF!</v>
      </c>
      <c r="X150" s="67" t="e">
        <f>(SUMIFS(Pasākumi_kārtas!$K$98:$K$233,Pasākumi_kārtas!#REF!,'GRAFIKI II'!$P150,Pasākumi_kārtas!$R$98:$R$233,'GRAFIKI II'!X$119))/1000000</f>
        <v>#REF!</v>
      </c>
      <c r="Y150" s="67" t="e">
        <f>(SUMIFS(Pasākumi_kārtas!$K$98:$K$233,Pasākumi_kārtas!#REF!,'GRAFIKI II'!$P150,Pasākumi_kārtas!$R$98:$R$233,'GRAFIKI II'!Y$119))/1000000</f>
        <v>#REF!</v>
      </c>
      <c r="Z150" s="67" t="e">
        <f>(SUMIFS(Pasākumi_kārtas!$K$98:$K$233,Pasākumi_kārtas!#REF!,'GRAFIKI II'!$P150,Pasākumi_kārtas!$R$98:$R$233,'GRAFIKI II'!Z$119))/1000000</f>
        <v>#REF!</v>
      </c>
      <c r="AA150" s="67" t="e">
        <f>(SUMIFS(Pasākumi_kārtas!$K$98:$K$233,Pasākumi_kārtas!#REF!,'GRAFIKI II'!$P150,Pasākumi_kārtas!$R$98:$R$233,'GRAFIKI II'!AA$119))/1000000</f>
        <v>#REF!</v>
      </c>
      <c r="AB150" s="67" t="e">
        <f>(SUMIFS(Pasākumi_kārtas!$K$98:$K$233,Pasākumi_kārtas!#REF!,'GRAFIKI II'!$P150,Pasākumi_kārtas!$R$98:$R$233,'GRAFIKI II'!AB$119))/1000000</f>
        <v>#REF!</v>
      </c>
    </row>
    <row r="151" spans="1:28" x14ac:dyDescent="0.35">
      <c r="A151" s="96" t="s">
        <v>403</v>
      </c>
      <c r="B151" s="103" t="e">
        <f>SUMIFS(Pasākumi_kārtas!$K$98:$K$233,Pasākumi_kārtas!#REF!,'GRAFIKI II'!$A151,Pasākumi_kārtas!$R$98:$R$233,'GRAFIKI II'!B$119)/1000000</f>
        <v>#REF!</v>
      </c>
      <c r="C151" s="103" t="e">
        <f>SUMIFS(Pasākumi_kārtas!$K$98:$K$233,Pasākumi_kārtas!#REF!,'GRAFIKI II'!$A151,Pasākumi_kārtas!$R$98:$R$233,'GRAFIKI II'!C$119)/1000000</f>
        <v>#REF!</v>
      </c>
      <c r="D151" s="103" t="e">
        <f>SUMIFS(Pasākumi_kārtas!$K$98:$K$233,Pasākumi_kārtas!#REF!,'GRAFIKI II'!$A151,Pasākumi_kārtas!$R$98:$R$233,'GRAFIKI II'!D$119)/1000000</f>
        <v>#REF!</v>
      </c>
      <c r="E151" s="103" t="e">
        <f>SUMIFS(Pasākumi_kārtas!$K$98:$K$233,Pasākumi_kārtas!#REF!,'GRAFIKI II'!$A151,Pasākumi_kārtas!$R$98:$R$233,'GRAFIKI II'!E$119)/1000000</f>
        <v>#REF!</v>
      </c>
      <c r="F151" s="103" t="e">
        <f>SUMIFS(Pasākumi_kārtas!$K$98:$K$233,Pasākumi_kārtas!#REF!,'GRAFIKI II'!$A151,Pasākumi_kārtas!$R$98:$R$233,'GRAFIKI II'!F$119)/1000000</f>
        <v>#REF!</v>
      </c>
      <c r="G151" s="103" t="e">
        <f>SUMIFS(Pasākumi_kārtas!$K$98:$K$233,Pasākumi_kārtas!#REF!,'GRAFIKI II'!$A151,Pasākumi_kārtas!$R$98:$R$233,'GRAFIKI II'!G$119)/1000000</f>
        <v>#REF!</v>
      </c>
      <c r="H151" s="103" t="e">
        <f>SUMIFS(Pasākumi_kārtas!$K$98:$K$233,Pasākumi_kārtas!#REF!,'GRAFIKI II'!$A151,Pasākumi_kārtas!$R$98:$R$233,'GRAFIKI II'!H$119)/1000000</f>
        <v>#REF!</v>
      </c>
      <c r="I151" s="103" t="e">
        <f>SUMIFS(Pasākumi_kārtas!$K$98:$K$233,Pasākumi_kārtas!#REF!,'GRAFIKI II'!$A151,Pasākumi_kārtas!$R$98:$R$233,'GRAFIKI II'!I$119)/1000000</f>
        <v>#REF!</v>
      </c>
      <c r="J151" s="103" t="e">
        <f>SUMIFS(Pasākumi_kārtas!$K$98:$K$233,Pasākumi_kārtas!#REF!,'GRAFIKI II'!$A151,Pasākumi_kārtas!$R$98:$R$233,'GRAFIKI II'!J$119)/1000000</f>
        <v>#REF!</v>
      </c>
      <c r="K151" s="103" t="e">
        <f>SUMIFS(Pasākumi_kārtas!$K$98:$K$233,Pasākumi_kārtas!#REF!,'GRAFIKI II'!$A151,Pasākumi_kārtas!$R$98:$R$233,'GRAFIKI II'!K$119)/1000000</f>
        <v>#REF!</v>
      </c>
      <c r="L151" s="103" t="e">
        <f>SUMIFS(Pasākumi_kārtas!$K$98:$K$233,Pasākumi_kārtas!#REF!,'GRAFIKI II'!$A151,Pasākumi_kārtas!$R$98:$R$233,'GRAFIKI II'!L$119)/1000000</f>
        <v>#REF!</v>
      </c>
      <c r="M151" s="103" t="e">
        <f>SUMIFS(Pasākumi_kārtas!$K$98:$K$233,Pasākumi_kārtas!#REF!,'GRAFIKI II'!$A151,Pasākumi_kārtas!$R$98:$R$233,'GRAFIKI II'!M$119)/1000000</f>
        <v>#REF!</v>
      </c>
      <c r="P151" s="66" t="s">
        <v>403</v>
      </c>
      <c r="Q151" s="67" t="e">
        <f>((SUMIFS(Pasākumi_kārtas!$K$98:$K$233,Pasākumi_kārtas!#REF!,'GRAFIKI II'!$P151,Pasākumi_kārtas!$R$98:$R$233,'GRAFIKI II'!Q$119))/1000000)</f>
        <v>#REF!</v>
      </c>
      <c r="R151" s="67" t="e">
        <f>((SUMIFS(Pasākumi_kārtas!$K$98:$K$233,Pasākumi_kārtas!#REF!,'GRAFIKI II'!$P151,Pasākumi_kārtas!$R$98:$R$233,'GRAFIKI II'!R$119))/1000000)</f>
        <v>#REF!</v>
      </c>
      <c r="S151" s="67" t="e">
        <f>((SUMIFS(Pasākumi_kārtas!$K$98:$K$233,Pasākumi_kārtas!#REF!,'GRAFIKI II'!$P151,Pasākumi_kārtas!$R$98:$R$233,'GRAFIKI II'!S$119))/1000000)</f>
        <v>#REF!</v>
      </c>
      <c r="T151" s="67" t="e">
        <f>((SUMIFS(Pasākumi_kārtas!$K$98:$K$233,Pasākumi_kārtas!#REF!,'GRAFIKI II'!$P151,Pasākumi_kārtas!$R$98:$R$233,'GRAFIKI II'!T$119))/1000000)</f>
        <v>#REF!</v>
      </c>
      <c r="U151" s="67" t="e">
        <f>((SUMIFS(Pasākumi_kārtas!$K$98:$K$233,Pasākumi_kārtas!#REF!,'GRAFIKI II'!$P151,Pasākumi_kārtas!$R$98:$R$233,'GRAFIKI II'!U$119))/1000000)</f>
        <v>#REF!</v>
      </c>
      <c r="V151" s="67" t="e">
        <f>((SUMIFS(Pasākumi_kārtas!$K$98:$K$233,Pasākumi_kārtas!#REF!,'GRAFIKI II'!$P151,Pasākumi_kārtas!$R$98:$R$233,'GRAFIKI II'!V$119))/1000000)</f>
        <v>#REF!</v>
      </c>
      <c r="W151" s="67" t="e">
        <f>((SUMIFS(Pasākumi_kārtas!$K$98:$K$233,Pasākumi_kārtas!#REF!,'GRAFIKI II'!$P151,Pasākumi_kārtas!$R$98:$R$233,'GRAFIKI II'!W$119))/1000000)</f>
        <v>#REF!</v>
      </c>
      <c r="X151" s="67" t="e">
        <f>((SUMIFS(Pasākumi_kārtas!$K$98:$K$233,Pasākumi_kārtas!#REF!,'GRAFIKI II'!$P151,Pasākumi_kārtas!$R$98:$R$233,'GRAFIKI II'!X$119))/1000000)</f>
        <v>#REF!</v>
      </c>
      <c r="Y151" s="67" t="e">
        <f>((SUMIFS(Pasākumi_kārtas!$K$98:$K$233,Pasākumi_kārtas!#REF!,'GRAFIKI II'!$P151,Pasākumi_kārtas!$R$98:$R$233,'GRAFIKI II'!Y$119))/1000000)</f>
        <v>#REF!</v>
      </c>
      <c r="Z151" s="67" t="e">
        <f>((SUMIFS(Pasākumi_kārtas!$K$98:$K$233,Pasākumi_kārtas!#REF!,'GRAFIKI II'!$P151,Pasākumi_kārtas!$R$98:$R$233,'GRAFIKI II'!Z$119))/1000000)</f>
        <v>#REF!</v>
      </c>
      <c r="AA151" s="67" t="e">
        <f>((SUMIFS(Pasākumi_kārtas!$K$98:$K$233,Pasākumi_kārtas!#REF!,'GRAFIKI II'!$P151,Pasākumi_kārtas!$R$98:$R$233,'GRAFIKI II'!AA$119))/1000000)</f>
        <v>#REF!</v>
      </c>
      <c r="AB151" s="67" t="e">
        <f>((SUMIFS(Pasākumi_kārtas!$K$98:$K$233,Pasākumi_kārtas!#REF!,'GRAFIKI II'!$P151,Pasākumi_kārtas!$R$98:$R$233,'GRAFIKI II'!AB$119))/1000000)</f>
        <v>#REF!</v>
      </c>
    </row>
    <row r="152" spans="1:28" x14ac:dyDescent="0.35">
      <c r="A152" s="96" t="s">
        <v>404</v>
      </c>
      <c r="B152" s="103" t="e">
        <f>SUMIFS(Pasākumi_kārtas!$K$98:$K$233,Pasākumi_kārtas!#REF!,'GRAFIKI II'!$A152,Pasākumi_kārtas!$R$98:$R$233,'GRAFIKI II'!B$119)/1000000</f>
        <v>#REF!</v>
      </c>
      <c r="C152" s="103" t="e">
        <f>SUMIFS(Pasākumi_kārtas!$K$98:$K$233,Pasākumi_kārtas!#REF!,'GRAFIKI II'!$A152,Pasākumi_kārtas!$R$98:$R$233,'GRAFIKI II'!C$119)/1000000</f>
        <v>#REF!</v>
      </c>
      <c r="D152" s="103" t="e">
        <f>SUMIFS(Pasākumi_kārtas!$K$98:$K$233,Pasākumi_kārtas!#REF!,'GRAFIKI II'!$A152,Pasākumi_kārtas!$R$98:$R$233,'GRAFIKI II'!D$119)/1000000</f>
        <v>#REF!</v>
      </c>
      <c r="E152" s="103" t="e">
        <f>SUMIFS(Pasākumi_kārtas!$K$98:$K$233,Pasākumi_kārtas!#REF!,'GRAFIKI II'!$A152,Pasākumi_kārtas!$R$98:$R$233,'GRAFIKI II'!E$119)/1000000</f>
        <v>#REF!</v>
      </c>
      <c r="F152" s="103" t="e">
        <f>SUMIFS(Pasākumi_kārtas!$K$98:$K$233,Pasākumi_kārtas!#REF!,'GRAFIKI II'!$A152,Pasākumi_kārtas!$R$98:$R$233,'GRAFIKI II'!F$119)/1000000</f>
        <v>#REF!</v>
      </c>
      <c r="G152" s="103" t="e">
        <f>SUMIFS(Pasākumi_kārtas!$K$98:$K$233,Pasākumi_kārtas!#REF!,'GRAFIKI II'!$A152,Pasākumi_kārtas!$R$98:$R$233,'GRAFIKI II'!G$119)/1000000</f>
        <v>#REF!</v>
      </c>
      <c r="H152" s="103" t="e">
        <f>SUMIFS(Pasākumi_kārtas!$K$98:$K$233,Pasākumi_kārtas!#REF!,'GRAFIKI II'!$A152,Pasākumi_kārtas!$R$98:$R$233,'GRAFIKI II'!H$119)/1000000</f>
        <v>#REF!</v>
      </c>
      <c r="I152" s="103" t="e">
        <f>SUMIFS(Pasākumi_kārtas!$K$98:$K$233,Pasākumi_kārtas!#REF!,'GRAFIKI II'!$A152,Pasākumi_kārtas!$R$98:$R$233,'GRAFIKI II'!I$119)/1000000</f>
        <v>#REF!</v>
      </c>
      <c r="J152" s="103" t="e">
        <f>SUMIFS(Pasākumi_kārtas!$K$98:$K$233,Pasākumi_kārtas!#REF!,'GRAFIKI II'!$A152,Pasākumi_kārtas!$R$98:$R$233,'GRAFIKI II'!J$119)/1000000</f>
        <v>#REF!</v>
      </c>
      <c r="K152" s="103" t="e">
        <f>SUMIFS(Pasākumi_kārtas!$K$98:$K$233,Pasākumi_kārtas!#REF!,'GRAFIKI II'!$A152,Pasākumi_kārtas!$R$98:$R$233,'GRAFIKI II'!K$119)/1000000</f>
        <v>#REF!</v>
      </c>
      <c r="L152" s="103" t="e">
        <f>SUMIFS(Pasākumi_kārtas!$K$98:$K$233,Pasākumi_kārtas!#REF!,'GRAFIKI II'!$A152,Pasākumi_kārtas!$R$98:$R$233,'GRAFIKI II'!L$119)/1000000</f>
        <v>#REF!</v>
      </c>
      <c r="M152" s="103" t="e">
        <f>SUMIFS(Pasākumi_kārtas!$K$98:$K$233,Pasākumi_kārtas!#REF!,'GRAFIKI II'!$A152,Pasākumi_kārtas!$R$98:$R$233,'GRAFIKI II'!M$119)/1000000</f>
        <v>#REF!</v>
      </c>
      <c r="P152" s="66" t="s">
        <v>404</v>
      </c>
      <c r="Q152" s="67" t="e">
        <f>((SUMIFS(Pasākumi_kārtas!$K$98:$K$233,Pasākumi_kārtas!#REF!,'GRAFIKI II'!$P152,Pasākumi_kārtas!$R$98:$R$233,'GRAFIKI II'!Q$119))/1000000)</f>
        <v>#REF!</v>
      </c>
      <c r="R152" s="67" t="e">
        <f>((SUMIFS(Pasākumi_kārtas!$K$98:$K$233,Pasākumi_kārtas!#REF!,'GRAFIKI II'!$P152,Pasākumi_kārtas!$R$98:$R$233,'GRAFIKI II'!R$119))/1000000)</f>
        <v>#REF!</v>
      </c>
      <c r="S152" s="67" t="e">
        <f>((SUMIFS(Pasākumi_kārtas!$K$98:$K$233,Pasākumi_kārtas!#REF!,'GRAFIKI II'!$P152,Pasākumi_kārtas!$R$98:$R$233,'GRAFIKI II'!S$119))/1000000)</f>
        <v>#REF!</v>
      </c>
      <c r="T152" s="67" t="e">
        <f>((SUMIFS(Pasākumi_kārtas!$K$98:$K$233,Pasākumi_kārtas!#REF!,'GRAFIKI II'!$P152,Pasākumi_kārtas!$R$98:$R$233,'GRAFIKI II'!T$119))/1000000)</f>
        <v>#REF!</v>
      </c>
      <c r="U152" s="67" t="e">
        <f>((SUMIFS(Pasākumi_kārtas!$K$98:$K$233,Pasākumi_kārtas!#REF!,'GRAFIKI II'!$P152,Pasākumi_kārtas!$R$98:$R$233,'GRAFIKI II'!U$119))/1000000)</f>
        <v>#REF!</v>
      </c>
      <c r="V152" s="67" t="e">
        <f>((SUMIFS(Pasākumi_kārtas!$K$98:$K$233,Pasākumi_kārtas!#REF!,'GRAFIKI II'!$P152,Pasākumi_kārtas!$R$98:$R$233,'GRAFIKI II'!V$119))/1000000)</f>
        <v>#REF!</v>
      </c>
      <c r="W152" s="67" t="e">
        <f>((SUMIFS(Pasākumi_kārtas!$K$98:$K$233,Pasākumi_kārtas!#REF!,'GRAFIKI II'!$P152,Pasākumi_kārtas!$R$98:$R$233,'GRAFIKI II'!W$119))/1000000)</f>
        <v>#REF!</v>
      </c>
      <c r="X152" s="67" t="e">
        <f>((SUMIFS(Pasākumi_kārtas!$K$98:$K$233,Pasākumi_kārtas!#REF!,'GRAFIKI II'!$P152,Pasākumi_kārtas!$R$98:$R$233,'GRAFIKI II'!X$119))/1000000)</f>
        <v>#REF!</v>
      </c>
      <c r="Y152" s="67" t="e">
        <f>((SUMIFS(Pasākumi_kārtas!$K$98:$K$233,Pasākumi_kārtas!#REF!,'GRAFIKI II'!$P152,Pasākumi_kārtas!$R$98:$R$233,'GRAFIKI II'!Y$119))/1000000)</f>
        <v>#REF!</v>
      </c>
      <c r="Z152" s="67" t="e">
        <f>((SUMIFS(Pasākumi_kārtas!$K$98:$K$233,Pasākumi_kārtas!#REF!,'GRAFIKI II'!$P152,Pasākumi_kārtas!$R$98:$R$233,'GRAFIKI II'!Z$119))/1000000)</f>
        <v>#REF!</v>
      </c>
      <c r="AA152" s="67" t="e">
        <f>((SUMIFS(Pasākumi_kārtas!$K$98:$K$233,Pasākumi_kārtas!#REF!,'GRAFIKI II'!$P152,Pasākumi_kārtas!$R$98:$R$233,'GRAFIKI II'!AA$119))/1000000)</f>
        <v>#REF!</v>
      </c>
      <c r="AB152" s="67" t="e">
        <f>((SUMIFS(Pasākumi_kārtas!$K$98:$K$233,Pasākumi_kārtas!#REF!,'GRAFIKI II'!$P152,Pasākumi_kārtas!$R$98:$R$233,'GRAFIKI II'!AB$119))/1000000)</f>
        <v>#REF!</v>
      </c>
    </row>
    <row r="153" spans="1:28" x14ac:dyDescent="0.35">
      <c r="A153" s="96" t="s">
        <v>405</v>
      </c>
      <c r="B153" s="103" t="e">
        <f>SUMIFS(Pasākumi_kārtas!$K$98:$K$233,Pasākumi_kārtas!#REF!,'GRAFIKI II'!$A153,Pasākumi_kārtas!$R$98:$R$233,'GRAFIKI II'!B$119)/1000000</f>
        <v>#REF!</v>
      </c>
      <c r="C153" s="103" t="e">
        <f>SUMIFS(Pasākumi_kārtas!$K$98:$K$233,Pasākumi_kārtas!#REF!,'GRAFIKI II'!$A153,Pasākumi_kārtas!$R$98:$R$233,'GRAFIKI II'!C$119)/1000000</f>
        <v>#REF!</v>
      </c>
      <c r="D153" s="103" t="e">
        <f>SUMIFS(Pasākumi_kārtas!$K$98:$K$233,Pasākumi_kārtas!#REF!,'GRAFIKI II'!$A153,Pasākumi_kārtas!$R$98:$R$233,'GRAFIKI II'!D$119)/1000000</f>
        <v>#REF!</v>
      </c>
      <c r="E153" s="103" t="e">
        <f>SUMIFS(Pasākumi_kārtas!$K$98:$K$233,Pasākumi_kārtas!#REF!,'GRAFIKI II'!$A153,Pasākumi_kārtas!$R$98:$R$233,'GRAFIKI II'!E$119)/1000000</f>
        <v>#REF!</v>
      </c>
      <c r="F153" s="103" t="e">
        <f>SUMIFS(Pasākumi_kārtas!$K$98:$K$233,Pasākumi_kārtas!#REF!,'GRAFIKI II'!$A153,Pasākumi_kārtas!$R$98:$R$233,'GRAFIKI II'!F$119)/1000000</f>
        <v>#REF!</v>
      </c>
      <c r="G153" s="103" t="e">
        <f>SUMIFS(Pasākumi_kārtas!$K$98:$K$233,Pasākumi_kārtas!#REF!,'GRAFIKI II'!$A153,Pasākumi_kārtas!$R$98:$R$233,'GRAFIKI II'!G$119)/1000000</f>
        <v>#REF!</v>
      </c>
      <c r="H153" s="103" t="e">
        <f>SUMIFS(Pasākumi_kārtas!$K$98:$K$233,Pasākumi_kārtas!#REF!,'GRAFIKI II'!$A153,Pasākumi_kārtas!$R$98:$R$233,'GRAFIKI II'!H$119)/1000000</f>
        <v>#REF!</v>
      </c>
      <c r="I153" s="103" t="e">
        <f>SUMIFS(Pasākumi_kārtas!$K$98:$K$233,Pasākumi_kārtas!#REF!,'GRAFIKI II'!$A153,Pasākumi_kārtas!$R$98:$R$233,'GRAFIKI II'!I$119)/1000000</f>
        <v>#REF!</v>
      </c>
      <c r="J153" s="103" t="e">
        <f>SUMIFS(Pasākumi_kārtas!$K$98:$K$233,Pasākumi_kārtas!#REF!,'GRAFIKI II'!$A153,Pasākumi_kārtas!$R$98:$R$233,'GRAFIKI II'!J$119)/1000000</f>
        <v>#REF!</v>
      </c>
      <c r="K153" s="103" t="e">
        <f>SUMIFS(Pasākumi_kārtas!$K$98:$K$233,Pasākumi_kārtas!#REF!,'GRAFIKI II'!$A153,Pasākumi_kārtas!$R$98:$R$233,'GRAFIKI II'!K$119)/1000000</f>
        <v>#REF!</v>
      </c>
      <c r="L153" s="103" t="e">
        <f>SUMIFS(Pasākumi_kārtas!$K$98:$K$233,Pasākumi_kārtas!#REF!,'GRAFIKI II'!$A153,Pasākumi_kārtas!$R$98:$R$233,'GRAFIKI II'!L$119)/1000000</f>
        <v>#REF!</v>
      </c>
      <c r="M153" s="103" t="e">
        <f>SUMIFS(Pasākumi_kārtas!$K$98:$K$233,Pasākumi_kārtas!#REF!,'GRAFIKI II'!$A153,Pasākumi_kārtas!$R$98:$R$233,'GRAFIKI II'!M$119)/1000000</f>
        <v>#REF!</v>
      </c>
      <c r="P153" s="66" t="s">
        <v>405</v>
      </c>
      <c r="Q153" s="67" t="e">
        <f>((SUMIFS(Pasākumi_kārtas!$K$98:$K$233,Pasākumi_kārtas!#REF!,'GRAFIKI II'!$P153,Pasākumi_kārtas!$R$98:$R$233,'GRAFIKI II'!Q$119))/1000000)</f>
        <v>#REF!</v>
      </c>
      <c r="R153" s="67" t="e">
        <f>((SUMIFS(Pasākumi_kārtas!$K$98:$K$233,Pasākumi_kārtas!#REF!,'GRAFIKI II'!$P153,Pasākumi_kārtas!$R$98:$R$233,'GRAFIKI II'!R$119))/1000000)</f>
        <v>#REF!</v>
      </c>
      <c r="S153" s="67" t="e">
        <f>((SUMIFS(Pasākumi_kārtas!$K$98:$K$233,Pasākumi_kārtas!#REF!,'GRAFIKI II'!$P153,Pasākumi_kārtas!$R$98:$R$233,'GRAFIKI II'!S$119))/1000000)</f>
        <v>#REF!</v>
      </c>
      <c r="T153" s="67" t="e">
        <f>((SUMIFS(Pasākumi_kārtas!$K$98:$K$233,Pasākumi_kārtas!#REF!,'GRAFIKI II'!$P153,Pasākumi_kārtas!$R$98:$R$233,'GRAFIKI II'!T$119))/1000000)</f>
        <v>#REF!</v>
      </c>
      <c r="U153" s="67" t="e">
        <f>((SUMIFS(Pasākumi_kārtas!$K$98:$K$233,Pasākumi_kārtas!#REF!,'GRAFIKI II'!$P153,Pasākumi_kārtas!$R$98:$R$233,'GRAFIKI II'!U$119))/1000000)</f>
        <v>#REF!</v>
      </c>
      <c r="V153" s="67" t="e">
        <f>((SUMIFS(Pasākumi_kārtas!$K$98:$K$233,Pasākumi_kārtas!#REF!,'GRAFIKI II'!$P153,Pasākumi_kārtas!$R$98:$R$233,'GRAFIKI II'!V$119))/1000000)</f>
        <v>#REF!</v>
      </c>
      <c r="W153" s="67" t="e">
        <f>((SUMIFS(Pasākumi_kārtas!$K$98:$K$233,Pasākumi_kārtas!#REF!,'GRAFIKI II'!$P153,Pasākumi_kārtas!$R$98:$R$233,'GRAFIKI II'!W$119))/1000000)</f>
        <v>#REF!</v>
      </c>
      <c r="X153" s="67" t="e">
        <f>((SUMIFS(Pasākumi_kārtas!$K$98:$K$233,Pasākumi_kārtas!#REF!,'GRAFIKI II'!$P153,Pasākumi_kārtas!$R$98:$R$233,'GRAFIKI II'!X$119))/1000000)</f>
        <v>#REF!</v>
      </c>
      <c r="Y153" s="67" t="e">
        <f>((SUMIFS(Pasākumi_kārtas!$K$98:$K$233,Pasākumi_kārtas!#REF!,'GRAFIKI II'!$P153,Pasākumi_kārtas!$R$98:$R$233,'GRAFIKI II'!Y$119))/1000000)</f>
        <v>#REF!</v>
      </c>
      <c r="Z153" s="67" t="e">
        <f>((SUMIFS(Pasākumi_kārtas!$K$98:$K$233,Pasākumi_kārtas!#REF!,'GRAFIKI II'!$P153,Pasākumi_kārtas!$R$98:$R$233,'GRAFIKI II'!Z$119))/1000000)</f>
        <v>#REF!</v>
      </c>
      <c r="AA153" s="67" t="e">
        <f>((SUMIFS(Pasākumi_kārtas!$K$98:$K$233,Pasākumi_kārtas!#REF!,'GRAFIKI II'!$P153,Pasākumi_kārtas!$R$98:$R$233,'GRAFIKI II'!AA$119))/1000000)</f>
        <v>#REF!</v>
      </c>
      <c r="AB153" s="67" t="e">
        <f>((SUMIFS(Pasākumi_kārtas!$K$98:$K$233,Pasākumi_kārtas!#REF!,'GRAFIKI II'!$P153,Pasākumi_kārtas!$R$98:$R$233,'GRAFIKI II'!AB$119))/1000000)</f>
        <v>#REF!</v>
      </c>
    </row>
    <row r="154" spans="1:28" x14ac:dyDescent="0.35">
      <c r="A154" s="96" t="s">
        <v>406</v>
      </c>
      <c r="B154" s="103" t="e">
        <f>SUMIFS(Pasākumi_kārtas!$K$98:$K$233,Pasākumi_kārtas!#REF!,'GRAFIKI II'!$A154,Pasākumi_kārtas!$R$98:$R$233,'GRAFIKI II'!B$119)/1000000</f>
        <v>#REF!</v>
      </c>
      <c r="C154" s="103" t="e">
        <f>SUMIFS(Pasākumi_kārtas!$K$98:$K$233,Pasākumi_kārtas!#REF!,'GRAFIKI II'!$A154,Pasākumi_kārtas!$R$98:$R$233,'GRAFIKI II'!C$119)/1000000</f>
        <v>#REF!</v>
      </c>
      <c r="D154" s="103" t="e">
        <f>SUMIFS(Pasākumi_kārtas!$K$98:$K$233,Pasākumi_kārtas!#REF!,'GRAFIKI II'!$A154,Pasākumi_kārtas!$R$98:$R$233,'GRAFIKI II'!D$119)/1000000</f>
        <v>#REF!</v>
      </c>
      <c r="E154" s="103" t="e">
        <f>SUMIFS(Pasākumi_kārtas!$K$98:$K$233,Pasākumi_kārtas!#REF!,'GRAFIKI II'!$A154,Pasākumi_kārtas!$R$98:$R$233,'GRAFIKI II'!E$119)/1000000</f>
        <v>#REF!</v>
      </c>
      <c r="F154" s="103" t="e">
        <f>SUMIFS(Pasākumi_kārtas!$K$98:$K$233,Pasākumi_kārtas!#REF!,'GRAFIKI II'!$A154,Pasākumi_kārtas!$R$98:$R$233,'GRAFIKI II'!F$119)/1000000</f>
        <v>#REF!</v>
      </c>
      <c r="G154" s="103" t="e">
        <f>SUMIFS(Pasākumi_kārtas!$K$98:$K$233,Pasākumi_kārtas!#REF!,'GRAFIKI II'!$A154,Pasākumi_kārtas!$R$98:$R$233,'GRAFIKI II'!G$119)/1000000</f>
        <v>#REF!</v>
      </c>
      <c r="H154" s="103" t="e">
        <f>SUMIFS(Pasākumi_kārtas!$K$98:$K$233,Pasākumi_kārtas!#REF!,'GRAFIKI II'!$A154,Pasākumi_kārtas!$R$98:$R$233,'GRAFIKI II'!H$119)/1000000</f>
        <v>#REF!</v>
      </c>
      <c r="I154" s="103" t="e">
        <f>SUMIFS(Pasākumi_kārtas!$K$98:$K$233,Pasākumi_kārtas!#REF!,'GRAFIKI II'!$A154,Pasākumi_kārtas!$R$98:$R$233,'GRAFIKI II'!I$119)/1000000</f>
        <v>#REF!</v>
      </c>
      <c r="J154" s="103" t="e">
        <f>SUMIFS(Pasākumi_kārtas!$K$98:$K$233,Pasākumi_kārtas!#REF!,'GRAFIKI II'!$A154,Pasākumi_kārtas!$R$98:$R$233,'GRAFIKI II'!J$119)/1000000</f>
        <v>#REF!</v>
      </c>
      <c r="K154" s="103" t="e">
        <f>SUMIFS(Pasākumi_kārtas!$K$98:$K$233,Pasākumi_kārtas!#REF!,'GRAFIKI II'!$A154,Pasākumi_kārtas!$R$98:$R$233,'GRAFIKI II'!K$119)/1000000</f>
        <v>#REF!</v>
      </c>
      <c r="L154" s="103" t="e">
        <f>SUMIFS(Pasākumi_kārtas!$K$98:$K$233,Pasākumi_kārtas!#REF!,'GRAFIKI II'!$A154,Pasākumi_kārtas!$R$98:$R$233,'GRAFIKI II'!L$119)/1000000</f>
        <v>#REF!</v>
      </c>
      <c r="M154" s="103" t="e">
        <f>SUMIFS(Pasākumi_kārtas!$K$98:$K$233,Pasākumi_kārtas!#REF!,'GRAFIKI II'!$A154,Pasākumi_kārtas!$R$98:$R$233,'GRAFIKI II'!M$119)/1000000</f>
        <v>#REF!</v>
      </c>
      <c r="P154" s="66" t="s">
        <v>406</v>
      </c>
      <c r="Q154" s="67" t="e">
        <f>((SUMIFS(Pasākumi_kārtas!$K$98:$K$233,Pasākumi_kārtas!#REF!,'GRAFIKI II'!$P154,Pasākumi_kārtas!$R$98:$R$233,'GRAFIKI II'!Q$119))/1000000)</f>
        <v>#REF!</v>
      </c>
      <c r="R154" s="67" t="e">
        <f>((SUMIFS(Pasākumi_kārtas!$K$98:$K$233,Pasākumi_kārtas!#REF!,'GRAFIKI II'!$P154,Pasākumi_kārtas!$R$98:$R$233,'GRAFIKI II'!R$119))/1000000)</f>
        <v>#REF!</v>
      </c>
      <c r="S154" s="67" t="e">
        <f>((SUMIFS(Pasākumi_kārtas!$K$98:$K$233,Pasākumi_kārtas!#REF!,'GRAFIKI II'!$P154,Pasākumi_kārtas!$R$98:$R$233,'GRAFIKI II'!S$119))/1000000)</f>
        <v>#REF!</v>
      </c>
      <c r="T154" s="67" t="e">
        <f>((SUMIFS(Pasākumi_kārtas!$K$98:$K$233,Pasākumi_kārtas!#REF!,'GRAFIKI II'!$P154,Pasākumi_kārtas!$R$98:$R$233,'GRAFIKI II'!T$119))/1000000)</f>
        <v>#REF!</v>
      </c>
      <c r="U154" s="67" t="e">
        <f>((SUMIFS(Pasākumi_kārtas!$K$98:$K$233,Pasākumi_kārtas!#REF!,'GRAFIKI II'!$P154,Pasākumi_kārtas!$R$98:$R$233,'GRAFIKI II'!U$119))/1000000)</f>
        <v>#REF!</v>
      </c>
      <c r="V154" s="67" t="e">
        <f>((SUMIFS(Pasākumi_kārtas!$K$98:$K$233,Pasākumi_kārtas!#REF!,'GRAFIKI II'!$P154,Pasākumi_kārtas!$R$98:$R$233,'GRAFIKI II'!V$119))/1000000)</f>
        <v>#REF!</v>
      </c>
      <c r="W154" s="67" t="e">
        <f>((SUMIFS(Pasākumi_kārtas!$K$98:$K$233,Pasākumi_kārtas!#REF!,'GRAFIKI II'!$P154,Pasākumi_kārtas!$R$98:$R$233,'GRAFIKI II'!W$119))/1000000)</f>
        <v>#REF!</v>
      </c>
      <c r="X154" s="67" t="e">
        <f>((SUMIFS(Pasākumi_kārtas!$K$98:$K$233,Pasākumi_kārtas!#REF!,'GRAFIKI II'!$P154,Pasākumi_kārtas!$R$98:$R$233,'GRAFIKI II'!X$119))/1000000)</f>
        <v>#REF!</v>
      </c>
      <c r="Y154" s="67" t="e">
        <f>((SUMIFS(Pasākumi_kārtas!$K$98:$K$233,Pasākumi_kārtas!#REF!,'GRAFIKI II'!$P154,Pasākumi_kārtas!$R$98:$R$233,'GRAFIKI II'!Y$119))/1000000)</f>
        <v>#REF!</v>
      </c>
      <c r="Z154" s="67" t="e">
        <f>((SUMIFS(Pasākumi_kārtas!$K$98:$K$233,Pasākumi_kārtas!#REF!,'GRAFIKI II'!$P154,Pasākumi_kārtas!$R$98:$R$233,'GRAFIKI II'!Z$119))/1000000)</f>
        <v>#REF!</v>
      </c>
      <c r="AA154" s="67" t="e">
        <f>((SUMIFS(Pasākumi_kārtas!$K$98:$K$233,Pasākumi_kārtas!#REF!,'GRAFIKI II'!$P154,Pasākumi_kārtas!$R$98:$R$233,'GRAFIKI II'!AA$119))/1000000)</f>
        <v>#REF!</v>
      </c>
      <c r="AB154" s="67" t="e">
        <f>((SUMIFS(Pasākumi_kārtas!$K$98:$K$233,Pasākumi_kārtas!#REF!,'GRAFIKI II'!$P154,Pasākumi_kārtas!$R$98:$R$233,'GRAFIKI II'!AB$119))/1000000)</f>
        <v>#REF!</v>
      </c>
    </row>
    <row r="155" spans="1:28" x14ac:dyDescent="0.35">
      <c r="A155" s="96" t="s">
        <v>410</v>
      </c>
      <c r="B155" s="103" t="e">
        <f>SUMIFS(Pasākumi_kārtas!$K$98:$K$233,Pasākumi_kārtas!#REF!,'GRAFIKI II'!$A155,Pasākumi_kārtas!$R$98:$R$233,'GRAFIKI II'!B$119)/1000000</f>
        <v>#REF!</v>
      </c>
      <c r="C155" s="103" t="e">
        <f>SUMIFS(Pasākumi_kārtas!$K$98:$K$233,Pasākumi_kārtas!#REF!,'GRAFIKI II'!$A155,Pasākumi_kārtas!$R$98:$R$233,'GRAFIKI II'!C$119)/1000000</f>
        <v>#REF!</v>
      </c>
      <c r="D155" s="103" t="e">
        <f>SUMIFS(Pasākumi_kārtas!$K$98:$K$233,Pasākumi_kārtas!#REF!,'GRAFIKI II'!$A155,Pasākumi_kārtas!$R$98:$R$233,'GRAFIKI II'!D$119)/1000000</f>
        <v>#REF!</v>
      </c>
      <c r="E155" s="103" t="e">
        <f>SUMIFS(Pasākumi_kārtas!$K$98:$K$233,Pasākumi_kārtas!#REF!,'GRAFIKI II'!$A155,Pasākumi_kārtas!$R$98:$R$233,'GRAFIKI II'!E$119)/1000000</f>
        <v>#REF!</v>
      </c>
      <c r="F155" s="103" t="e">
        <f>SUMIFS(Pasākumi_kārtas!$K$98:$K$233,Pasākumi_kārtas!#REF!,'GRAFIKI II'!$A155,Pasākumi_kārtas!$R$98:$R$233,'GRAFIKI II'!F$119)/1000000</f>
        <v>#REF!</v>
      </c>
      <c r="G155" s="103" t="e">
        <f>SUMIFS(Pasākumi_kārtas!$K$98:$K$233,Pasākumi_kārtas!#REF!,'GRAFIKI II'!$A155,Pasākumi_kārtas!$R$98:$R$233,'GRAFIKI II'!G$119)/1000000</f>
        <v>#REF!</v>
      </c>
      <c r="H155" s="103" t="e">
        <f>SUMIFS(Pasākumi_kārtas!$K$98:$K$233,Pasākumi_kārtas!#REF!,'GRAFIKI II'!$A155,Pasākumi_kārtas!$R$98:$R$233,'GRAFIKI II'!H$119)/1000000</f>
        <v>#REF!</v>
      </c>
      <c r="I155" s="103" t="e">
        <f>SUMIFS(Pasākumi_kārtas!$K$98:$K$233,Pasākumi_kārtas!#REF!,'GRAFIKI II'!$A155,Pasākumi_kārtas!$R$98:$R$233,'GRAFIKI II'!I$119)/1000000</f>
        <v>#REF!</v>
      </c>
      <c r="J155" s="103" t="e">
        <f>SUMIFS(Pasākumi_kārtas!$K$98:$K$233,Pasākumi_kārtas!#REF!,'GRAFIKI II'!$A155,Pasākumi_kārtas!$R$98:$R$233,'GRAFIKI II'!J$119)/1000000</f>
        <v>#REF!</v>
      </c>
      <c r="K155" s="103" t="e">
        <f>SUMIFS(Pasākumi_kārtas!$K$98:$K$233,Pasākumi_kārtas!#REF!,'GRAFIKI II'!$A155,Pasākumi_kārtas!$R$98:$R$233,'GRAFIKI II'!K$119)/1000000</f>
        <v>#REF!</v>
      </c>
      <c r="L155" s="103" t="e">
        <f>SUMIFS(Pasākumi_kārtas!$K$98:$K$233,Pasākumi_kārtas!#REF!,'GRAFIKI II'!$A155,Pasākumi_kārtas!$R$98:$R$233,'GRAFIKI II'!L$119)/1000000</f>
        <v>#REF!</v>
      </c>
      <c r="M155" s="103" t="e">
        <f>SUMIFS(Pasākumi_kārtas!$K$98:$K$233,Pasākumi_kārtas!#REF!,'GRAFIKI II'!$A155,Pasākumi_kārtas!$R$98:$R$233,'GRAFIKI II'!M$119)/1000000</f>
        <v>#REF!</v>
      </c>
      <c r="P155" s="66" t="s">
        <v>410</v>
      </c>
      <c r="Q155" s="67" t="e">
        <f>((SUMIFS(Pasākumi_kārtas!$K$98:$K$233,Pasākumi_kārtas!#REF!,'GRAFIKI II'!$P155,Pasākumi_kārtas!$R$98:$R$233,'GRAFIKI II'!Q$119))/1000000)</f>
        <v>#REF!</v>
      </c>
      <c r="R155" s="67" t="e">
        <f>((SUMIFS(Pasākumi_kārtas!$K$98:$K$233,Pasākumi_kārtas!#REF!,'GRAFIKI II'!$P155,Pasākumi_kārtas!$R$98:$R$233,'GRAFIKI II'!R$119))/1000000)</f>
        <v>#REF!</v>
      </c>
      <c r="S155" s="67" t="e">
        <f>((SUMIFS(Pasākumi_kārtas!$K$98:$K$233,Pasākumi_kārtas!#REF!,'GRAFIKI II'!$P155,Pasākumi_kārtas!$R$98:$R$233,'GRAFIKI II'!S$119))/1000000)</f>
        <v>#REF!</v>
      </c>
      <c r="T155" s="67" t="e">
        <f>((SUMIFS(Pasākumi_kārtas!$K$98:$K$233,Pasākumi_kārtas!#REF!,'GRAFIKI II'!$P155,Pasākumi_kārtas!$R$98:$R$233,'GRAFIKI II'!T$119))/1000000)</f>
        <v>#REF!</v>
      </c>
      <c r="U155" s="67" t="e">
        <f>((SUMIFS(Pasākumi_kārtas!$K$98:$K$233,Pasākumi_kārtas!#REF!,'GRAFIKI II'!$P155,Pasākumi_kārtas!$R$98:$R$233,'GRAFIKI II'!U$119))/1000000)</f>
        <v>#REF!</v>
      </c>
      <c r="V155" s="67" t="e">
        <f>((SUMIFS(Pasākumi_kārtas!$K$98:$K$233,Pasākumi_kārtas!#REF!,'GRAFIKI II'!$P155,Pasākumi_kārtas!$R$98:$R$233,'GRAFIKI II'!V$119))/1000000)</f>
        <v>#REF!</v>
      </c>
      <c r="W155" s="67" t="e">
        <f>((SUMIFS(Pasākumi_kārtas!$K$98:$K$233,Pasākumi_kārtas!#REF!,'GRAFIKI II'!$P155,Pasākumi_kārtas!$R$98:$R$233,'GRAFIKI II'!W$119))/1000000)</f>
        <v>#REF!</v>
      </c>
      <c r="X155" s="67" t="e">
        <f>((SUMIFS(Pasākumi_kārtas!$K$98:$K$233,Pasākumi_kārtas!#REF!,'GRAFIKI II'!$P155,Pasākumi_kārtas!$R$98:$R$233,'GRAFIKI II'!X$119))/1000000)</f>
        <v>#REF!</v>
      </c>
      <c r="Y155" s="67" t="e">
        <f>((SUMIFS(Pasākumi_kārtas!$K$98:$K$233,Pasākumi_kārtas!#REF!,'GRAFIKI II'!$P155,Pasākumi_kārtas!$R$98:$R$233,'GRAFIKI II'!Y$119))/1000000)</f>
        <v>#REF!</v>
      </c>
      <c r="Z155" s="67" t="e">
        <f>((SUMIFS(Pasākumi_kārtas!$K$98:$K$233,Pasākumi_kārtas!#REF!,'GRAFIKI II'!$P155,Pasākumi_kārtas!$R$98:$R$233,'GRAFIKI II'!Z$119))/1000000)</f>
        <v>#REF!</v>
      </c>
      <c r="AA155" s="67" t="e">
        <f>((SUMIFS(Pasākumi_kārtas!$K$98:$K$233,Pasākumi_kārtas!#REF!,'GRAFIKI II'!$P155,Pasākumi_kārtas!$R$98:$R$233,'GRAFIKI II'!AA$119))/1000000)</f>
        <v>#REF!</v>
      </c>
      <c r="AB155" s="67" t="e">
        <f>((SUMIFS(Pasākumi_kārtas!$K$98:$K$233,Pasākumi_kārtas!#REF!,'GRAFIKI II'!$P155,Pasākumi_kārtas!$R$98:$R$233,'GRAFIKI II'!AB$119))/1000000)</f>
        <v>#REF!</v>
      </c>
    </row>
    <row r="156" spans="1:28" x14ac:dyDescent="0.35">
      <c r="A156" s="96" t="s">
        <v>409</v>
      </c>
      <c r="B156" s="103" t="e">
        <f>SUMIFS(Pasākumi_kārtas!$K$98:$K$233,Pasākumi_kārtas!#REF!,'GRAFIKI II'!$A156,Pasākumi_kārtas!$R$98:$R$233,'GRAFIKI II'!B$119)/1000000</f>
        <v>#REF!</v>
      </c>
      <c r="C156" s="103" t="e">
        <f>SUMIFS(Pasākumi_kārtas!$K$98:$K$233,Pasākumi_kārtas!#REF!,'GRAFIKI II'!$A156,Pasākumi_kārtas!$R$98:$R$233,'GRAFIKI II'!C$119)/1000000</f>
        <v>#REF!</v>
      </c>
      <c r="D156" s="103" t="e">
        <f>SUMIFS(Pasākumi_kārtas!$K$98:$K$233,Pasākumi_kārtas!#REF!,'GRAFIKI II'!$A156,Pasākumi_kārtas!$R$98:$R$233,'GRAFIKI II'!D$119)/1000000</f>
        <v>#REF!</v>
      </c>
      <c r="E156" s="103" t="e">
        <f>SUMIFS(Pasākumi_kārtas!$K$98:$K$233,Pasākumi_kārtas!#REF!,'GRAFIKI II'!$A156,Pasākumi_kārtas!$R$98:$R$233,'GRAFIKI II'!E$119)/1000000</f>
        <v>#REF!</v>
      </c>
      <c r="F156" s="103" t="e">
        <f>SUMIFS(Pasākumi_kārtas!$K$98:$K$233,Pasākumi_kārtas!#REF!,'GRAFIKI II'!$A156,Pasākumi_kārtas!$R$98:$R$233,'GRAFIKI II'!F$119)/1000000</f>
        <v>#REF!</v>
      </c>
      <c r="G156" s="103" t="e">
        <f>SUMIFS(Pasākumi_kārtas!$K$98:$K$233,Pasākumi_kārtas!#REF!,'GRAFIKI II'!$A156,Pasākumi_kārtas!$R$98:$R$233,'GRAFIKI II'!G$119)/1000000</f>
        <v>#REF!</v>
      </c>
      <c r="H156" s="103" t="e">
        <f>SUMIFS(Pasākumi_kārtas!$K$98:$K$233,Pasākumi_kārtas!#REF!,'GRAFIKI II'!$A156,Pasākumi_kārtas!$R$98:$R$233,'GRAFIKI II'!H$119)/1000000</f>
        <v>#REF!</v>
      </c>
      <c r="I156" s="103" t="e">
        <f>SUMIFS(Pasākumi_kārtas!$K$98:$K$233,Pasākumi_kārtas!#REF!,'GRAFIKI II'!$A156,Pasākumi_kārtas!$R$98:$R$233,'GRAFIKI II'!I$119)/1000000</f>
        <v>#REF!</v>
      </c>
      <c r="J156" s="103" t="e">
        <f>SUMIFS(Pasākumi_kārtas!$K$98:$K$233,Pasākumi_kārtas!#REF!,'GRAFIKI II'!$A156,Pasākumi_kārtas!$R$98:$R$233,'GRAFIKI II'!J$119)/1000000</f>
        <v>#REF!</v>
      </c>
      <c r="K156" s="103" t="e">
        <f>SUMIFS(Pasākumi_kārtas!$K$98:$K$233,Pasākumi_kārtas!#REF!,'GRAFIKI II'!$A156,Pasākumi_kārtas!$R$98:$R$233,'GRAFIKI II'!K$119)/1000000</f>
        <v>#REF!</v>
      </c>
      <c r="L156" s="103" t="e">
        <f>SUMIFS(Pasākumi_kārtas!$K$98:$K$233,Pasākumi_kārtas!#REF!,'GRAFIKI II'!$A156,Pasākumi_kārtas!$R$98:$R$233,'GRAFIKI II'!L$119)/1000000</f>
        <v>#REF!</v>
      </c>
      <c r="M156" s="103" t="e">
        <f>SUMIFS(Pasākumi_kārtas!$K$98:$K$233,Pasākumi_kārtas!#REF!,'GRAFIKI II'!$A156,Pasākumi_kārtas!$R$98:$R$233,'GRAFIKI II'!M$119)/1000000</f>
        <v>#REF!</v>
      </c>
      <c r="P156" s="66" t="s">
        <v>409</v>
      </c>
      <c r="Q156" s="67" t="e">
        <f>((SUMIFS(Pasākumi_kārtas!$K$98:$K$233,Pasākumi_kārtas!#REF!,'GRAFIKI II'!$P156,Pasākumi_kārtas!$R$98:$R$233,'GRAFIKI II'!Q$119))/1000000)</f>
        <v>#REF!</v>
      </c>
      <c r="R156" s="67" t="e">
        <f>((SUMIFS(Pasākumi_kārtas!$K$98:$K$233,Pasākumi_kārtas!#REF!,'GRAFIKI II'!$P156,Pasākumi_kārtas!$R$98:$R$233,'GRAFIKI II'!R$119))/1000000)</f>
        <v>#REF!</v>
      </c>
      <c r="S156" s="67" t="e">
        <f>((SUMIFS(Pasākumi_kārtas!$K$98:$K$233,Pasākumi_kārtas!#REF!,'GRAFIKI II'!$P156,Pasākumi_kārtas!$R$98:$R$233,'GRAFIKI II'!S$119))/1000000)</f>
        <v>#REF!</v>
      </c>
      <c r="T156" s="67" t="e">
        <f>((SUMIFS(Pasākumi_kārtas!$K$98:$K$233,Pasākumi_kārtas!#REF!,'GRAFIKI II'!$P156,Pasākumi_kārtas!$R$98:$R$233,'GRAFIKI II'!T$119))/1000000)</f>
        <v>#REF!</v>
      </c>
      <c r="U156" s="67" t="e">
        <f>((SUMIFS(Pasākumi_kārtas!$K$98:$K$233,Pasākumi_kārtas!#REF!,'GRAFIKI II'!$P156,Pasākumi_kārtas!$R$98:$R$233,'GRAFIKI II'!U$119))/1000000)</f>
        <v>#REF!</v>
      </c>
      <c r="V156" s="67" t="e">
        <f>((SUMIFS(Pasākumi_kārtas!$K$98:$K$233,Pasākumi_kārtas!#REF!,'GRAFIKI II'!$P156,Pasākumi_kārtas!$R$98:$R$233,'GRAFIKI II'!V$119))/1000000)</f>
        <v>#REF!</v>
      </c>
      <c r="W156" s="67" t="e">
        <f>((SUMIFS(Pasākumi_kārtas!$K$98:$K$233,Pasākumi_kārtas!#REF!,'GRAFIKI II'!$P156,Pasākumi_kārtas!$R$98:$R$233,'GRAFIKI II'!W$119))/1000000)</f>
        <v>#REF!</v>
      </c>
      <c r="X156" s="67" t="e">
        <f>((SUMIFS(Pasākumi_kārtas!$K$98:$K$233,Pasākumi_kārtas!#REF!,'GRAFIKI II'!$P156,Pasākumi_kārtas!$R$98:$R$233,'GRAFIKI II'!X$119))/1000000)</f>
        <v>#REF!</v>
      </c>
      <c r="Y156" s="67" t="e">
        <f>((SUMIFS(Pasākumi_kārtas!$K$98:$K$233,Pasākumi_kārtas!#REF!,'GRAFIKI II'!$P156,Pasākumi_kārtas!$R$98:$R$233,'GRAFIKI II'!Y$119))/1000000)</f>
        <v>#REF!</v>
      </c>
      <c r="Z156" s="67" t="e">
        <f>((SUMIFS(Pasākumi_kārtas!$K$98:$K$233,Pasākumi_kārtas!#REF!,'GRAFIKI II'!$P156,Pasākumi_kārtas!$R$98:$R$233,'GRAFIKI II'!Z$119))/1000000)</f>
        <v>#REF!</v>
      </c>
      <c r="AA156" s="67" t="e">
        <f>((SUMIFS(Pasākumi_kārtas!$K$98:$K$233,Pasākumi_kārtas!#REF!,'GRAFIKI II'!$P156,Pasākumi_kārtas!$R$98:$R$233,'GRAFIKI II'!AA$119))/1000000)</f>
        <v>#REF!</v>
      </c>
      <c r="AB156" s="67" t="e">
        <f>((SUMIFS(Pasākumi_kārtas!$K$98:$K$233,Pasākumi_kārtas!#REF!,'GRAFIKI II'!$P156,Pasākumi_kārtas!$R$98:$R$233,'GRAFIKI II'!AB$119))/1000000)</f>
        <v>#REF!</v>
      </c>
    </row>
    <row r="157" spans="1:28" x14ac:dyDescent="0.35">
      <c r="A157" s="96" t="s">
        <v>408</v>
      </c>
      <c r="B157" s="103" t="e">
        <f>SUMIFS(Pasākumi_kārtas!$K$98:$K$233,Pasākumi_kārtas!#REF!,'GRAFIKI II'!$A157,Pasākumi_kārtas!$R$98:$R$233,'GRAFIKI II'!B$119)/1000000</f>
        <v>#REF!</v>
      </c>
      <c r="C157" s="103" t="e">
        <f>SUMIFS(Pasākumi_kārtas!$K$98:$K$233,Pasākumi_kārtas!#REF!,'GRAFIKI II'!$A157,Pasākumi_kārtas!$R$98:$R$233,'GRAFIKI II'!C$119)/1000000</f>
        <v>#REF!</v>
      </c>
      <c r="D157" s="103" t="e">
        <f>SUMIFS(Pasākumi_kārtas!$K$98:$K$233,Pasākumi_kārtas!#REF!,'GRAFIKI II'!$A157,Pasākumi_kārtas!$R$98:$R$233,'GRAFIKI II'!D$119)/1000000</f>
        <v>#REF!</v>
      </c>
      <c r="E157" s="103" t="e">
        <f>SUMIFS(Pasākumi_kārtas!$K$98:$K$233,Pasākumi_kārtas!#REF!,'GRAFIKI II'!$A157,Pasākumi_kārtas!$R$98:$R$233,'GRAFIKI II'!E$119)/1000000</f>
        <v>#REF!</v>
      </c>
      <c r="F157" s="103" t="e">
        <f>SUMIFS(Pasākumi_kārtas!$K$98:$K$233,Pasākumi_kārtas!#REF!,'GRAFIKI II'!$A157,Pasākumi_kārtas!$R$98:$R$233,'GRAFIKI II'!F$119)/1000000</f>
        <v>#REF!</v>
      </c>
      <c r="G157" s="103" t="e">
        <f>SUMIFS(Pasākumi_kārtas!$K$98:$K$233,Pasākumi_kārtas!#REF!,'GRAFIKI II'!$A157,Pasākumi_kārtas!$R$98:$R$233,'GRAFIKI II'!G$119)/1000000</f>
        <v>#REF!</v>
      </c>
      <c r="H157" s="103" t="e">
        <f>SUMIFS(Pasākumi_kārtas!$K$98:$K$233,Pasākumi_kārtas!#REF!,'GRAFIKI II'!$A157,Pasākumi_kārtas!$R$98:$R$233,'GRAFIKI II'!H$119)/1000000</f>
        <v>#REF!</v>
      </c>
      <c r="I157" s="103" t="e">
        <f>SUMIFS(Pasākumi_kārtas!$K$98:$K$233,Pasākumi_kārtas!#REF!,'GRAFIKI II'!$A157,Pasākumi_kārtas!$R$98:$R$233,'GRAFIKI II'!I$119)/1000000</f>
        <v>#REF!</v>
      </c>
      <c r="J157" s="103" t="e">
        <f>SUMIFS(Pasākumi_kārtas!$K$98:$K$233,Pasākumi_kārtas!#REF!,'GRAFIKI II'!$A157,Pasākumi_kārtas!$R$98:$R$233,'GRAFIKI II'!J$119)/1000000</f>
        <v>#REF!</v>
      </c>
      <c r="K157" s="103" t="e">
        <f>SUMIFS(Pasākumi_kārtas!$K$98:$K$233,Pasākumi_kārtas!#REF!,'GRAFIKI II'!$A157,Pasākumi_kārtas!$R$98:$R$233,'GRAFIKI II'!K$119)/1000000</f>
        <v>#REF!</v>
      </c>
      <c r="L157" s="103" t="e">
        <f>SUMIFS(Pasākumi_kārtas!$K$98:$K$233,Pasākumi_kārtas!#REF!,'GRAFIKI II'!$A157,Pasākumi_kārtas!$R$98:$R$233,'GRAFIKI II'!L$119)/1000000</f>
        <v>#REF!</v>
      </c>
      <c r="M157" s="103" t="e">
        <f>SUMIFS(Pasākumi_kārtas!$K$98:$K$233,Pasākumi_kārtas!#REF!,'GRAFIKI II'!$A157,Pasākumi_kārtas!$R$98:$R$233,'GRAFIKI II'!M$119)/1000000</f>
        <v>#REF!</v>
      </c>
      <c r="P157" s="66" t="s">
        <v>408</v>
      </c>
      <c r="Q157" s="67" t="e">
        <f>((SUMIFS(Pasākumi_kārtas!$K$98:$K$233,Pasākumi_kārtas!#REF!,'GRAFIKI II'!$P157,Pasākumi_kārtas!$R$98:$R$233,'GRAFIKI II'!Q$119))/1000000)</f>
        <v>#REF!</v>
      </c>
      <c r="R157" s="67" t="e">
        <f>((SUMIFS(Pasākumi_kārtas!$K$98:$K$233,Pasākumi_kārtas!#REF!,'GRAFIKI II'!$P157,Pasākumi_kārtas!$R$98:$R$233,'GRAFIKI II'!R$119))/1000000)</f>
        <v>#REF!</v>
      </c>
      <c r="S157" s="67" t="e">
        <f>((SUMIFS(Pasākumi_kārtas!$K$98:$K$233,Pasākumi_kārtas!#REF!,'GRAFIKI II'!$P157,Pasākumi_kārtas!$R$98:$R$233,'GRAFIKI II'!S$119))/1000000)</f>
        <v>#REF!</v>
      </c>
      <c r="T157" s="67" t="e">
        <f>((SUMIFS(Pasākumi_kārtas!$K$98:$K$233,Pasākumi_kārtas!#REF!,'GRAFIKI II'!$P157,Pasākumi_kārtas!$R$98:$R$233,'GRAFIKI II'!T$119))/1000000)</f>
        <v>#REF!</v>
      </c>
      <c r="U157" s="67" t="e">
        <f>((SUMIFS(Pasākumi_kārtas!$K$98:$K$233,Pasākumi_kārtas!#REF!,'GRAFIKI II'!$P157,Pasākumi_kārtas!$R$98:$R$233,'GRAFIKI II'!U$119))/1000000)</f>
        <v>#REF!</v>
      </c>
      <c r="V157" s="67" t="e">
        <f>((SUMIFS(Pasākumi_kārtas!$K$98:$K$233,Pasākumi_kārtas!#REF!,'GRAFIKI II'!$P157,Pasākumi_kārtas!$R$98:$R$233,'GRAFIKI II'!V$119))/1000000)</f>
        <v>#REF!</v>
      </c>
      <c r="W157" s="67" t="e">
        <f>((SUMIFS(Pasākumi_kārtas!$K$98:$K$233,Pasākumi_kārtas!#REF!,'GRAFIKI II'!$P157,Pasākumi_kārtas!$R$98:$R$233,'GRAFIKI II'!W$119))/1000000)</f>
        <v>#REF!</v>
      </c>
      <c r="X157" s="67" t="e">
        <f>((SUMIFS(Pasākumi_kārtas!$K$98:$K$233,Pasākumi_kārtas!#REF!,'GRAFIKI II'!$P157,Pasākumi_kārtas!$R$98:$R$233,'GRAFIKI II'!X$119))/1000000)</f>
        <v>#REF!</v>
      </c>
      <c r="Y157" s="67" t="e">
        <f>((SUMIFS(Pasākumi_kārtas!$K$98:$K$233,Pasākumi_kārtas!#REF!,'GRAFIKI II'!$P157,Pasākumi_kārtas!$R$98:$R$233,'GRAFIKI II'!Y$119))/1000000)</f>
        <v>#REF!</v>
      </c>
      <c r="Z157" s="67" t="e">
        <f>((SUMIFS(Pasākumi_kārtas!$K$98:$K$233,Pasākumi_kārtas!#REF!,'GRAFIKI II'!$P157,Pasākumi_kārtas!$R$98:$R$233,'GRAFIKI II'!Z$119))/1000000)</f>
        <v>#REF!</v>
      </c>
      <c r="AA157" s="67" t="e">
        <f>((SUMIFS(Pasākumi_kārtas!$K$98:$K$233,Pasākumi_kārtas!#REF!,'GRAFIKI II'!$P157,Pasākumi_kārtas!$R$98:$R$233,'GRAFIKI II'!AA$119))/1000000)</f>
        <v>#REF!</v>
      </c>
      <c r="AB157" s="67" t="e">
        <f>((SUMIFS(Pasākumi_kārtas!$K$98:$K$233,Pasākumi_kārtas!#REF!,'GRAFIKI II'!$P157,Pasākumi_kārtas!$R$98:$R$233,'GRAFIKI II'!AB$119))/1000000)</f>
        <v>#REF!</v>
      </c>
    </row>
    <row r="158" spans="1:28" x14ac:dyDescent="0.35">
      <c r="A158" s="96" t="s">
        <v>407</v>
      </c>
      <c r="B158" s="103" t="e">
        <f>SUMIFS(Pasākumi_kārtas!$K$98:$K$233,Pasākumi_kārtas!#REF!,'GRAFIKI II'!$A158,Pasākumi_kārtas!$R$98:$R$233,'GRAFIKI II'!B$119)/1000000</f>
        <v>#REF!</v>
      </c>
      <c r="C158" s="103" t="e">
        <f>SUMIFS(Pasākumi_kārtas!$K$98:$K$233,Pasākumi_kārtas!#REF!,'GRAFIKI II'!$A158,Pasākumi_kārtas!$R$98:$R$233,'GRAFIKI II'!C$119)/1000000</f>
        <v>#REF!</v>
      </c>
      <c r="D158" s="103" t="e">
        <f>SUMIFS(Pasākumi_kārtas!$K$98:$K$233,Pasākumi_kārtas!#REF!,'GRAFIKI II'!$A158,Pasākumi_kārtas!$R$98:$R$233,'GRAFIKI II'!D$119)/1000000</f>
        <v>#REF!</v>
      </c>
      <c r="E158" s="103" t="e">
        <f>SUMIFS(Pasākumi_kārtas!$K$98:$K$233,Pasākumi_kārtas!#REF!,'GRAFIKI II'!$A158,Pasākumi_kārtas!$R$98:$R$233,'GRAFIKI II'!E$119)/1000000</f>
        <v>#REF!</v>
      </c>
      <c r="F158" s="103" t="e">
        <f>SUMIFS(Pasākumi_kārtas!$K$98:$K$233,Pasākumi_kārtas!#REF!,'GRAFIKI II'!$A158,Pasākumi_kārtas!$R$98:$R$233,'GRAFIKI II'!F$119)/1000000</f>
        <v>#REF!</v>
      </c>
      <c r="G158" s="103" t="e">
        <f>SUMIFS(Pasākumi_kārtas!$K$98:$K$233,Pasākumi_kārtas!#REF!,'GRAFIKI II'!$A158,Pasākumi_kārtas!$R$98:$R$233,'GRAFIKI II'!G$119)/1000000</f>
        <v>#REF!</v>
      </c>
      <c r="H158" s="103" t="e">
        <f>SUMIFS(Pasākumi_kārtas!$K$98:$K$233,Pasākumi_kārtas!#REF!,'GRAFIKI II'!$A158,Pasākumi_kārtas!$R$98:$R$233,'GRAFIKI II'!H$119)/1000000</f>
        <v>#REF!</v>
      </c>
      <c r="I158" s="103" t="e">
        <f>SUMIFS(Pasākumi_kārtas!$K$98:$K$233,Pasākumi_kārtas!#REF!,'GRAFIKI II'!$A158,Pasākumi_kārtas!$R$98:$R$233,'GRAFIKI II'!I$119)/1000000</f>
        <v>#REF!</v>
      </c>
      <c r="J158" s="103" t="e">
        <f>SUMIFS(Pasākumi_kārtas!$K$98:$K$233,Pasākumi_kārtas!#REF!,'GRAFIKI II'!$A158,Pasākumi_kārtas!$R$98:$R$233,'GRAFIKI II'!J$119)/1000000</f>
        <v>#REF!</v>
      </c>
      <c r="K158" s="103" t="e">
        <f>SUMIFS(Pasākumi_kārtas!$K$98:$K$233,Pasākumi_kārtas!#REF!,'GRAFIKI II'!$A158,Pasākumi_kārtas!$R$98:$R$233,'GRAFIKI II'!K$119)/1000000</f>
        <v>#REF!</v>
      </c>
      <c r="L158" s="103" t="e">
        <f>SUMIFS(Pasākumi_kārtas!$K$98:$K$233,Pasākumi_kārtas!#REF!,'GRAFIKI II'!$A158,Pasākumi_kārtas!$R$98:$R$233,'GRAFIKI II'!L$119)/1000000</f>
        <v>#REF!</v>
      </c>
      <c r="M158" s="103" t="e">
        <f>SUMIFS(Pasākumi_kārtas!$K$98:$K$233,Pasākumi_kārtas!#REF!,'GRAFIKI II'!$A158,Pasākumi_kārtas!$R$98:$R$233,'GRAFIKI II'!M$119)/1000000</f>
        <v>#REF!</v>
      </c>
      <c r="P158" s="66" t="s">
        <v>407</v>
      </c>
      <c r="Q158" s="67" t="e">
        <f>((SUMIFS(Pasākumi_kārtas!$K$98:$K$233,Pasākumi_kārtas!#REF!,'GRAFIKI II'!$P158,Pasākumi_kārtas!$R$98:$R$233,'GRAFIKI II'!Q$119))/1000000)</f>
        <v>#REF!</v>
      </c>
      <c r="R158" s="67" t="e">
        <f>((SUMIFS(Pasākumi_kārtas!$K$98:$K$233,Pasākumi_kārtas!#REF!,'GRAFIKI II'!$P158,Pasākumi_kārtas!$R$98:$R$233,'GRAFIKI II'!R$119))/1000000)</f>
        <v>#REF!</v>
      </c>
      <c r="S158" s="67" t="e">
        <f>((SUMIFS(Pasākumi_kārtas!$K$98:$K$233,Pasākumi_kārtas!#REF!,'GRAFIKI II'!$P158,Pasākumi_kārtas!$R$98:$R$233,'GRAFIKI II'!S$119))/1000000)</f>
        <v>#REF!</v>
      </c>
      <c r="T158" s="67" t="e">
        <f>((SUMIFS(Pasākumi_kārtas!$K$98:$K$233,Pasākumi_kārtas!#REF!,'GRAFIKI II'!$P158,Pasākumi_kārtas!$R$98:$R$233,'GRAFIKI II'!T$119))/1000000)</f>
        <v>#REF!</v>
      </c>
      <c r="U158" s="67" t="e">
        <f>((SUMIFS(Pasākumi_kārtas!$K$98:$K$233,Pasākumi_kārtas!#REF!,'GRAFIKI II'!$P158,Pasākumi_kārtas!$R$98:$R$233,'GRAFIKI II'!U$119))/1000000)</f>
        <v>#REF!</v>
      </c>
      <c r="V158" s="67" t="e">
        <f>((SUMIFS(Pasākumi_kārtas!$K$98:$K$233,Pasākumi_kārtas!#REF!,'GRAFIKI II'!$P158,Pasākumi_kārtas!$R$98:$R$233,'GRAFIKI II'!V$119))/1000000)</f>
        <v>#REF!</v>
      </c>
      <c r="W158" s="67" t="e">
        <f>((SUMIFS(Pasākumi_kārtas!$K$98:$K$233,Pasākumi_kārtas!#REF!,'GRAFIKI II'!$P158,Pasākumi_kārtas!$R$98:$R$233,'GRAFIKI II'!W$119))/1000000)</f>
        <v>#REF!</v>
      </c>
      <c r="X158" s="67" t="e">
        <f>((SUMIFS(Pasākumi_kārtas!$K$98:$K$233,Pasākumi_kārtas!#REF!,'GRAFIKI II'!$P158,Pasākumi_kārtas!$R$98:$R$233,'GRAFIKI II'!X$119))/1000000)</f>
        <v>#REF!</v>
      </c>
      <c r="Y158" s="67" t="e">
        <f>((SUMIFS(Pasākumi_kārtas!$K$98:$K$233,Pasākumi_kārtas!#REF!,'GRAFIKI II'!$P158,Pasākumi_kārtas!$R$98:$R$233,'GRAFIKI II'!Y$119))/1000000)</f>
        <v>#REF!</v>
      </c>
      <c r="Z158" s="67" t="e">
        <f>((SUMIFS(Pasākumi_kārtas!$K$98:$K$233,Pasākumi_kārtas!#REF!,'GRAFIKI II'!$P158,Pasākumi_kārtas!$R$98:$R$233,'GRAFIKI II'!Z$119))/1000000)</f>
        <v>#REF!</v>
      </c>
      <c r="AA158" s="67" t="e">
        <f>((SUMIFS(Pasākumi_kārtas!$K$98:$K$233,Pasākumi_kārtas!#REF!,'GRAFIKI II'!$P158,Pasākumi_kārtas!$R$98:$R$233,'GRAFIKI II'!AA$119))/1000000)</f>
        <v>#REF!</v>
      </c>
      <c r="AB158" s="67" t="e">
        <f>((SUMIFS(Pasākumi_kārtas!$K$98:$K$233,Pasākumi_kārtas!#REF!,'GRAFIKI II'!$P158,Pasākumi_kārtas!$R$98:$R$233,'GRAFIKI II'!AB$119))/1000000)</f>
        <v>#REF!</v>
      </c>
    </row>
    <row r="159" spans="1:28" x14ac:dyDescent="0.35">
      <c r="A159" s="96" t="s">
        <v>411</v>
      </c>
      <c r="B159" s="103" t="e">
        <f>SUMIFS(Pasākumi_kārtas!$K$98:$K$233,Pasākumi_kārtas!#REF!,'GRAFIKI II'!$A159,Pasākumi_kārtas!$R$98:$R$233,'GRAFIKI II'!B$119)/1000000</f>
        <v>#REF!</v>
      </c>
      <c r="C159" s="103" t="e">
        <f>SUMIFS(Pasākumi_kārtas!$K$98:$K$233,Pasākumi_kārtas!#REF!,'GRAFIKI II'!$A159,Pasākumi_kārtas!$R$98:$R$233,'GRAFIKI II'!C$119)/1000000</f>
        <v>#REF!</v>
      </c>
      <c r="D159" s="103" t="e">
        <f>SUMIFS(Pasākumi_kārtas!$K$98:$K$233,Pasākumi_kārtas!#REF!,'GRAFIKI II'!$A159,Pasākumi_kārtas!$R$98:$R$233,'GRAFIKI II'!D$119)/1000000</f>
        <v>#REF!</v>
      </c>
      <c r="E159" s="103" t="e">
        <f>SUMIFS(Pasākumi_kārtas!$K$98:$K$233,Pasākumi_kārtas!#REF!,'GRAFIKI II'!$A159,Pasākumi_kārtas!$R$98:$R$233,'GRAFIKI II'!E$119)/1000000</f>
        <v>#REF!</v>
      </c>
      <c r="F159" s="103" t="e">
        <f>SUMIFS(Pasākumi_kārtas!$K$98:$K$233,Pasākumi_kārtas!#REF!,'GRAFIKI II'!$A159,Pasākumi_kārtas!$R$98:$R$233,'GRAFIKI II'!F$119)/1000000</f>
        <v>#REF!</v>
      </c>
      <c r="G159" s="103" t="e">
        <f>SUMIFS(Pasākumi_kārtas!$K$98:$K$233,Pasākumi_kārtas!#REF!,'GRAFIKI II'!$A159,Pasākumi_kārtas!$R$98:$R$233,'GRAFIKI II'!G$119)/1000000</f>
        <v>#REF!</v>
      </c>
      <c r="H159" s="103" t="e">
        <f>SUMIFS(Pasākumi_kārtas!$K$98:$K$233,Pasākumi_kārtas!#REF!,'GRAFIKI II'!$A159,Pasākumi_kārtas!$R$98:$R$233,'GRAFIKI II'!H$119)/1000000</f>
        <v>#REF!</v>
      </c>
      <c r="I159" s="103" t="e">
        <f>SUMIFS(Pasākumi_kārtas!$K$98:$K$233,Pasākumi_kārtas!#REF!,'GRAFIKI II'!$A159,Pasākumi_kārtas!$R$98:$R$233,'GRAFIKI II'!I$119)/1000000</f>
        <v>#REF!</v>
      </c>
      <c r="J159" s="103" t="e">
        <f>SUMIFS(Pasākumi_kārtas!$K$98:$K$233,Pasākumi_kārtas!#REF!,'GRAFIKI II'!$A159,Pasākumi_kārtas!$R$98:$R$233,'GRAFIKI II'!J$119)/1000000</f>
        <v>#REF!</v>
      </c>
      <c r="K159" s="103" t="e">
        <f>SUMIFS(Pasākumi_kārtas!$K$98:$K$233,Pasākumi_kārtas!#REF!,'GRAFIKI II'!$A159,Pasākumi_kārtas!$R$98:$R$233,'GRAFIKI II'!K$119)/1000000</f>
        <v>#REF!</v>
      </c>
      <c r="L159" s="103" t="e">
        <f>SUMIFS(Pasākumi_kārtas!$K$98:$K$233,Pasākumi_kārtas!#REF!,'GRAFIKI II'!$A159,Pasākumi_kārtas!$R$98:$R$233,'GRAFIKI II'!L$119)/1000000</f>
        <v>#REF!</v>
      </c>
      <c r="M159" s="103" t="e">
        <f>SUMIFS(Pasākumi_kārtas!$K$98:$K$233,Pasākumi_kārtas!#REF!,'GRAFIKI II'!$A159,Pasākumi_kārtas!$R$98:$R$233,'GRAFIKI II'!M$119)/1000000</f>
        <v>#REF!</v>
      </c>
      <c r="P159" s="66" t="s">
        <v>411</v>
      </c>
      <c r="Q159" s="67" t="e">
        <f>((SUMIFS(Pasākumi_kārtas!$K$98:$K$233,Pasākumi_kārtas!#REF!,'GRAFIKI II'!$P159,Pasākumi_kārtas!$R$98:$R$233,'GRAFIKI II'!Q$119))/1000000)</f>
        <v>#REF!</v>
      </c>
      <c r="R159" s="67" t="e">
        <f>((SUMIFS(Pasākumi_kārtas!$K$98:$K$233,Pasākumi_kārtas!#REF!,'GRAFIKI II'!$P159,Pasākumi_kārtas!$R$98:$R$233,'GRAFIKI II'!R$119))/1000000)</f>
        <v>#REF!</v>
      </c>
      <c r="S159" s="67" t="e">
        <f>((SUMIFS(Pasākumi_kārtas!$K$98:$K$233,Pasākumi_kārtas!#REF!,'GRAFIKI II'!$P159,Pasākumi_kārtas!$R$98:$R$233,'GRAFIKI II'!S$119))/1000000)</f>
        <v>#REF!</v>
      </c>
      <c r="T159" s="67" t="e">
        <f>((SUMIFS(Pasākumi_kārtas!$K$98:$K$233,Pasākumi_kārtas!#REF!,'GRAFIKI II'!$P159,Pasākumi_kārtas!$R$98:$R$233,'GRAFIKI II'!T$119))/1000000)</f>
        <v>#REF!</v>
      </c>
      <c r="U159" s="67" t="e">
        <f>((SUMIFS(Pasākumi_kārtas!$K$98:$K$233,Pasākumi_kārtas!#REF!,'GRAFIKI II'!$P159,Pasākumi_kārtas!$R$98:$R$233,'GRAFIKI II'!U$119))/1000000)</f>
        <v>#REF!</v>
      </c>
      <c r="V159" s="67" t="e">
        <f>((SUMIFS(Pasākumi_kārtas!$K$98:$K$233,Pasākumi_kārtas!#REF!,'GRAFIKI II'!$P159,Pasākumi_kārtas!$R$98:$R$233,'GRAFIKI II'!V$119))/1000000)</f>
        <v>#REF!</v>
      </c>
      <c r="W159" s="67" t="e">
        <f>((SUMIFS(Pasākumi_kārtas!$K$98:$K$233,Pasākumi_kārtas!#REF!,'GRAFIKI II'!$P159,Pasākumi_kārtas!$R$98:$R$233,'GRAFIKI II'!W$119))/1000000)</f>
        <v>#REF!</v>
      </c>
      <c r="X159" s="67" t="e">
        <f>((SUMIFS(Pasākumi_kārtas!$K$98:$K$233,Pasākumi_kārtas!#REF!,'GRAFIKI II'!$P159,Pasākumi_kārtas!$R$98:$R$233,'GRAFIKI II'!X$119))/1000000)</f>
        <v>#REF!</v>
      </c>
      <c r="Y159" s="67" t="e">
        <f>((SUMIFS(Pasākumi_kārtas!$K$98:$K$233,Pasākumi_kārtas!#REF!,'GRAFIKI II'!$P159,Pasākumi_kārtas!$R$98:$R$233,'GRAFIKI II'!Y$119))/1000000)</f>
        <v>#REF!</v>
      </c>
      <c r="Z159" s="67" t="e">
        <f>((SUMIFS(Pasākumi_kārtas!$K$98:$K$233,Pasākumi_kārtas!#REF!,'GRAFIKI II'!$P159,Pasākumi_kārtas!$R$98:$R$233,'GRAFIKI II'!Z$119))/1000000)</f>
        <v>#REF!</v>
      </c>
      <c r="AA159" s="67" t="e">
        <f>((SUMIFS(Pasākumi_kārtas!$K$98:$K$233,Pasākumi_kārtas!#REF!,'GRAFIKI II'!$P159,Pasākumi_kārtas!$R$98:$R$233,'GRAFIKI II'!AA$119))/1000000)</f>
        <v>#REF!</v>
      </c>
      <c r="AB159" s="67" t="e">
        <f>((SUMIFS(Pasākumi_kārtas!$K$98:$K$233,Pasākumi_kārtas!#REF!,'GRAFIKI II'!$P159,Pasākumi_kārtas!$R$98:$R$233,'GRAFIKI II'!AB$119))/1000000)</f>
        <v>#REF!</v>
      </c>
    </row>
    <row r="160" spans="1:28" x14ac:dyDescent="0.35">
      <c r="A160" s="96" t="s">
        <v>412</v>
      </c>
      <c r="B160" s="103" t="e">
        <f>SUMIFS(Pasākumi_kārtas!$K$98:$K$233,Pasākumi_kārtas!#REF!,'GRAFIKI II'!$A160,Pasākumi_kārtas!$R$98:$R$233,'GRAFIKI II'!B$119)/1000000</f>
        <v>#REF!</v>
      </c>
      <c r="C160" s="103" t="e">
        <f>SUMIFS(Pasākumi_kārtas!$K$98:$K$233,Pasākumi_kārtas!#REF!,'GRAFIKI II'!$A160,Pasākumi_kārtas!$R$98:$R$233,'GRAFIKI II'!C$119)/1000000</f>
        <v>#REF!</v>
      </c>
      <c r="D160" s="103" t="e">
        <f>SUMIFS(Pasākumi_kārtas!$K$98:$K$233,Pasākumi_kārtas!#REF!,'GRAFIKI II'!$A160,Pasākumi_kārtas!$R$98:$R$233,'GRAFIKI II'!D$119)/1000000</f>
        <v>#REF!</v>
      </c>
      <c r="E160" s="103" t="e">
        <f>SUMIFS(Pasākumi_kārtas!$K$98:$K$233,Pasākumi_kārtas!#REF!,'GRAFIKI II'!$A160,Pasākumi_kārtas!$R$98:$R$233,'GRAFIKI II'!E$119)/1000000</f>
        <v>#REF!</v>
      </c>
      <c r="F160" s="103" t="e">
        <f>SUMIFS(Pasākumi_kārtas!$K$98:$K$233,Pasākumi_kārtas!#REF!,'GRAFIKI II'!$A160,Pasākumi_kārtas!$R$98:$R$233,'GRAFIKI II'!F$119)/1000000</f>
        <v>#REF!</v>
      </c>
      <c r="G160" s="103" t="e">
        <f>SUMIFS(Pasākumi_kārtas!$K$98:$K$233,Pasākumi_kārtas!#REF!,'GRAFIKI II'!$A160,Pasākumi_kārtas!$R$98:$R$233,'GRAFIKI II'!G$119)/1000000</f>
        <v>#REF!</v>
      </c>
      <c r="H160" s="103" t="e">
        <f>SUMIFS(Pasākumi_kārtas!$K$98:$K$233,Pasākumi_kārtas!#REF!,'GRAFIKI II'!$A160,Pasākumi_kārtas!$R$98:$R$233,'GRAFIKI II'!H$119)/1000000</f>
        <v>#REF!</v>
      </c>
      <c r="I160" s="103" t="e">
        <f>SUMIFS(Pasākumi_kārtas!$K$98:$K$233,Pasākumi_kārtas!#REF!,'GRAFIKI II'!$A160,Pasākumi_kārtas!$R$98:$R$233,'GRAFIKI II'!I$119)/1000000</f>
        <v>#REF!</v>
      </c>
      <c r="J160" s="103" t="e">
        <f>SUMIFS(Pasākumi_kārtas!$K$98:$K$233,Pasākumi_kārtas!#REF!,'GRAFIKI II'!$A160,Pasākumi_kārtas!$R$98:$R$233,'GRAFIKI II'!J$119)/1000000</f>
        <v>#REF!</v>
      </c>
      <c r="K160" s="103" t="e">
        <f>SUMIFS(Pasākumi_kārtas!$K$98:$K$233,Pasākumi_kārtas!#REF!,'GRAFIKI II'!$A160,Pasākumi_kārtas!$R$98:$R$233,'GRAFIKI II'!K$119)/1000000</f>
        <v>#REF!</v>
      </c>
      <c r="L160" s="103" t="e">
        <f>SUMIFS(Pasākumi_kārtas!$K$98:$K$233,Pasākumi_kārtas!#REF!,'GRAFIKI II'!$A160,Pasākumi_kārtas!$R$98:$R$233,'GRAFIKI II'!L$119)/1000000</f>
        <v>#REF!</v>
      </c>
      <c r="M160" s="103" t="e">
        <f>SUMIFS(Pasākumi_kārtas!$K$98:$K$233,Pasākumi_kārtas!#REF!,'GRAFIKI II'!$A160,Pasākumi_kārtas!$R$98:$R$233,'GRAFIKI II'!M$119)/1000000</f>
        <v>#REF!</v>
      </c>
      <c r="P160" s="66" t="s">
        <v>412</v>
      </c>
      <c r="Q160" s="67" t="e">
        <f>((SUMIFS(Pasākumi_kārtas!$K$98:$K$233,Pasākumi_kārtas!#REF!,'GRAFIKI II'!$P160,Pasākumi_kārtas!$R$98:$R$233,'GRAFIKI II'!Q$119))/1000000)</f>
        <v>#REF!</v>
      </c>
      <c r="R160" s="67" t="e">
        <f>((SUMIFS(Pasākumi_kārtas!$K$98:$K$233,Pasākumi_kārtas!#REF!,'GRAFIKI II'!$P160,Pasākumi_kārtas!$R$98:$R$233,'GRAFIKI II'!R$119))/1000000)</f>
        <v>#REF!</v>
      </c>
      <c r="S160" s="67" t="e">
        <f>((SUMIFS(Pasākumi_kārtas!$K$98:$K$233,Pasākumi_kārtas!#REF!,'GRAFIKI II'!$P160,Pasākumi_kārtas!$R$98:$R$233,'GRAFIKI II'!S$119))/1000000)</f>
        <v>#REF!</v>
      </c>
      <c r="T160" s="67" t="e">
        <f>((SUMIFS(Pasākumi_kārtas!$K$98:$K$233,Pasākumi_kārtas!#REF!,'GRAFIKI II'!$P160,Pasākumi_kārtas!$R$98:$R$233,'GRAFIKI II'!T$119))/1000000)</f>
        <v>#REF!</v>
      </c>
      <c r="U160" s="67" t="e">
        <f>((SUMIFS(Pasākumi_kārtas!$K$98:$K$233,Pasākumi_kārtas!#REF!,'GRAFIKI II'!$P160,Pasākumi_kārtas!$R$98:$R$233,'GRAFIKI II'!U$119))/1000000)</f>
        <v>#REF!</v>
      </c>
      <c r="V160" s="67" t="e">
        <f>((SUMIFS(Pasākumi_kārtas!$K$98:$K$233,Pasākumi_kārtas!#REF!,'GRAFIKI II'!$P160,Pasākumi_kārtas!$R$98:$R$233,'GRAFIKI II'!V$119))/1000000)</f>
        <v>#REF!</v>
      </c>
      <c r="W160" s="67" t="e">
        <f>((SUMIFS(Pasākumi_kārtas!$K$98:$K$233,Pasākumi_kārtas!#REF!,'GRAFIKI II'!$P160,Pasākumi_kārtas!$R$98:$R$233,'GRAFIKI II'!W$119))/1000000)</f>
        <v>#REF!</v>
      </c>
      <c r="X160" s="67" t="e">
        <f>((SUMIFS(Pasākumi_kārtas!$K$98:$K$233,Pasākumi_kārtas!#REF!,'GRAFIKI II'!$P160,Pasākumi_kārtas!$R$98:$R$233,'GRAFIKI II'!X$119))/1000000)</f>
        <v>#REF!</v>
      </c>
      <c r="Y160" s="67" t="e">
        <f>((SUMIFS(Pasākumi_kārtas!$K$98:$K$233,Pasākumi_kārtas!#REF!,'GRAFIKI II'!$P160,Pasākumi_kārtas!$R$98:$R$233,'GRAFIKI II'!Y$119))/1000000)</f>
        <v>#REF!</v>
      </c>
      <c r="Z160" s="67" t="e">
        <f>((SUMIFS(Pasākumi_kārtas!$K$98:$K$233,Pasākumi_kārtas!#REF!,'GRAFIKI II'!$P160,Pasākumi_kārtas!$R$98:$R$233,'GRAFIKI II'!Z$119))/1000000)</f>
        <v>#REF!</v>
      </c>
      <c r="AA160" s="67" t="e">
        <f>((SUMIFS(Pasākumi_kārtas!$K$98:$K$233,Pasākumi_kārtas!#REF!,'GRAFIKI II'!$P160,Pasākumi_kārtas!$R$98:$R$233,'GRAFIKI II'!AA$119))/1000000)</f>
        <v>#REF!</v>
      </c>
      <c r="AB160" s="67" t="e">
        <f>((SUMIFS(Pasākumi_kārtas!$K$98:$K$233,Pasākumi_kārtas!#REF!,'GRAFIKI II'!$P160,Pasākumi_kārtas!$R$98:$R$233,'GRAFIKI II'!AB$119))/1000000)</f>
        <v>#REF!</v>
      </c>
    </row>
    <row r="161" spans="1:28" x14ac:dyDescent="0.35">
      <c r="A161" s="96" t="s">
        <v>413</v>
      </c>
      <c r="B161" s="103" t="e">
        <f>SUMIFS(Pasākumi_kārtas!$K$98:$K$233,Pasākumi_kārtas!#REF!,'GRAFIKI II'!$A161,Pasākumi_kārtas!$R$98:$R$233,'GRAFIKI II'!B$119)/1000000</f>
        <v>#REF!</v>
      </c>
      <c r="C161" s="103" t="e">
        <f>SUMIFS(Pasākumi_kārtas!$K$98:$K$233,Pasākumi_kārtas!#REF!,'GRAFIKI II'!$A161,Pasākumi_kārtas!$R$98:$R$233,'GRAFIKI II'!C$119)/1000000</f>
        <v>#REF!</v>
      </c>
      <c r="D161" s="103" t="e">
        <f>SUMIFS(Pasākumi_kārtas!$K$98:$K$233,Pasākumi_kārtas!#REF!,'GRAFIKI II'!$A161,Pasākumi_kārtas!$R$98:$R$233,'GRAFIKI II'!D$119)/1000000</f>
        <v>#REF!</v>
      </c>
      <c r="E161" s="103" t="e">
        <f>SUMIFS(Pasākumi_kārtas!$K$98:$K$233,Pasākumi_kārtas!#REF!,'GRAFIKI II'!$A161,Pasākumi_kārtas!$R$98:$R$233,'GRAFIKI II'!E$119)/1000000</f>
        <v>#REF!</v>
      </c>
      <c r="F161" s="103" t="e">
        <f>SUMIFS(Pasākumi_kārtas!$K$98:$K$233,Pasākumi_kārtas!#REF!,'GRAFIKI II'!$A161,Pasākumi_kārtas!$R$98:$R$233,'GRAFIKI II'!F$119)/1000000</f>
        <v>#REF!</v>
      </c>
      <c r="G161" s="103" t="e">
        <f>SUMIFS(Pasākumi_kārtas!$K$98:$K$233,Pasākumi_kārtas!#REF!,'GRAFIKI II'!$A161,Pasākumi_kārtas!$R$98:$R$233,'GRAFIKI II'!G$119)/1000000</f>
        <v>#REF!</v>
      </c>
      <c r="H161" s="103" t="e">
        <f>SUMIFS(Pasākumi_kārtas!$K$98:$K$233,Pasākumi_kārtas!#REF!,'GRAFIKI II'!$A161,Pasākumi_kārtas!$R$98:$R$233,'GRAFIKI II'!H$119)/1000000</f>
        <v>#REF!</v>
      </c>
      <c r="I161" s="103" t="e">
        <f>SUMIFS(Pasākumi_kārtas!$K$98:$K$233,Pasākumi_kārtas!#REF!,'GRAFIKI II'!$A161,Pasākumi_kārtas!$R$98:$R$233,'GRAFIKI II'!I$119)/1000000</f>
        <v>#REF!</v>
      </c>
      <c r="J161" s="103" t="e">
        <f>SUMIFS(Pasākumi_kārtas!$K$98:$K$233,Pasākumi_kārtas!#REF!,'GRAFIKI II'!$A161,Pasākumi_kārtas!$R$98:$R$233,'GRAFIKI II'!J$119)/1000000</f>
        <v>#REF!</v>
      </c>
      <c r="K161" s="103" t="e">
        <f>SUMIFS(Pasākumi_kārtas!$K$98:$K$233,Pasākumi_kārtas!#REF!,'GRAFIKI II'!$A161,Pasākumi_kārtas!$R$98:$R$233,'GRAFIKI II'!K$119)/1000000</f>
        <v>#REF!</v>
      </c>
      <c r="L161" s="103" t="e">
        <f>SUMIFS(Pasākumi_kārtas!$K$98:$K$233,Pasākumi_kārtas!#REF!,'GRAFIKI II'!$A161,Pasākumi_kārtas!$R$98:$R$233,'GRAFIKI II'!L$119)/1000000</f>
        <v>#REF!</v>
      </c>
      <c r="M161" s="103" t="e">
        <f>SUMIFS(Pasākumi_kārtas!$K$98:$K$233,Pasākumi_kārtas!#REF!,'GRAFIKI II'!$A161,Pasākumi_kārtas!$R$98:$R$233,'GRAFIKI II'!M$119)/1000000</f>
        <v>#REF!</v>
      </c>
      <c r="P161" s="66" t="s">
        <v>413</v>
      </c>
      <c r="Q161" s="67" t="e">
        <f>((SUMIFS(Pasākumi_kārtas!$K$98:$K$233,Pasākumi_kārtas!#REF!,'GRAFIKI II'!$P161,Pasākumi_kārtas!$R$98:$R$233,'GRAFIKI II'!Q$119))/1000000)</f>
        <v>#REF!</v>
      </c>
      <c r="R161" s="67" t="e">
        <f>((SUMIFS(Pasākumi_kārtas!$K$98:$K$233,Pasākumi_kārtas!#REF!,'GRAFIKI II'!$P161,Pasākumi_kārtas!$R$98:$R$233,'GRAFIKI II'!R$119))/1000000)</f>
        <v>#REF!</v>
      </c>
      <c r="S161" s="67" t="e">
        <f>((SUMIFS(Pasākumi_kārtas!$K$98:$K$233,Pasākumi_kārtas!#REF!,'GRAFIKI II'!$P161,Pasākumi_kārtas!$R$98:$R$233,'GRAFIKI II'!S$119))/1000000)</f>
        <v>#REF!</v>
      </c>
      <c r="T161" s="67" t="e">
        <f>((SUMIFS(Pasākumi_kārtas!$K$98:$K$233,Pasākumi_kārtas!#REF!,'GRAFIKI II'!$P161,Pasākumi_kārtas!$R$98:$R$233,'GRAFIKI II'!T$119))/1000000)</f>
        <v>#REF!</v>
      </c>
      <c r="U161" s="67" t="e">
        <f>((SUMIFS(Pasākumi_kārtas!$K$98:$K$233,Pasākumi_kārtas!#REF!,'GRAFIKI II'!$P161,Pasākumi_kārtas!$R$98:$R$233,'GRAFIKI II'!U$119))/1000000)</f>
        <v>#REF!</v>
      </c>
      <c r="V161" s="67" t="e">
        <f>((SUMIFS(Pasākumi_kārtas!$K$98:$K$233,Pasākumi_kārtas!#REF!,'GRAFIKI II'!$P161,Pasākumi_kārtas!$R$98:$R$233,'GRAFIKI II'!V$119))/1000000)</f>
        <v>#REF!</v>
      </c>
      <c r="W161" s="67" t="e">
        <f>((SUMIFS(Pasākumi_kārtas!$K$98:$K$233,Pasākumi_kārtas!#REF!,'GRAFIKI II'!$P161,Pasākumi_kārtas!$R$98:$R$233,'GRAFIKI II'!W$119))/1000000)</f>
        <v>#REF!</v>
      </c>
      <c r="X161" s="67" t="e">
        <f>((SUMIFS(Pasākumi_kārtas!$K$98:$K$233,Pasākumi_kārtas!#REF!,'GRAFIKI II'!$P161,Pasākumi_kārtas!$R$98:$R$233,'GRAFIKI II'!X$119))/1000000)</f>
        <v>#REF!</v>
      </c>
      <c r="Y161" s="67" t="e">
        <f>((SUMIFS(Pasākumi_kārtas!$K$98:$K$233,Pasākumi_kārtas!#REF!,'GRAFIKI II'!$P161,Pasākumi_kārtas!$R$98:$R$233,'GRAFIKI II'!Y$119))/1000000)</f>
        <v>#REF!</v>
      </c>
      <c r="Z161" s="67" t="e">
        <f>((SUMIFS(Pasākumi_kārtas!$K$98:$K$233,Pasākumi_kārtas!#REF!,'GRAFIKI II'!$P161,Pasākumi_kārtas!$R$98:$R$233,'GRAFIKI II'!Z$119))/1000000)</f>
        <v>#REF!</v>
      </c>
      <c r="AA161" s="67" t="e">
        <f>((SUMIFS(Pasākumi_kārtas!$K$98:$K$233,Pasākumi_kārtas!#REF!,'GRAFIKI II'!$P161,Pasākumi_kārtas!$R$98:$R$233,'GRAFIKI II'!AA$119))/1000000)</f>
        <v>#REF!</v>
      </c>
      <c r="AB161" s="67" t="e">
        <f>((SUMIFS(Pasākumi_kārtas!$K$98:$K$233,Pasākumi_kārtas!#REF!,'GRAFIKI II'!$P161,Pasākumi_kārtas!$R$98:$R$233,'GRAFIKI II'!AB$119))/1000000)</f>
        <v>#REF!</v>
      </c>
    </row>
    <row r="162" spans="1:28" x14ac:dyDescent="0.35">
      <c r="A162" s="96" t="s">
        <v>414</v>
      </c>
      <c r="B162" s="103" t="e">
        <f>SUMIFS(Pasākumi_kārtas!$K$98:$K$233,Pasākumi_kārtas!#REF!,'GRAFIKI II'!$A162,Pasākumi_kārtas!$R$98:$R$233,'GRAFIKI II'!B$119)/1000000</f>
        <v>#REF!</v>
      </c>
      <c r="C162" s="103" t="e">
        <f>SUMIFS(Pasākumi_kārtas!$K$98:$K$233,Pasākumi_kārtas!#REF!,'GRAFIKI II'!$A162,Pasākumi_kārtas!$R$98:$R$233,'GRAFIKI II'!C$119)/1000000</f>
        <v>#REF!</v>
      </c>
      <c r="D162" s="103" t="e">
        <f>SUMIFS(Pasākumi_kārtas!$K$98:$K$233,Pasākumi_kārtas!#REF!,'GRAFIKI II'!$A162,Pasākumi_kārtas!$R$98:$R$233,'GRAFIKI II'!D$119)/1000000</f>
        <v>#REF!</v>
      </c>
      <c r="E162" s="103" t="e">
        <f>SUMIFS(Pasākumi_kārtas!$K$98:$K$233,Pasākumi_kārtas!#REF!,'GRAFIKI II'!$A162,Pasākumi_kārtas!$R$98:$R$233,'GRAFIKI II'!E$119)/1000000</f>
        <v>#REF!</v>
      </c>
      <c r="F162" s="103" t="e">
        <f>SUMIFS(Pasākumi_kārtas!$K$98:$K$233,Pasākumi_kārtas!#REF!,'GRAFIKI II'!$A162,Pasākumi_kārtas!$R$98:$R$233,'GRAFIKI II'!F$119)/1000000</f>
        <v>#REF!</v>
      </c>
      <c r="G162" s="103" t="e">
        <f>SUMIFS(Pasākumi_kārtas!$K$98:$K$233,Pasākumi_kārtas!#REF!,'GRAFIKI II'!$A162,Pasākumi_kārtas!$R$98:$R$233,'GRAFIKI II'!G$119)/1000000</f>
        <v>#REF!</v>
      </c>
      <c r="H162" s="103" t="e">
        <f>SUMIFS(Pasākumi_kārtas!$K$98:$K$233,Pasākumi_kārtas!#REF!,'GRAFIKI II'!$A162,Pasākumi_kārtas!$R$98:$R$233,'GRAFIKI II'!H$119)/1000000</f>
        <v>#REF!</v>
      </c>
      <c r="I162" s="103" t="e">
        <f>SUMIFS(Pasākumi_kārtas!$K$98:$K$233,Pasākumi_kārtas!#REF!,'GRAFIKI II'!$A162,Pasākumi_kārtas!$R$98:$R$233,'GRAFIKI II'!I$119)/1000000</f>
        <v>#REF!</v>
      </c>
      <c r="J162" s="103" t="e">
        <f>SUMIFS(Pasākumi_kārtas!$K$98:$K$233,Pasākumi_kārtas!#REF!,'GRAFIKI II'!$A162,Pasākumi_kārtas!$R$98:$R$233,'GRAFIKI II'!J$119)/1000000</f>
        <v>#REF!</v>
      </c>
      <c r="K162" s="103" t="e">
        <f>SUMIFS(Pasākumi_kārtas!$K$98:$K$233,Pasākumi_kārtas!#REF!,'GRAFIKI II'!$A162,Pasākumi_kārtas!$R$98:$R$233,'GRAFIKI II'!K$119)/1000000</f>
        <v>#REF!</v>
      </c>
      <c r="L162" s="103" t="e">
        <f>SUMIFS(Pasākumi_kārtas!$K$98:$K$233,Pasākumi_kārtas!#REF!,'GRAFIKI II'!$A162,Pasākumi_kārtas!$R$98:$R$233,'GRAFIKI II'!L$119)/1000000</f>
        <v>#REF!</v>
      </c>
      <c r="M162" s="103" t="e">
        <f>SUMIFS(Pasākumi_kārtas!$K$98:$K$233,Pasākumi_kārtas!#REF!,'GRAFIKI II'!$A162,Pasākumi_kārtas!$R$98:$R$233,'GRAFIKI II'!M$119)/1000000</f>
        <v>#REF!</v>
      </c>
      <c r="P162" s="66" t="s">
        <v>414</v>
      </c>
      <c r="Q162" s="67" t="e">
        <f>((SUMIFS(Pasākumi_kārtas!$K$98:$K$233,Pasākumi_kārtas!#REF!,'GRAFIKI II'!$P162,Pasākumi_kārtas!$R$98:$R$233,'GRAFIKI II'!Q$119))/1000000)</f>
        <v>#REF!</v>
      </c>
      <c r="R162" s="67" t="e">
        <f>((SUMIFS(Pasākumi_kārtas!$K$98:$K$233,Pasākumi_kārtas!#REF!,'GRAFIKI II'!$P162,Pasākumi_kārtas!$R$98:$R$233,'GRAFIKI II'!R$119))/1000000)</f>
        <v>#REF!</v>
      </c>
      <c r="S162" s="67" t="e">
        <f>((SUMIFS(Pasākumi_kārtas!$K$98:$K$233,Pasākumi_kārtas!#REF!,'GRAFIKI II'!$P162,Pasākumi_kārtas!$R$98:$R$233,'GRAFIKI II'!S$119))/1000000)</f>
        <v>#REF!</v>
      </c>
      <c r="T162" s="67" t="e">
        <f>((SUMIFS(Pasākumi_kārtas!$K$98:$K$233,Pasākumi_kārtas!#REF!,'GRAFIKI II'!$P162,Pasākumi_kārtas!$R$98:$R$233,'GRAFIKI II'!T$119))/1000000)</f>
        <v>#REF!</v>
      </c>
      <c r="U162" s="67" t="e">
        <f>((SUMIFS(Pasākumi_kārtas!$K$98:$K$233,Pasākumi_kārtas!#REF!,'GRAFIKI II'!$P162,Pasākumi_kārtas!$R$98:$R$233,'GRAFIKI II'!U$119))/1000000)</f>
        <v>#REF!</v>
      </c>
      <c r="V162" s="67" t="e">
        <f>((SUMIFS(Pasākumi_kārtas!$K$98:$K$233,Pasākumi_kārtas!#REF!,'GRAFIKI II'!$P162,Pasākumi_kārtas!$R$98:$R$233,'GRAFIKI II'!V$119))/1000000)</f>
        <v>#REF!</v>
      </c>
      <c r="W162" s="67" t="e">
        <f>((SUMIFS(Pasākumi_kārtas!$K$98:$K$233,Pasākumi_kārtas!#REF!,'GRAFIKI II'!$P162,Pasākumi_kārtas!$R$98:$R$233,'GRAFIKI II'!W$119))/1000000)</f>
        <v>#REF!</v>
      </c>
      <c r="X162" s="67" t="e">
        <f>((SUMIFS(Pasākumi_kārtas!$K$98:$K$233,Pasākumi_kārtas!#REF!,'GRAFIKI II'!$P162,Pasākumi_kārtas!$R$98:$R$233,'GRAFIKI II'!X$119))/1000000)</f>
        <v>#REF!</v>
      </c>
      <c r="Y162" s="67" t="e">
        <f>((SUMIFS(Pasākumi_kārtas!$K$98:$K$233,Pasākumi_kārtas!#REF!,'GRAFIKI II'!$P162,Pasākumi_kārtas!$R$98:$R$233,'GRAFIKI II'!Y$119))/1000000)</f>
        <v>#REF!</v>
      </c>
      <c r="Z162" s="67" t="e">
        <f>((SUMIFS(Pasākumi_kārtas!$K$98:$K$233,Pasākumi_kārtas!#REF!,'GRAFIKI II'!$P162,Pasākumi_kārtas!$R$98:$R$233,'GRAFIKI II'!Z$119))/1000000)</f>
        <v>#REF!</v>
      </c>
      <c r="AA162" s="67" t="e">
        <f>((SUMIFS(Pasākumi_kārtas!$K$98:$K$233,Pasākumi_kārtas!#REF!,'GRAFIKI II'!$P162,Pasākumi_kārtas!$R$98:$R$233,'GRAFIKI II'!AA$119))/1000000)</f>
        <v>#REF!</v>
      </c>
      <c r="AB162" s="67" t="e">
        <f>((SUMIFS(Pasākumi_kārtas!$K$98:$K$233,Pasākumi_kārtas!#REF!,'GRAFIKI II'!$P162,Pasākumi_kārtas!$R$98:$R$233,'GRAFIKI II'!AB$119))/1000000)</f>
        <v>#REF!</v>
      </c>
    </row>
    <row r="163" spans="1:28" x14ac:dyDescent="0.35">
      <c r="A163" s="96" t="s">
        <v>418</v>
      </c>
      <c r="B163" s="103" t="e">
        <f>SUMIFS(Pasākumi_kārtas!$K$98:$K$233,Pasākumi_kārtas!#REF!,'GRAFIKI II'!$A163,Pasākumi_kārtas!$R$98:$R$233,'GRAFIKI II'!B$119)/1000000</f>
        <v>#REF!</v>
      </c>
      <c r="C163" s="103" t="e">
        <f>SUMIFS(Pasākumi_kārtas!$K$98:$K$233,Pasākumi_kārtas!#REF!,'GRAFIKI II'!$A163,Pasākumi_kārtas!$R$98:$R$233,'GRAFIKI II'!C$119)/1000000</f>
        <v>#REF!</v>
      </c>
      <c r="D163" s="103" t="e">
        <f>SUMIFS(Pasākumi_kārtas!$K$98:$K$233,Pasākumi_kārtas!#REF!,'GRAFIKI II'!$A163,Pasākumi_kārtas!$R$98:$R$233,'GRAFIKI II'!D$119)/1000000</f>
        <v>#REF!</v>
      </c>
      <c r="E163" s="103" t="e">
        <f>SUMIFS(Pasākumi_kārtas!$K$98:$K$233,Pasākumi_kārtas!#REF!,'GRAFIKI II'!$A163,Pasākumi_kārtas!$R$98:$R$233,'GRAFIKI II'!E$119)/1000000</f>
        <v>#REF!</v>
      </c>
      <c r="F163" s="103" t="e">
        <f>SUMIFS(Pasākumi_kārtas!$K$98:$K$233,Pasākumi_kārtas!#REF!,'GRAFIKI II'!$A163,Pasākumi_kārtas!$R$98:$R$233,'GRAFIKI II'!F$119)/1000000</f>
        <v>#REF!</v>
      </c>
      <c r="G163" s="103" t="e">
        <f>SUMIFS(Pasākumi_kārtas!$K$98:$K$233,Pasākumi_kārtas!#REF!,'GRAFIKI II'!$A163,Pasākumi_kārtas!$R$98:$R$233,'GRAFIKI II'!G$119)/1000000</f>
        <v>#REF!</v>
      </c>
      <c r="H163" s="103" t="e">
        <f>SUMIFS(Pasākumi_kārtas!$K$98:$K$233,Pasākumi_kārtas!#REF!,'GRAFIKI II'!$A163,Pasākumi_kārtas!$R$98:$R$233,'GRAFIKI II'!H$119)/1000000</f>
        <v>#REF!</v>
      </c>
      <c r="I163" s="103" t="e">
        <f>SUMIFS(Pasākumi_kārtas!$K$98:$K$233,Pasākumi_kārtas!#REF!,'GRAFIKI II'!$A163,Pasākumi_kārtas!$R$98:$R$233,'GRAFIKI II'!I$119)/1000000</f>
        <v>#REF!</v>
      </c>
      <c r="J163" s="103" t="e">
        <f>SUMIFS(Pasākumi_kārtas!$K$98:$K$233,Pasākumi_kārtas!#REF!,'GRAFIKI II'!$A163,Pasākumi_kārtas!$R$98:$R$233,'GRAFIKI II'!J$119)/1000000</f>
        <v>#REF!</v>
      </c>
      <c r="K163" s="103" t="e">
        <f>SUMIFS(Pasākumi_kārtas!$K$98:$K$233,Pasākumi_kārtas!#REF!,'GRAFIKI II'!$A163,Pasākumi_kārtas!$R$98:$R$233,'GRAFIKI II'!K$119)/1000000</f>
        <v>#REF!</v>
      </c>
      <c r="L163" s="103" t="e">
        <f>SUMIFS(Pasākumi_kārtas!$K$98:$K$233,Pasākumi_kārtas!#REF!,'GRAFIKI II'!$A163,Pasākumi_kārtas!$R$98:$R$233,'GRAFIKI II'!L$119)/1000000</f>
        <v>#REF!</v>
      </c>
      <c r="M163" s="103" t="e">
        <f>SUMIFS(Pasākumi_kārtas!$K$98:$K$233,Pasākumi_kārtas!#REF!,'GRAFIKI II'!$A163,Pasākumi_kārtas!$R$98:$R$233,'GRAFIKI II'!M$119)/1000000</f>
        <v>#REF!</v>
      </c>
      <c r="P163" s="66" t="s">
        <v>418</v>
      </c>
      <c r="Q163" s="67" t="e">
        <f>((SUMIFS(Pasākumi_kārtas!$K$98:$K$233,Pasākumi_kārtas!#REF!,'GRAFIKI II'!$P163,Pasākumi_kārtas!$R$98:$R$233,'GRAFIKI II'!Q$119))/1000000)</f>
        <v>#REF!</v>
      </c>
      <c r="R163" s="67" t="e">
        <f>((SUMIFS(Pasākumi_kārtas!$K$98:$K$233,Pasākumi_kārtas!#REF!,'GRAFIKI II'!$P163,Pasākumi_kārtas!$R$98:$R$233,'GRAFIKI II'!R$119))/1000000)</f>
        <v>#REF!</v>
      </c>
      <c r="S163" s="67" t="e">
        <f>((SUMIFS(Pasākumi_kārtas!$K$98:$K$233,Pasākumi_kārtas!#REF!,'GRAFIKI II'!$P163,Pasākumi_kārtas!$R$98:$R$233,'GRAFIKI II'!S$119))/1000000)</f>
        <v>#REF!</v>
      </c>
      <c r="T163" s="67" t="e">
        <f>((SUMIFS(Pasākumi_kārtas!$K$98:$K$233,Pasākumi_kārtas!#REF!,'GRAFIKI II'!$P163,Pasākumi_kārtas!$R$98:$R$233,'GRAFIKI II'!T$119))/1000000)</f>
        <v>#REF!</v>
      </c>
      <c r="U163" s="67" t="e">
        <f>((SUMIFS(Pasākumi_kārtas!$K$98:$K$233,Pasākumi_kārtas!#REF!,'GRAFIKI II'!$P163,Pasākumi_kārtas!$R$98:$R$233,'GRAFIKI II'!U$119))/1000000)</f>
        <v>#REF!</v>
      </c>
      <c r="V163" s="67" t="e">
        <f>((SUMIFS(Pasākumi_kārtas!$K$98:$K$233,Pasākumi_kārtas!#REF!,'GRAFIKI II'!$P163,Pasākumi_kārtas!$R$98:$R$233,'GRAFIKI II'!V$119))/1000000)</f>
        <v>#REF!</v>
      </c>
      <c r="W163" s="67" t="e">
        <f>((SUMIFS(Pasākumi_kārtas!$K$98:$K$233,Pasākumi_kārtas!#REF!,'GRAFIKI II'!$P163,Pasākumi_kārtas!$R$98:$R$233,'GRAFIKI II'!W$119))/1000000)</f>
        <v>#REF!</v>
      </c>
      <c r="X163" s="67" t="e">
        <f>((SUMIFS(Pasākumi_kārtas!$K$98:$K$233,Pasākumi_kārtas!#REF!,'GRAFIKI II'!$P163,Pasākumi_kārtas!$R$98:$R$233,'GRAFIKI II'!X$119))/1000000)</f>
        <v>#REF!</v>
      </c>
      <c r="Y163" s="67" t="e">
        <f>((SUMIFS(Pasākumi_kārtas!$K$98:$K$233,Pasākumi_kārtas!#REF!,'GRAFIKI II'!$P163,Pasākumi_kārtas!$R$98:$R$233,'GRAFIKI II'!Y$119))/1000000)</f>
        <v>#REF!</v>
      </c>
      <c r="Z163" s="67" t="e">
        <f>((SUMIFS(Pasākumi_kārtas!$K$98:$K$233,Pasākumi_kārtas!#REF!,'GRAFIKI II'!$P163,Pasākumi_kārtas!$R$98:$R$233,'GRAFIKI II'!Z$119))/1000000)</f>
        <v>#REF!</v>
      </c>
      <c r="AA163" s="67" t="e">
        <f>((SUMIFS(Pasākumi_kārtas!$K$98:$K$233,Pasākumi_kārtas!#REF!,'GRAFIKI II'!$P163,Pasākumi_kārtas!$R$98:$R$233,'GRAFIKI II'!AA$119))/1000000)</f>
        <v>#REF!</v>
      </c>
      <c r="AB163" s="67" t="e">
        <f>((SUMIFS(Pasākumi_kārtas!$K$98:$K$233,Pasākumi_kārtas!#REF!,'GRAFIKI II'!$P163,Pasākumi_kārtas!$R$98:$R$233,'GRAFIKI II'!AB$119))/1000000)</f>
        <v>#REF!</v>
      </c>
    </row>
    <row r="164" spans="1:28" x14ac:dyDescent="0.35">
      <c r="A164" s="97" t="s">
        <v>317</v>
      </c>
      <c r="B164" s="103" t="e">
        <f>SUMIFS(Pasākumi_kārtas!$K$98:$K$233,Pasākumi_kārtas!#REF!,'GRAFIKI II'!$A164,Pasākumi_kārtas!$R$98:$R$233,'GRAFIKI II'!B$119)/1000000</f>
        <v>#REF!</v>
      </c>
      <c r="C164" s="103" t="e">
        <f>SUMIFS(Pasākumi_kārtas!$K$98:$K$233,Pasākumi_kārtas!#REF!,'GRAFIKI II'!$A164,Pasākumi_kārtas!$R$98:$R$233,'GRAFIKI II'!C$119)/1000000</f>
        <v>#REF!</v>
      </c>
      <c r="D164" s="103" t="e">
        <f>SUMIFS(Pasākumi_kārtas!$K$98:$K$233,Pasākumi_kārtas!#REF!,'GRAFIKI II'!$A164,Pasākumi_kārtas!$R$98:$R$233,'GRAFIKI II'!D$119)/1000000</f>
        <v>#REF!</v>
      </c>
      <c r="E164" s="103" t="e">
        <f>SUMIFS(Pasākumi_kārtas!$K$98:$K$233,Pasākumi_kārtas!#REF!,'GRAFIKI II'!$A164,Pasākumi_kārtas!$R$98:$R$233,'GRAFIKI II'!E$119)/1000000</f>
        <v>#REF!</v>
      </c>
      <c r="F164" s="103" t="e">
        <f>SUMIFS(Pasākumi_kārtas!$K$98:$K$233,Pasākumi_kārtas!#REF!,'GRAFIKI II'!$A164,Pasākumi_kārtas!$R$98:$R$233,'GRAFIKI II'!F$119)/1000000</f>
        <v>#REF!</v>
      </c>
      <c r="G164" s="103" t="e">
        <f>SUMIFS(Pasākumi_kārtas!$K$98:$K$233,Pasākumi_kārtas!#REF!,'GRAFIKI II'!$A164,Pasākumi_kārtas!$R$98:$R$233,'GRAFIKI II'!G$119)/1000000</f>
        <v>#REF!</v>
      </c>
      <c r="H164" s="103" t="e">
        <f>SUMIFS(Pasākumi_kārtas!$K$98:$K$233,Pasākumi_kārtas!#REF!,'GRAFIKI II'!$A164,Pasākumi_kārtas!$R$98:$R$233,'GRAFIKI II'!H$119)/1000000</f>
        <v>#REF!</v>
      </c>
      <c r="I164" s="103" t="e">
        <f>SUMIFS(Pasākumi_kārtas!$K$98:$K$233,Pasākumi_kārtas!#REF!,'GRAFIKI II'!$A164,Pasākumi_kārtas!$R$98:$R$233,'GRAFIKI II'!I$119)/1000000</f>
        <v>#REF!</v>
      </c>
      <c r="J164" s="103" t="e">
        <f>SUMIFS(Pasākumi_kārtas!$K$98:$K$233,Pasākumi_kārtas!#REF!,'GRAFIKI II'!$A164,Pasākumi_kārtas!$R$98:$R$233,'GRAFIKI II'!J$119)/1000000</f>
        <v>#REF!</v>
      </c>
      <c r="K164" s="103" t="e">
        <f>SUMIFS(Pasākumi_kārtas!$K$98:$K$233,Pasākumi_kārtas!#REF!,'GRAFIKI II'!$A164,Pasākumi_kārtas!$R$98:$R$233,'GRAFIKI II'!K$119)/1000000</f>
        <v>#REF!</v>
      </c>
      <c r="L164" s="103" t="e">
        <f>SUMIFS(Pasākumi_kārtas!$K$98:$K$233,Pasākumi_kārtas!#REF!,'GRAFIKI II'!$A164,Pasākumi_kārtas!$R$98:$R$233,'GRAFIKI II'!L$119)/1000000</f>
        <v>#REF!</v>
      </c>
      <c r="M164" s="103" t="e">
        <f>SUMIFS(Pasākumi_kārtas!$K$98:$K$233,Pasākumi_kārtas!#REF!,'GRAFIKI II'!$A164,Pasākumi_kārtas!$R$98:$R$233,'GRAFIKI II'!M$119)/1000000</f>
        <v>#REF!</v>
      </c>
      <c r="P164" s="68" t="s">
        <v>317</v>
      </c>
      <c r="Q164" s="67" t="e">
        <f>((SUMIFS(Pasākumi_kārtas!$K$98:$K$233,Pasākumi_kārtas!#REF!,'GRAFIKI II'!$P164,Pasākumi_kārtas!$R$98:$R$233,'GRAFIKI II'!Q$119))/1000000)</f>
        <v>#REF!</v>
      </c>
      <c r="R164" s="67" t="e">
        <f>((SUMIFS(Pasākumi_kārtas!$K$98:$K$233,Pasākumi_kārtas!#REF!,'GRAFIKI II'!$P164,Pasākumi_kārtas!$R$98:$R$233,'GRAFIKI II'!R$119))/1000000)</f>
        <v>#REF!</v>
      </c>
      <c r="S164" s="67" t="e">
        <f>((SUMIFS(Pasākumi_kārtas!$K$98:$K$233,Pasākumi_kārtas!#REF!,'GRAFIKI II'!$P164,Pasākumi_kārtas!$R$98:$R$233,'GRAFIKI II'!S$119))/1000000)</f>
        <v>#REF!</v>
      </c>
      <c r="T164" s="67" t="e">
        <f>((SUMIFS(Pasākumi_kārtas!$K$98:$K$233,Pasākumi_kārtas!#REF!,'GRAFIKI II'!$P164,Pasākumi_kārtas!$R$98:$R$233,'GRAFIKI II'!T$119))/1000000)</f>
        <v>#REF!</v>
      </c>
      <c r="U164" s="67" t="e">
        <f>((SUMIFS(Pasākumi_kārtas!$K$98:$K$233,Pasākumi_kārtas!#REF!,'GRAFIKI II'!$P164,Pasākumi_kārtas!$R$98:$R$233,'GRAFIKI II'!U$119))/1000000)</f>
        <v>#REF!</v>
      </c>
      <c r="V164" s="67" t="e">
        <f>((SUMIFS(Pasākumi_kārtas!$K$98:$K$233,Pasākumi_kārtas!#REF!,'GRAFIKI II'!$P164,Pasākumi_kārtas!$R$98:$R$233,'GRAFIKI II'!V$119))/1000000)</f>
        <v>#REF!</v>
      </c>
      <c r="W164" s="67" t="e">
        <f>((SUMIFS(Pasākumi_kārtas!$K$98:$K$233,Pasākumi_kārtas!#REF!,'GRAFIKI II'!$P164,Pasākumi_kārtas!$R$98:$R$233,'GRAFIKI II'!W$119))/1000000)</f>
        <v>#REF!</v>
      </c>
      <c r="X164" s="67" t="e">
        <f>((SUMIFS(Pasākumi_kārtas!$K$98:$K$233,Pasākumi_kārtas!#REF!,'GRAFIKI II'!$P164,Pasākumi_kārtas!$R$98:$R$233,'GRAFIKI II'!X$119))/1000000)</f>
        <v>#REF!</v>
      </c>
      <c r="Y164" s="67" t="e">
        <f>((SUMIFS(Pasākumi_kārtas!$K$98:$K$233,Pasākumi_kārtas!#REF!,'GRAFIKI II'!$P164,Pasākumi_kārtas!$R$98:$R$233,'GRAFIKI II'!Y$119))/1000000)</f>
        <v>#REF!</v>
      </c>
      <c r="Z164" s="67" t="e">
        <f>((SUMIFS(Pasākumi_kārtas!$K$98:$K$233,Pasākumi_kārtas!#REF!,'GRAFIKI II'!$P164,Pasākumi_kārtas!$R$98:$R$233,'GRAFIKI II'!Z$119))/1000000)</f>
        <v>#REF!</v>
      </c>
      <c r="AA164" s="67" t="e">
        <f>((SUMIFS(Pasākumi_kārtas!$K$98:$K$233,Pasākumi_kārtas!#REF!,'GRAFIKI II'!$P164,Pasākumi_kārtas!$R$98:$R$233,'GRAFIKI II'!AA$119))/1000000)</f>
        <v>#REF!</v>
      </c>
      <c r="AB164" s="67" t="e">
        <f>((SUMIFS(Pasākumi_kārtas!$K$98:$K$233,Pasākumi_kārtas!#REF!,'GRAFIKI II'!$P164,Pasākumi_kārtas!$R$98:$R$233,'GRAFIKI II'!AB$119))/1000000)</f>
        <v>#REF!</v>
      </c>
    </row>
    <row r="165" spans="1:28" x14ac:dyDescent="0.35">
      <c r="A165" s="96" t="s">
        <v>417</v>
      </c>
      <c r="B165" s="103" t="e">
        <f>SUMIFS(Pasākumi_kārtas!$K$98:$K$233,Pasākumi_kārtas!#REF!,'GRAFIKI II'!$A165,Pasākumi_kārtas!$R$98:$R$233,'GRAFIKI II'!B$119)/1000000</f>
        <v>#REF!</v>
      </c>
      <c r="C165" s="103" t="e">
        <f>SUMIFS(Pasākumi_kārtas!$K$98:$K$233,Pasākumi_kārtas!#REF!,'GRAFIKI II'!$A165,Pasākumi_kārtas!$R$98:$R$233,'GRAFIKI II'!C$119)/1000000</f>
        <v>#REF!</v>
      </c>
      <c r="D165" s="103" t="e">
        <f>SUMIFS(Pasākumi_kārtas!$K$98:$K$233,Pasākumi_kārtas!#REF!,'GRAFIKI II'!$A165,Pasākumi_kārtas!$R$98:$R$233,'GRAFIKI II'!D$119)/1000000</f>
        <v>#REF!</v>
      </c>
      <c r="E165" s="103" t="e">
        <f>SUMIFS(Pasākumi_kārtas!$K$98:$K$233,Pasākumi_kārtas!#REF!,'GRAFIKI II'!$A165,Pasākumi_kārtas!$R$98:$R$233,'GRAFIKI II'!E$119)/1000000</f>
        <v>#REF!</v>
      </c>
      <c r="F165" s="103" t="e">
        <f>SUMIFS(Pasākumi_kārtas!$K$98:$K$233,Pasākumi_kārtas!#REF!,'GRAFIKI II'!$A165,Pasākumi_kārtas!$R$98:$R$233,'GRAFIKI II'!F$119)/1000000</f>
        <v>#REF!</v>
      </c>
      <c r="G165" s="103" t="e">
        <f>SUMIFS(Pasākumi_kārtas!$K$98:$K$233,Pasākumi_kārtas!#REF!,'GRAFIKI II'!$A165,Pasākumi_kārtas!$R$98:$R$233,'GRAFIKI II'!G$119)/1000000</f>
        <v>#REF!</v>
      </c>
      <c r="H165" s="103" t="e">
        <f>SUMIFS(Pasākumi_kārtas!$K$98:$K$233,Pasākumi_kārtas!#REF!,'GRAFIKI II'!$A165,Pasākumi_kārtas!$R$98:$R$233,'GRAFIKI II'!H$119)/1000000</f>
        <v>#REF!</v>
      </c>
      <c r="I165" s="103" t="e">
        <f>SUMIFS(Pasākumi_kārtas!$K$98:$K$233,Pasākumi_kārtas!#REF!,'GRAFIKI II'!$A165,Pasākumi_kārtas!$R$98:$R$233,'GRAFIKI II'!I$119)/1000000</f>
        <v>#REF!</v>
      </c>
      <c r="J165" s="103" t="e">
        <f>SUMIFS(Pasākumi_kārtas!$K$98:$K$233,Pasākumi_kārtas!#REF!,'GRAFIKI II'!$A165,Pasākumi_kārtas!$R$98:$R$233,'GRAFIKI II'!J$119)/1000000</f>
        <v>#REF!</v>
      </c>
      <c r="K165" s="103" t="e">
        <f>SUMIFS(Pasākumi_kārtas!$K$98:$K$233,Pasākumi_kārtas!#REF!,'GRAFIKI II'!$A165,Pasākumi_kārtas!$R$98:$R$233,'GRAFIKI II'!K$119)/1000000</f>
        <v>#REF!</v>
      </c>
      <c r="L165" s="103" t="e">
        <f>SUMIFS(Pasākumi_kārtas!$K$98:$K$233,Pasākumi_kārtas!#REF!,'GRAFIKI II'!$A165,Pasākumi_kārtas!$R$98:$R$233,'GRAFIKI II'!L$119)/1000000</f>
        <v>#REF!</v>
      </c>
      <c r="M165" s="103" t="e">
        <f>SUMIFS(Pasākumi_kārtas!$K$98:$K$233,Pasākumi_kārtas!#REF!,'GRAFIKI II'!$A165,Pasākumi_kārtas!$R$98:$R$233,'GRAFIKI II'!M$119)/1000000</f>
        <v>#REF!</v>
      </c>
      <c r="P165" s="66" t="s">
        <v>417</v>
      </c>
      <c r="Q165" s="67" t="e">
        <f>((SUMIFS(Pasākumi_kārtas!$K$98:$K$233,Pasākumi_kārtas!#REF!,'GRAFIKI II'!$P165,Pasākumi_kārtas!$R$98:$R$233,'GRAFIKI II'!Q$119))/1000000)</f>
        <v>#REF!</v>
      </c>
      <c r="R165" s="67" t="e">
        <f>((SUMIFS(Pasākumi_kārtas!$K$98:$K$233,Pasākumi_kārtas!#REF!,'GRAFIKI II'!$P165,Pasākumi_kārtas!$R$98:$R$233,'GRAFIKI II'!R$119))/1000000)</f>
        <v>#REF!</v>
      </c>
      <c r="S165" s="67" t="e">
        <f>((SUMIFS(Pasākumi_kārtas!$K$98:$K$233,Pasākumi_kārtas!#REF!,'GRAFIKI II'!$P165,Pasākumi_kārtas!$R$98:$R$233,'GRAFIKI II'!S$119))/1000000)</f>
        <v>#REF!</v>
      </c>
      <c r="T165" s="67" t="e">
        <f>((SUMIFS(Pasākumi_kārtas!$K$98:$K$233,Pasākumi_kārtas!#REF!,'GRAFIKI II'!$P165,Pasākumi_kārtas!$R$98:$R$233,'GRAFIKI II'!T$119))/1000000)</f>
        <v>#REF!</v>
      </c>
      <c r="U165" s="67" t="e">
        <f>((SUMIFS(Pasākumi_kārtas!$K$98:$K$233,Pasākumi_kārtas!#REF!,'GRAFIKI II'!$P165,Pasākumi_kārtas!$R$98:$R$233,'GRAFIKI II'!U$119))/1000000)</f>
        <v>#REF!</v>
      </c>
      <c r="V165" s="67" t="e">
        <f>((SUMIFS(Pasākumi_kārtas!$K$98:$K$233,Pasākumi_kārtas!#REF!,'GRAFIKI II'!$P165,Pasākumi_kārtas!$R$98:$R$233,'GRAFIKI II'!V$119))/1000000)</f>
        <v>#REF!</v>
      </c>
      <c r="W165" s="67" t="e">
        <f>((SUMIFS(Pasākumi_kārtas!$K$98:$K$233,Pasākumi_kārtas!#REF!,'GRAFIKI II'!$P165,Pasākumi_kārtas!$R$98:$R$233,'GRAFIKI II'!W$119))/1000000)</f>
        <v>#REF!</v>
      </c>
      <c r="X165" s="67" t="e">
        <f>((SUMIFS(Pasākumi_kārtas!$K$98:$K$233,Pasākumi_kārtas!#REF!,'GRAFIKI II'!$P165,Pasākumi_kārtas!$R$98:$R$233,'GRAFIKI II'!X$119))/1000000)</f>
        <v>#REF!</v>
      </c>
      <c r="Y165" s="67" t="e">
        <f>((SUMIFS(Pasākumi_kārtas!$K$98:$K$233,Pasākumi_kārtas!#REF!,'GRAFIKI II'!$P165,Pasākumi_kārtas!$R$98:$R$233,'GRAFIKI II'!Y$119))/1000000)</f>
        <v>#REF!</v>
      </c>
      <c r="Z165" s="67" t="e">
        <f>((SUMIFS(Pasākumi_kārtas!$K$98:$K$233,Pasākumi_kārtas!#REF!,'GRAFIKI II'!$P165,Pasākumi_kārtas!$R$98:$R$233,'GRAFIKI II'!Z$119))/1000000)</f>
        <v>#REF!</v>
      </c>
      <c r="AA165" s="67" t="e">
        <f>((SUMIFS(Pasākumi_kārtas!$K$98:$K$233,Pasākumi_kārtas!#REF!,'GRAFIKI II'!$P165,Pasākumi_kārtas!$R$98:$R$233,'GRAFIKI II'!AA$119))/1000000)</f>
        <v>#REF!</v>
      </c>
      <c r="AB165" s="67" t="e">
        <f>((SUMIFS(Pasākumi_kārtas!$K$98:$K$233,Pasākumi_kārtas!#REF!,'GRAFIKI II'!$P165,Pasākumi_kārtas!$R$98:$R$233,'GRAFIKI II'!AB$119))/1000000)</f>
        <v>#REF!</v>
      </c>
    </row>
    <row r="166" spans="1:28" x14ac:dyDescent="0.35">
      <c r="A166" s="98" t="s">
        <v>416</v>
      </c>
      <c r="B166" s="103" t="e">
        <f>SUMIFS(Pasākumi_kārtas!$K$98:$K$233,Pasākumi_kārtas!#REF!,'GRAFIKI II'!$A166,Pasākumi_kārtas!$R$98:$R$233,'GRAFIKI II'!B$119)/1000000</f>
        <v>#REF!</v>
      </c>
      <c r="C166" s="103" t="e">
        <f>SUMIFS(Pasākumi_kārtas!$K$98:$K$233,Pasākumi_kārtas!#REF!,'GRAFIKI II'!$A166,Pasākumi_kārtas!$R$98:$R$233,'GRAFIKI II'!C$119)/1000000</f>
        <v>#REF!</v>
      </c>
      <c r="D166" s="103" t="e">
        <f>SUMIFS(Pasākumi_kārtas!$K$98:$K$233,Pasākumi_kārtas!#REF!,'GRAFIKI II'!$A166,Pasākumi_kārtas!$R$98:$R$233,'GRAFIKI II'!D$119)/1000000</f>
        <v>#REF!</v>
      </c>
      <c r="E166" s="103" t="e">
        <f>SUMIFS(Pasākumi_kārtas!$K$98:$K$233,Pasākumi_kārtas!#REF!,'GRAFIKI II'!$A166,Pasākumi_kārtas!$R$98:$R$233,'GRAFIKI II'!E$119)/1000000</f>
        <v>#REF!</v>
      </c>
      <c r="F166" s="103" t="e">
        <f>SUMIFS(Pasākumi_kārtas!$K$98:$K$233,Pasākumi_kārtas!#REF!,'GRAFIKI II'!$A166,Pasākumi_kārtas!$R$98:$R$233,'GRAFIKI II'!F$119)/1000000</f>
        <v>#REF!</v>
      </c>
      <c r="G166" s="103" t="e">
        <f>SUMIFS(Pasākumi_kārtas!$K$98:$K$233,Pasākumi_kārtas!#REF!,'GRAFIKI II'!$A166,Pasākumi_kārtas!$R$98:$R$233,'GRAFIKI II'!G$119)/1000000</f>
        <v>#REF!</v>
      </c>
      <c r="H166" s="103" t="e">
        <f>SUMIFS(Pasākumi_kārtas!$K$98:$K$233,Pasākumi_kārtas!#REF!,'GRAFIKI II'!$A166,Pasākumi_kārtas!$R$98:$R$233,'GRAFIKI II'!H$119)/1000000</f>
        <v>#REF!</v>
      </c>
      <c r="I166" s="103" t="e">
        <f>SUMIFS(Pasākumi_kārtas!$K$98:$K$233,Pasākumi_kārtas!#REF!,'GRAFIKI II'!$A166,Pasākumi_kārtas!$R$98:$R$233,'GRAFIKI II'!I$119)/1000000</f>
        <v>#REF!</v>
      </c>
      <c r="J166" s="103" t="e">
        <f>SUMIFS(Pasākumi_kārtas!$K$98:$K$233,Pasākumi_kārtas!#REF!,'GRAFIKI II'!$A166,Pasākumi_kārtas!$R$98:$R$233,'GRAFIKI II'!J$119)/1000000</f>
        <v>#REF!</v>
      </c>
      <c r="K166" s="103" t="e">
        <f>SUMIFS(Pasākumi_kārtas!$K$98:$K$233,Pasākumi_kārtas!#REF!,'GRAFIKI II'!$A166,Pasākumi_kārtas!$R$98:$R$233,'GRAFIKI II'!K$119)/1000000</f>
        <v>#REF!</v>
      </c>
      <c r="L166" s="103" t="e">
        <f>SUMIFS(Pasākumi_kārtas!$K$98:$K$233,Pasākumi_kārtas!#REF!,'GRAFIKI II'!$A166,Pasākumi_kārtas!$R$98:$R$233,'GRAFIKI II'!L$119)/1000000</f>
        <v>#REF!</v>
      </c>
      <c r="M166" s="103" t="e">
        <f>SUMIFS(Pasākumi_kārtas!$K$98:$K$233,Pasākumi_kārtas!#REF!,'GRAFIKI II'!$A166,Pasākumi_kārtas!$R$98:$R$233,'GRAFIKI II'!M$119)/1000000</f>
        <v>#REF!</v>
      </c>
      <c r="P166" s="69" t="s">
        <v>416</v>
      </c>
      <c r="Q166" s="67" t="e">
        <f>((SUMIFS(Pasākumi_kārtas!$K$98:$K$233,Pasākumi_kārtas!#REF!,'GRAFIKI II'!$P166,Pasākumi_kārtas!$R$98:$R$233,'GRAFIKI II'!Q$119))/1000000)</f>
        <v>#REF!</v>
      </c>
      <c r="R166" s="67" t="e">
        <f>((SUMIFS(Pasākumi_kārtas!$K$98:$K$233,Pasākumi_kārtas!#REF!,'GRAFIKI II'!$P166,Pasākumi_kārtas!$R$98:$R$233,'GRAFIKI II'!R$119))/1000000)</f>
        <v>#REF!</v>
      </c>
      <c r="S166" s="67" t="e">
        <f>((SUMIFS(Pasākumi_kārtas!$K$98:$K$233,Pasākumi_kārtas!#REF!,'GRAFIKI II'!$P166,Pasākumi_kārtas!$R$98:$R$233,'GRAFIKI II'!S$119))/1000000)</f>
        <v>#REF!</v>
      </c>
      <c r="T166" s="67" t="e">
        <f>((SUMIFS(Pasākumi_kārtas!$K$98:$K$233,Pasākumi_kārtas!#REF!,'GRAFIKI II'!$P166,Pasākumi_kārtas!$R$98:$R$233,'GRAFIKI II'!T$119))/1000000)</f>
        <v>#REF!</v>
      </c>
      <c r="U166" s="67" t="e">
        <f>((SUMIFS(Pasākumi_kārtas!$K$98:$K$233,Pasākumi_kārtas!#REF!,'GRAFIKI II'!$P166,Pasākumi_kārtas!$R$98:$R$233,'GRAFIKI II'!U$119))/1000000)</f>
        <v>#REF!</v>
      </c>
      <c r="V166" s="67" t="e">
        <f>((SUMIFS(Pasākumi_kārtas!$K$98:$K$233,Pasākumi_kārtas!#REF!,'GRAFIKI II'!$P166,Pasākumi_kārtas!$R$98:$R$233,'GRAFIKI II'!V$119))/1000000)</f>
        <v>#REF!</v>
      </c>
      <c r="W166" s="67" t="e">
        <f>((SUMIFS(Pasākumi_kārtas!$K$98:$K$233,Pasākumi_kārtas!#REF!,'GRAFIKI II'!$P166,Pasākumi_kārtas!$R$98:$R$233,'GRAFIKI II'!W$119))/1000000)</f>
        <v>#REF!</v>
      </c>
      <c r="X166" s="67" t="e">
        <f>((SUMIFS(Pasākumi_kārtas!$K$98:$K$233,Pasākumi_kārtas!#REF!,'GRAFIKI II'!$P166,Pasākumi_kārtas!$R$98:$R$233,'GRAFIKI II'!X$119))/1000000)</f>
        <v>#REF!</v>
      </c>
      <c r="Y166" s="67" t="e">
        <f>((SUMIFS(Pasākumi_kārtas!$K$98:$K$233,Pasākumi_kārtas!#REF!,'GRAFIKI II'!$P166,Pasākumi_kārtas!$R$98:$R$233,'GRAFIKI II'!Y$119))/1000000)</f>
        <v>#REF!</v>
      </c>
      <c r="Z166" s="67" t="e">
        <f>((SUMIFS(Pasākumi_kārtas!$K$98:$K$233,Pasākumi_kārtas!#REF!,'GRAFIKI II'!$P166,Pasākumi_kārtas!$R$98:$R$233,'GRAFIKI II'!Z$119))/1000000)</f>
        <v>#REF!</v>
      </c>
      <c r="AA166" s="67" t="e">
        <f>((SUMIFS(Pasākumi_kārtas!$K$98:$K$233,Pasākumi_kārtas!#REF!,'GRAFIKI II'!$P166,Pasākumi_kārtas!$R$98:$R$233,'GRAFIKI II'!AA$119))/1000000)</f>
        <v>#REF!</v>
      </c>
      <c r="AB166" s="67" t="e">
        <f>((SUMIFS(Pasākumi_kārtas!$K$98:$K$233,Pasākumi_kārtas!#REF!,'GRAFIKI II'!$P166,Pasākumi_kārtas!$R$98:$R$233,'GRAFIKI II'!AB$119))/1000000)</f>
        <v>#REF!</v>
      </c>
    </row>
    <row r="167" spans="1:28" x14ac:dyDescent="0.35">
      <c r="A167" s="98" t="s">
        <v>415</v>
      </c>
      <c r="B167" s="103" t="e">
        <f>SUMIFS(Pasākumi_kārtas!$K$98:$K$233,Pasākumi_kārtas!#REF!,'GRAFIKI II'!$A167,Pasākumi_kārtas!$R$98:$R$233,'GRAFIKI II'!B$119)/1000000</f>
        <v>#REF!</v>
      </c>
      <c r="C167" s="103" t="e">
        <f>SUMIFS(Pasākumi_kārtas!$K$98:$K$233,Pasākumi_kārtas!#REF!,'GRAFIKI II'!$A167,Pasākumi_kārtas!$R$98:$R$233,'GRAFIKI II'!C$119)/1000000</f>
        <v>#REF!</v>
      </c>
      <c r="D167" s="103" t="e">
        <f>SUMIFS(Pasākumi_kārtas!$K$98:$K$233,Pasākumi_kārtas!#REF!,'GRAFIKI II'!$A167,Pasākumi_kārtas!$R$98:$R$233,'GRAFIKI II'!D$119)/1000000</f>
        <v>#REF!</v>
      </c>
      <c r="E167" s="103" t="e">
        <f>SUMIFS(Pasākumi_kārtas!$K$98:$K$233,Pasākumi_kārtas!#REF!,'GRAFIKI II'!$A167,Pasākumi_kārtas!$R$98:$R$233,'GRAFIKI II'!E$119)/1000000</f>
        <v>#REF!</v>
      </c>
      <c r="F167" s="103" t="e">
        <f>SUMIFS(Pasākumi_kārtas!$K$98:$K$233,Pasākumi_kārtas!#REF!,'GRAFIKI II'!$A167,Pasākumi_kārtas!$R$98:$R$233,'GRAFIKI II'!F$119)/1000000</f>
        <v>#REF!</v>
      </c>
      <c r="G167" s="103" t="e">
        <f>SUMIFS(Pasākumi_kārtas!$K$98:$K$233,Pasākumi_kārtas!#REF!,'GRAFIKI II'!$A167,Pasākumi_kārtas!$R$98:$R$233,'GRAFIKI II'!G$119)/1000000</f>
        <v>#REF!</v>
      </c>
      <c r="H167" s="103" t="e">
        <f>SUMIFS(Pasākumi_kārtas!$K$98:$K$233,Pasākumi_kārtas!#REF!,'GRAFIKI II'!$A167,Pasākumi_kārtas!$R$98:$R$233,'GRAFIKI II'!H$119)/1000000</f>
        <v>#REF!</v>
      </c>
      <c r="I167" s="103" t="e">
        <f>SUMIFS(Pasākumi_kārtas!$K$98:$K$233,Pasākumi_kārtas!#REF!,'GRAFIKI II'!$A167,Pasākumi_kārtas!$R$98:$R$233,'GRAFIKI II'!I$119)/1000000</f>
        <v>#REF!</v>
      </c>
      <c r="J167" s="103" t="e">
        <f>SUMIFS(Pasākumi_kārtas!$K$98:$K$233,Pasākumi_kārtas!#REF!,'GRAFIKI II'!$A167,Pasākumi_kārtas!$R$98:$R$233,'GRAFIKI II'!J$119)/1000000</f>
        <v>#REF!</v>
      </c>
      <c r="K167" s="103" t="e">
        <f>SUMIFS(Pasākumi_kārtas!$K$98:$K$233,Pasākumi_kārtas!#REF!,'GRAFIKI II'!$A167,Pasākumi_kārtas!$R$98:$R$233,'GRAFIKI II'!K$119)/1000000</f>
        <v>#REF!</v>
      </c>
      <c r="L167" s="103" t="e">
        <f>SUMIFS(Pasākumi_kārtas!$K$98:$K$233,Pasākumi_kārtas!#REF!,'GRAFIKI II'!$A167,Pasākumi_kārtas!$R$98:$R$233,'GRAFIKI II'!L$119)/1000000</f>
        <v>#REF!</v>
      </c>
      <c r="M167" s="103" t="e">
        <f>SUMIFS(Pasākumi_kārtas!$K$98:$K$233,Pasākumi_kārtas!#REF!,'GRAFIKI II'!$A167,Pasākumi_kārtas!$R$98:$R$233,'GRAFIKI II'!M$119)/1000000</f>
        <v>#REF!</v>
      </c>
      <c r="P167" s="69" t="s">
        <v>415</v>
      </c>
      <c r="Q167" s="67" t="e">
        <f>((SUMIFS(Pasākumi_kārtas!$K$98:$K$233,Pasākumi_kārtas!#REF!,'GRAFIKI II'!$P167,Pasākumi_kārtas!$R$98:$R$233,'GRAFIKI II'!Q$119))/1000000)</f>
        <v>#REF!</v>
      </c>
      <c r="R167" s="67" t="e">
        <f>((SUMIFS(Pasākumi_kārtas!$K$98:$K$233,Pasākumi_kārtas!#REF!,'GRAFIKI II'!$P167,Pasākumi_kārtas!$R$98:$R$233,'GRAFIKI II'!R$119))/1000000)</f>
        <v>#REF!</v>
      </c>
      <c r="S167" s="67" t="e">
        <f>((SUMIFS(Pasākumi_kārtas!$K$98:$K$233,Pasākumi_kārtas!#REF!,'GRAFIKI II'!$P167,Pasākumi_kārtas!$R$98:$R$233,'GRAFIKI II'!S$119))/1000000)</f>
        <v>#REF!</v>
      </c>
      <c r="T167" s="67" t="e">
        <f>((SUMIFS(Pasākumi_kārtas!$K$98:$K$233,Pasākumi_kārtas!#REF!,'GRAFIKI II'!$P167,Pasākumi_kārtas!$R$98:$R$233,'GRAFIKI II'!T$119))/1000000)</f>
        <v>#REF!</v>
      </c>
      <c r="U167" s="67" t="e">
        <f>((SUMIFS(Pasākumi_kārtas!$K$98:$K$233,Pasākumi_kārtas!#REF!,'GRAFIKI II'!$P167,Pasākumi_kārtas!$R$98:$R$233,'GRAFIKI II'!U$119))/1000000)</f>
        <v>#REF!</v>
      </c>
      <c r="V167" s="67" t="e">
        <f>((SUMIFS(Pasākumi_kārtas!$K$98:$K$233,Pasākumi_kārtas!#REF!,'GRAFIKI II'!$P167,Pasākumi_kārtas!$R$98:$R$233,'GRAFIKI II'!V$119))/1000000)</f>
        <v>#REF!</v>
      </c>
      <c r="W167" s="67" t="e">
        <f>((SUMIFS(Pasākumi_kārtas!$K$98:$K$233,Pasākumi_kārtas!#REF!,'GRAFIKI II'!$P167,Pasākumi_kārtas!$R$98:$R$233,'GRAFIKI II'!W$119))/1000000)</f>
        <v>#REF!</v>
      </c>
      <c r="X167" s="67" t="e">
        <f>((SUMIFS(Pasākumi_kārtas!$K$98:$K$233,Pasākumi_kārtas!#REF!,'GRAFIKI II'!$P167,Pasākumi_kārtas!$R$98:$R$233,'GRAFIKI II'!X$119))/1000000)</f>
        <v>#REF!</v>
      </c>
      <c r="Y167" s="67" t="e">
        <f>((SUMIFS(Pasākumi_kārtas!$K$98:$K$233,Pasākumi_kārtas!#REF!,'GRAFIKI II'!$P167,Pasākumi_kārtas!$R$98:$R$233,'GRAFIKI II'!Y$119))/1000000)</f>
        <v>#REF!</v>
      </c>
      <c r="Z167" s="67" t="e">
        <f>((SUMIFS(Pasākumi_kārtas!$K$98:$K$233,Pasākumi_kārtas!#REF!,'GRAFIKI II'!$P167,Pasākumi_kārtas!$R$98:$R$233,'GRAFIKI II'!Z$119))/1000000)</f>
        <v>#REF!</v>
      </c>
      <c r="AA167" s="67" t="e">
        <f>((SUMIFS(Pasākumi_kārtas!$K$98:$K$233,Pasākumi_kārtas!#REF!,'GRAFIKI II'!$P167,Pasākumi_kārtas!$R$98:$R$233,'GRAFIKI II'!AA$119))/1000000)</f>
        <v>#REF!</v>
      </c>
      <c r="AB167" s="67" t="e">
        <f>((SUMIFS(Pasākumi_kārtas!$K$98:$K$233,Pasākumi_kārtas!#REF!,'GRAFIKI II'!$P167,Pasākumi_kārtas!$R$98:$R$233,'GRAFIKI II'!AB$119))/1000000)</f>
        <v>#REF!</v>
      </c>
    </row>
    <row r="168" spans="1:28" x14ac:dyDescent="0.35">
      <c r="A168" s="98" t="s">
        <v>419</v>
      </c>
      <c r="B168" s="103" t="e">
        <f>SUMIFS(Pasākumi_kārtas!$K$98:$K$233,Pasākumi_kārtas!#REF!,'GRAFIKI II'!$A168,Pasākumi_kārtas!$R$98:$R$233,'GRAFIKI II'!B$119)/1000000</f>
        <v>#REF!</v>
      </c>
      <c r="C168" s="103" t="e">
        <f>SUMIFS(Pasākumi_kārtas!$K$98:$K$233,Pasākumi_kārtas!#REF!,'GRAFIKI II'!$A168,Pasākumi_kārtas!$R$98:$R$233,'GRAFIKI II'!C$119)/1000000</f>
        <v>#REF!</v>
      </c>
      <c r="D168" s="103" t="e">
        <f>SUMIFS(Pasākumi_kārtas!$K$98:$K$233,Pasākumi_kārtas!#REF!,'GRAFIKI II'!$A168,Pasākumi_kārtas!$R$98:$R$233,'GRAFIKI II'!D$119)/1000000</f>
        <v>#REF!</v>
      </c>
      <c r="E168" s="103" t="e">
        <f>SUMIFS(Pasākumi_kārtas!$K$98:$K$233,Pasākumi_kārtas!#REF!,'GRAFIKI II'!$A168,Pasākumi_kārtas!$R$98:$R$233,'GRAFIKI II'!E$119)/1000000</f>
        <v>#REF!</v>
      </c>
      <c r="F168" s="103" t="e">
        <f>SUMIFS(Pasākumi_kārtas!$K$98:$K$233,Pasākumi_kārtas!#REF!,'GRAFIKI II'!$A168,Pasākumi_kārtas!$R$98:$R$233,'GRAFIKI II'!F$119)/1000000</f>
        <v>#REF!</v>
      </c>
      <c r="G168" s="103" t="e">
        <f>SUMIFS(Pasākumi_kārtas!$K$98:$K$233,Pasākumi_kārtas!#REF!,'GRAFIKI II'!$A168,Pasākumi_kārtas!$R$98:$R$233,'GRAFIKI II'!G$119)/1000000</f>
        <v>#REF!</v>
      </c>
      <c r="H168" s="103" t="e">
        <f>SUMIFS(Pasākumi_kārtas!$K$98:$K$233,Pasākumi_kārtas!#REF!,'GRAFIKI II'!$A168,Pasākumi_kārtas!$R$98:$R$233,'GRAFIKI II'!H$119)/1000000</f>
        <v>#REF!</v>
      </c>
      <c r="I168" s="103" t="e">
        <f>SUMIFS(Pasākumi_kārtas!$K$98:$K$233,Pasākumi_kārtas!#REF!,'GRAFIKI II'!$A168,Pasākumi_kārtas!$R$98:$R$233,'GRAFIKI II'!I$119)/1000000</f>
        <v>#REF!</v>
      </c>
      <c r="J168" s="103" t="e">
        <f>SUMIFS(Pasākumi_kārtas!$K$98:$K$233,Pasākumi_kārtas!#REF!,'GRAFIKI II'!$A168,Pasākumi_kārtas!$R$98:$R$233,'GRAFIKI II'!J$119)/1000000</f>
        <v>#REF!</v>
      </c>
      <c r="K168" s="103" t="e">
        <f>SUMIFS(Pasākumi_kārtas!$K$98:$K$233,Pasākumi_kārtas!#REF!,'GRAFIKI II'!$A168,Pasākumi_kārtas!$R$98:$R$233,'GRAFIKI II'!K$119)/1000000</f>
        <v>#REF!</v>
      </c>
      <c r="L168" s="103" t="e">
        <f>SUMIFS(Pasākumi_kārtas!$K$98:$K$233,Pasākumi_kārtas!#REF!,'GRAFIKI II'!$A168,Pasākumi_kārtas!$R$98:$R$233,'GRAFIKI II'!L$119)/1000000</f>
        <v>#REF!</v>
      </c>
      <c r="M168" s="103" t="e">
        <f>SUMIFS(Pasākumi_kārtas!$K$98:$K$233,Pasākumi_kārtas!#REF!,'GRAFIKI II'!$A168,Pasākumi_kārtas!$R$98:$R$233,'GRAFIKI II'!M$119)/1000000</f>
        <v>#REF!</v>
      </c>
      <c r="P168" s="69" t="s">
        <v>419</v>
      </c>
      <c r="Q168" s="67" t="e">
        <f>((SUMIFS(Pasākumi_kārtas!$K$98:$K$233,Pasākumi_kārtas!#REF!,'GRAFIKI II'!$P168,Pasākumi_kārtas!$R$98:$R$233,'GRAFIKI II'!Q$119))/1000000)</f>
        <v>#REF!</v>
      </c>
      <c r="R168" s="67" t="e">
        <f>((SUMIFS(Pasākumi_kārtas!$K$98:$K$233,Pasākumi_kārtas!#REF!,'GRAFIKI II'!$P168,Pasākumi_kārtas!$R$98:$R$233,'GRAFIKI II'!R$119))/1000000)</f>
        <v>#REF!</v>
      </c>
      <c r="S168" s="67" t="e">
        <f>((SUMIFS(Pasākumi_kārtas!$K$98:$K$233,Pasākumi_kārtas!#REF!,'GRAFIKI II'!$P168,Pasākumi_kārtas!$R$98:$R$233,'GRAFIKI II'!S$119))/1000000)</f>
        <v>#REF!</v>
      </c>
      <c r="T168" s="67" t="e">
        <f>((SUMIFS(Pasākumi_kārtas!$K$98:$K$233,Pasākumi_kārtas!#REF!,'GRAFIKI II'!$P168,Pasākumi_kārtas!$R$98:$R$233,'GRAFIKI II'!T$119))/1000000)</f>
        <v>#REF!</v>
      </c>
      <c r="U168" s="67" t="e">
        <f>((SUMIFS(Pasākumi_kārtas!$K$98:$K$233,Pasākumi_kārtas!#REF!,'GRAFIKI II'!$P168,Pasākumi_kārtas!$R$98:$R$233,'GRAFIKI II'!U$119))/1000000)</f>
        <v>#REF!</v>
      </c>
      <c r="V168" s="67" t="e">
        <f>((SUMIFS(Pasākumi_kārtas!$K$98:$K$233,Pasākumi_kārtas!#REF!,'GRAFIKI II'!$P168,Pasākumi_kārtas!$R$98:$R$233,'GRAFIKI II'!V$119))/1000000)</f>
        <v>#REF!</v>
      </c>
      <c r="W168" s="67" t="e">
        <f>((SUMIFS(Pasākumi_kārtas!$K$98:$K$233,Pasākumi_kārtas!#REF!,'GRAFIKI II'!$P168,Pasākumi_kārtas!$R$98:$R$233,'GRAFIKI II'!W$119))/1000000)</f>
        <v>#REF!</v>
      </c>
      <c r="X168" s="67" t="e">
        <f>((SUMIFS(Pasākumi_kārtas!$K$98:$K$233,Pasākumi_kārtas!#REF!,'GRAFIKI II'!$P168,Pasākumi_kārtas!$R$98:$R$233,'GRAFIKI II'!X$119))/1000000)</f>
        <v>#REF!</v>
      </c>
      <c r="Y168" s="67" t="e">
        <f>((SUMIFS(Pasākumi_kārtas!$K$98:$K$233,Pasākumi_kārtas!#REF!,'GRAFIKI II'!$P168,Pasākumi_kārtas!$R$98:$R$233,'GRAFIKI II'!Y$119))/1000000)</f>
        <v>#REF!</v>
      </c>
      <c r="Z168" s="67" t="e">
        <f>((SUMIFS(Pasākumi_kārtas!$K$98:$K$233,Pasākumi_kārtas!#REF!,'GRAFIKI II'!$P168,Pasākumi_kārtas!$R$98:$R$233,'GRAFIKI II'!Z$119))/1000000)</f>
        <v>#REF!</v>
      </c>
      <c r="AA168" s="67" t="e">
        <f>((SUMIFS(Pasākumi_kārtas!$K$98:$K$233,Pasākumi_kārtas!#REF!,'GRAFIKI II'!$P168,Pasākumi_kārtas!$R$98:$R$233,'GRAFIKI II'!AA$119))/1000000)</f>
        <v>#REF!</v>
      </c>
      <c r="AB168" s="67" t="e">
        <f>((SUMIFS(Pasākumi_kārtas!$K$98:$K$233,Pasākumi_kārtas!#REF!,'GRAFIKI II'!$P168,Pasākumi_kārtas!$R$98:$R$233,'GRAFIKI II'!AB$119))/1000000)</f>
        <v>#REF!</v>
      </c>
    </row>
    <row r="169" spans="1:28" x14ac:dyDescent="0.35">
      <c r="A169" s="98" t="s">
        <v>420</v>
      </c>
      <c r="B169" s="103" t="e">
        <f>SUMIFS(Pasākumi_kārtas!$K$98:$K$233,Pasākumi_kārtas!#REF!,'GRAFIKI II'!$A169,Pasākumi_kārtas!$R$98:$R$233,'GRAFIKI II'!B$119)/1000000</f>
        <v>#REF!</v>
      </c>
      <c r="C169" s="103" t="e">
        <f>SUMIFS(Pasākumi_kārtas!$K$98:$K$233,Pasākumi_kārtas!#REF!,'GRAFIKI II'!$A169,Pasākumi_kārtas!$R$98:$R$233,'GRAFIKI II'!C$119)/1000000</f>
        <v>#REF!</v>
      </c>
      <c r="D169" s="103" t="e">
        <f>SUMIFS(Pasākumi_kārtas!$K$98:$K$233,Pasākumi_kārtas!#REF!,'GRAFIKI II'!$A169,Pasākumi_kārtas!$R$98:$R$233,'GRAFIKI II'!D$119)/1000000</f>
        <v>#REF!</v>
      </c>
      <c r="E169" s="103" t="e">
        <f>SUMIFS(Pasākumi_kārtas!$K$98:$K$233,Pasākumi_kārtas!#REF!,'GRAFIKI II'!$A169,Pasākumi_kārtas!$R$98:$R$233,'GRAFIKI II'!E$119)/1000000</f>
        <v>#REF!</v>
      </c>
      <c r="F169" s="103" t="e">
        <f>SUMIFS(Pasākumi_kārtas!$K$98:$K$233,Pasākumi_kārtas!#REF!,'GRAFIKI II'!$A169,Pasākumi_kārtas!$R$98:$R$233,'GRAFIKI II'!F$119)/1000000</f>
        <v>#REF!</v>
      </c>
      <c r="G169" s="103" t="e">
        <f>SUMIFS(Pasākumi_kārtas!$K$98:$K$233,Pasākumi_kārtas!#REF!,'GRAFIKI II'!$A169,Pasākumi_kārtas!$R$98:$R$233,'GRAFIKI II'!G$119)/1000000</f>
        <v>#REF!</v>
      </c>
      <c r="H169" s="103" t="e">
        <f>SUMIFS(Pasākumi_kārtas!$K$98:$K$233,Pasākumi_kārtas!#REF!,'GRAFIKI II'!$A169,Pasākumi_kārtas!$R$98:$R$233,'GRAFIKI II'!H$119)/1000000</f>
        <v>#REF!</v>
      </c>
      <c r="I169" s="103" t="e">
        <f>SUMIFS(Pasākumi_kārtas!$K$98:$K$233,Pasākumi_kārtas!#REF!,'GRAFIKI II'!$A169,Pasākumi_kārtas!$R$98:$R$233,'GRAFIKI II'!I$119)/1000000</f>
        <v>#REF!</v>
      </c>
      <c r="J169" s="103" t="e">
        <f>SUMIFS(Pasākumi_kārtas!$K$98:$K$233,Pasākumi_kārtas!#REF!,'GRAFIKI II'!$A169,Pasākumi_kārtas!$R$98:$R$233,'GRAFIKI II'!J$119)/1000000</f>
        <v>#REF!</v>
      </c>
      <c r="K169" s="103" t="e">
        <f>SUMIFS(Pasākumi_kārtas!$K$98:$K$233,Pasākumi_kārtas!#REF!,'GRAFIKI II'!$A169,Pasākumi_kārtas!$R$98:$R$233,'GRAFIKI II'!K$119)/1000000</f>
        <v>#REF!</v>
      </c>
      <c r="L169" s="103" t="e">
        <f>SUMIFS(Pasākumi_kārtas!$K$98:$K$233,Pasākumi_kārtas!#REF!,'GRAFIKI II'!$A169,Pasākumi_kārtas!$R$98:$R$233,'GRAFIKI II'!L$119)/1000000</f>
        <v>#REF!</v>
      </c>
      <c r="M169" s="103" t="e">
        <f>SUMIFS(Pasākumi_kārtas!$K$98:$K$233,Pasākumi_kārtas!#REF!,'GRAFIKI II'!$A169,Pasākumi_kārtas!$R$98:$R$233,'GRAFIKI II'!M$119)/1000000</f>
        <v>#REF!</v>
      </c>
      <c r="P169" s="69" t="s">
        <v>420</v>
      </c>
      <c r="Q169" s="67" t="e">
        <f>((SUMIFS(Pasākumi_kārtas!$K$98:$K$233,Pasākumi_kārtas!#REF!,'GRAFIKI II'!$P169,Pasākumi_kārtas!$R$98:$R$233,'GRAFIKI II'!Q$119))/1000000)</f>
        <v>#REF!</v>
      </c>
      <c r="R169" s="67" t="e">
        <f>((SUMIFS(Pasākumi_kārtas!$K$98:$K$233,Pasākumi_kārtas!#REF!,'GRAFIKI II'!$P169,Pasākumi_kārtas!$R$98:$R$233,'GRAFIKI II'!R$119))/1000000)</f>
        <v>#REF!</v>
      </c>
      <c r="S169" s="67" t="e">
        <f>((SUMIFS(Pasākumi_kārtas!$K$98:$K$233,Pasākumi_kārtas!#REF!,'GRAFIKI II'!$P169,Pasākumi_kārtas!$R$98:$R$233,'GRAFIKI II'!S$119))/1000000)</f>
        <v>#REF!</v>
      </c>
      <c r="T169" s="67" t="e">
        <f>((SUMIFS(Pasākumi_kārtas!$K$98:$K$233,Pasākumi_kārtas!#REF!,'GRAFIKI II'!$P169,Pasākumi_kārtas!$R$98:$R$233,'GRAFIKI II'!T$119))/1000000)</f>
        <v>#REF!</v>
      </c>
      <c r="U169" s="67" t="e">
        <f>((SUMIFS(Pasākumi_kārtas!$K$98:$K$233,Pasākumi_kārtas!#REF!,'GRAFIKI II'!$P169,Pasākumi_kārtas!$R$98:$R$233,'GRAFIKI II'!U$119))/1000000)</f>
        <v>#REF!</v>
      </c>
      <c r="V169" s="67" t="e">
        <f>((SUMIFS(Pasākumi_kārtas!$K$98:$K$233,Pasākumi_kārtas!#REF!,'GRAFIKI II'!$P169,Pasākumi_kārtas!$R$98:$R$233,'GRAFIKI II'!V$119))/1000000)</f>
        <v>#REF!</v>
      </c>
      <c r="W169" s="67" t="e">
        <f>((SUMIFS(Pasākumi_kārtas!$K$98:$K$233,Pasākumi_kārtas!#REF!,'GRAFIKI II'!$P169,Pasākumi_kārtas!$R$98:$R$233,'GRAFIKI II'!W$119))/1000000)</f>
        <v>#REF!</v>
      </c>
      <c r="X169" s="67" t="e">
        <f>((SUMIFS(Pasākumi_kārtas!$K$98:$K$233,Pasākumi_kārtas!#REF!,'GRAFIKI II'!$P169,Pasākumi_kārtas!$R$98:$R$233,'GRAFIKI II'!X$119))/1000000)</f>
        <v>#REF!</v>
      </c>
      <c r="Y169" s="67" t="e">
        <f>((SUMIFS(Pasākumi_kārtas!$K$98:$K$233,Pasākumi_kārtas!#REF!,'GRAFIKI II'!$P169,Pasākumi_kārtas!$R$98:$R$233,'GRAFIKI II'!Y$119))/1000000)</f>
        <v>#REF!</v>
      </c>
      <c r="Z169" s="67" t="e">
        <f>((SUMIFS(Pasākumi_kārtas!$K$98:$K$233,Pasākumi_kārtas!#REF!,'GRAFIKI II'!$P169,Pasākumi_kārtas!$R$98:$R$233,'GRAFIKI II'!Z$119))/1000000)</f>
        <v>#REF!</v>
      </c>
      <c r="AA169" s="67" t="e">
        <f>((SUMIFS(Pasākumi_kārtas!$K$98:$K$233,Pasākumi_kārtas!#REF!,'GRAFIKI II'!$P169,Pasākumi_kārtas!$R$98:$R$233,'GRAFIKI II'!AA$119))/1000000)</f>
        <v>#REF!</v>
      </c>
      <c r="AB169" s="67" t="e">
        <f>((SUMIFS(Pasākumi_kārtas!$K$98:$K$233,Pasākumi_kārtas!#REF!,'GRAFIKI II'!$P169,Pasākumi_kārtas!$R$98:$R$233,'GRAFIKI II'!AB$119))/1000000)</f>
        <v>#REF!</v>
      </c>
    </row>
    <row r="170" spans="1:28" x14ac:dyDescent="0.35">
      <c r="A170" s="98" t="s">
        <v>421</v>
      </c>
      <c r="B170" s="103" t="e">
        <f>SUMIFS(Pasākumi_kārtas!$K$98:$K$233,Pasākumi_kārtas!#REF!,'GRAFIKI II'!$A170,Pasākumi_kārtas!$R$98:$R$233,'GRAFIKI II'!B$119)/1000000</f>
        <v>#REF!</v>
      </c>
      <c r="C170" s="103" t="e">
        <f>SUMIFS(Pasākumi_kārtas!$K$98:$K$233,Pasākumi_kārtas!#REF!,'GRAFIKI II'!$A170,Pasākumi_kārtas!$R$98:$R$233,'GRAFIKI II'!C$119)/1000000</f>
        <v>#REF!</v>
      </c>
      <c r="D170" s="103" t="e">
        <f>SUMIFS(Pasākumi_kārtas!$K$98:$K$233,Pasākumi_kārtas!#REF!,'GRAFIKI II'!$A170,Pasākumi_kārtas!$R$98:$R$233,'GRAFIKI II'!D$119)/1000000</f>
        <v>#REF!</v>
      </c>
      <c r="E170" s="103" t="e">
        <f>SUMIFS(Pasākumi_kārtas!$K$98:$K$233,Pasākumi_kārtas!#REF!,'GRAFIKI II'!$A170,Pasākumi_kārtas!$R$98:$R$233,'GRAFIKI II'!E$119)/1000000</f>
        <v>#REF!</v>
      </c>
      <c r="F170" s="103" t="e">
        <f>SUMIFS(Pasākumi_kārtas!$K$98:$K$233,Pasākumi_kārtas!#REF!,'GRAFIKI II'!$A170,Pasākumi_kārtas!$R$98:$R$233,'GRAFIKI II'!F$119)/1000000</f>
        <v>#REF!</v>
      </c>
      <c r="G170" s="103" t="e">
        <f>SUMIFS(Pasākumi_kārtas!$K$98:$K$233,Pasākumi_kārtas!#REF!,'GRAFIKI II'!$A170,Pasākumi_kārtas!$R$98:$R$233,'GRAFIKI II'!G$119)/1000000</f>
        <v>#REF!</v>
      </c>
      <c r="H170" s="103" t="e">
        <f>SUMIFS(Pasākumi_kārtas!$K$98:$K$233,Pasākumi_kārtas!#REF!,'GRAFIKI II'!$A170,Pasākumi_kārtas!$R$98:$R$233,'GRAFIKI II'!H$119)/1000000</f>
        <v>#REF!</v>
      </c>
      <c r="I170" s="103" t="e">
        <f>SUMIFS(Pasākumi_kārtas!$K$98:$K$233,Pasākumi_kārtas!#REF!,'GRAFIKI II'!$A170,Pasākumi_kārtas!$R$98:$R$233,'GRAFIKI II'!I$119)/1000000</f>
        <v>#REF!</v>
      </c>
      <c r="J170" s="103" t="e">
        <f>SUMIFS(Pasākumi_kārtas!$K$98:$K$233,Pasākumi_kārtas!#REF!,'GRAFIKI II'!$A170,Pasākumi_kārtas!$R$98:$R$233,'GRAFIKI II'!J$119)/1000000</f>
        <v>#REF!</v>
      </c>
      <c r="K170" s="103" t="e">
        <f>SUMIFS(Pasākumi_kārtas!$K$98:$K$233,Pasākumi_kārtas!#REF!,'GRAFIKI II'!$A170,Pasākumi_kārtas!$R$98:$R$233,'GRAFIKI II'!K$119)/1000000</f>
        <v>#REF!</v>
      </c>
      <c r="L170" s="103" t="e">
        <f>SUMIFS(Pasākumi_kārtas!$K$98:$K$233,Pasākumi_kārtas!#REF!,'GRAFIKI II'!$A170,Pasākumi_kārtas!$R$98:$R$233,'GRAFIKI II'!L$119)/1000000</f>
        <v>#REF!</v>
      </c>
      <c r="M170" s="103" t="e">
        <f>SUMIFS(Pasākumi_kārtas!$K$98:$K$233,Pasākumi_kārtas!#REF!,'GRAFIKI II'!$A170,Pasākumi_kārtas!$R$98:$R$233,'GRAFIKI II'!M$119)/1000000</f>
        <v>#REF!</v>
      </c>
      <c r="P170" s="69" t="s">
        <v>421</v>
      </c>
      <c r="Q170" s="67" t="e">
        <f>((SUMIFS(Pasākumi_kārtas!$K$98:$K$233,Pasākumi_kārtas!#REF!,'GRAFIKI II'!$P170,Pasākumi_kārtas!$R$98:$R$233,'GRAFIKI II'!Q$119))/1000000)</f>
        <v>#REF!</v>
      </c>
      <c r="R170" s="67" t="e">
        <f>((SUMIFS(Pasākumi_kārtas!$K$98:$K$233,Pasākumi_kārtas!#REF!,'GRAFIKI II'!$P170,Pasākumi_kārtas!$R$98:$R$233,'GRAFIKI II'!R$119))/1000000)</f>
        <v>#REF!</v>
      </c>
      <c r="S170" s="67" t="e">
        <f>((SUMIFS(Pasākumi_kārtas!$K$98:$K$233,Pasākumi_kārtas!#REF!,'GRAFIKI II'!$P170,Pasākumi_kārtas!$R$98:$R$233,'GRAFIKI II'!S$119))/1000000)</f>
        <v>#REF!</v>
      </c>
      <c r="T170" s="67" t="e">
        <f>((SUMIFS(Pasākumi_kārtas!$K$98:$K$233,Pasākumi_kārtas!#REF!,'GRAFIKI II'!$P170,Pasākumi_kārtas!$R$98:$R$233,'GRAFIKI II'!T$119))/1000000)</f>
        <v>#REF!</v>
      </c>
      <c r="U170" s="67" t="e">
        <f>((SUMIFS(Pasākumi_kārtas!$K$98:$K$233,Pasākumi_kārtas!#REF!,'GRAFIKI II'!$P170,Pasākumi_kārtas!$R$98:$R$233,'GRAFIKI II'!U$119))/1000000)</f>
        <v>#REF!</v>
      </c>
      <c r="V170" s="67" t="e">
        <f>((SUMIFS(Pasākumi_kārtas!$K$98:$K$233,Pasākumi_kārtas!#REF!,'GRAFIKI II'!$P170,Pasākumi_kārtas!$R$98:$R$233,'GRAFIKI II'!V$119))/1000000)</f>
        <v>#REF!</v>
      </c>
      <c r="W170" s="67" t="e">
        <f>((SUMIFS(Pasākumi_kārtas!$K$98:$K$233,Pasākumi_kārtas!#REF!,'GRAFIKI II'!$P170,Pasākumi_kārtas!$R$98:$R$233,'GRAFIKI II'!W$119))/1000000)</f>
        <v>#REF!</v>
      </c>
      <c r="X170" s="67" t="e">
        <f>((SUMIFS(Pasākumi_kārtas!$K$98:$K$233,Pasākumi_kārtas!#REF!,'GRAFIKI II'!$P170,Pasākumi_kārtas!$R$98:$R$233,'GRAFIKI II'!X$119))/1000000)</f>
        <v>#REF!</v>
      </c>
      <c r="Y170" s="67" t="e">
        <f>((SUMIFS(Pasākumi_kārtas!$K$98:$K$233,Pasākumi_kārtas!#REF!,'GRAFIKI II'!$P170,Pasākumi_kārtas!$R$98:$R$233,'GRAFIKI II'!Y$119))/1000000)</f>
        <v>#REF!</v>
      </c>
      <c r="Z170" s="67" t="e">
        <f>((SUMIFS(Pasākumi_kārtas!$K$98:$K$233,Pasākumi_kārtas!#REF!,'GRAFIKI II'!$P170,Pasākumi_kārtas!$R$98:$R$233,'GRAFIKI II'!Z$119))/1000000)</f>
        <v>#REF!</v>
      </c>
      <c r="AA170" s="67" t="e">
        <f>((SUMIFS(Pasākumi_kārtas!$K$98:$K$233,Pasākumi_kārtas!#REF!,'GRAFIKI II'!$P170,Pasākumi_kārtas!$R$98:$R$233,'GRAFIKI II'!AA$119))/1000000)</f>
        <v>#REF!</v>
      </c>
      <c r="AB170" s="67" t="e">
        <f>((SUMIFS(Pasākumi_kārtas!$K$98:$K$233,Pasākumi_kārtas!#REF!,'GRAFIKI II'!$P170,Pasākumi_kārtas!$R$98:$R$233,'GRAFIKI II'!AB$119))/1000000)</f>
        <v>#REF!</v>
      </c>
    </row>
    <row r="171" spans="1:28" x14ac:dyDescent="0.35">
      <c r="A171" s="98" t="s">
        <v>422</v>
      </c>
      <c r="B171" s="103" t="e">
        <f>SUMIFS(Pasākumi_kārtas!$K$98:$K$233,Pasākumi_kārtas!#REF!,'GRAFIKI II'!$A171,Pasākumi_kārtas!$R$98:$R$233,'GRAFIKI II'!B$119)/1000000</f>
        <v>#REF!</v>
      </c>
      <c r="C171" s="103" t="e">
        <f>SUMIFS(Pasākumi_kārtas!$K$98:$K$233,Pasākumi_kārtas!#REF!,'GRAFIKI II'!$A171,Pasākumi_kārtas!$R$98:$R$233,'GRAFIKI II'!C$119)/1000000</f>
        <v>#REF!</v>
      </c>
      <c r="D171" s="103" t="e">
        <f>SUMIFS(Pasākumi_kārtas!$K$98:$K$233,Pasākumi_kārtas!#REF!,'GRAFIKI II'!$A171,Pasākumi_kārtas!$R$98:$R$233,'GRAFIKI II'!D$119)/1000000</f>
        <v>#REF!</v>
      </c>
      <c r="E171" s="103" t="e">
        <f>SUMIFS(Pasākumi_kārtas!$K$98:$K$233,Pasākumi_kārtas!#REF!,'GRAFIKI II'!$A171,Pasākumi_kārtas!$R$98:$R$233,'GRAFIKI II'!E$119)/1000000</f>
        <v>#REF!</v>
      </c>
      <c r="F171" s="103" t="e">
        <f>SUMIFS(Pasākumi_kārtas!$K$98:$K$233,Pasākumi_kārtas!#REF!,'GRAFIKI II'!$A171,Pasākumi_kārtas!$R$98:$R$233,'GRAFIKI II'!F$119)/1000000</f>
        <v>#REF!</v>
      </c>
      <c r="G171" s="103" t="e">
        <f>SUMIFS(Pasākumi_kārtas!$K$98:$K$233,Pasākumi_kārtas!#REF!,'GRAFIKI II'!$A171,Pasākumi_kārtas!$R$98:$R$233,'GRAFIKI II'!G$119)/1000000</f>
        <v>#REF!</v>
      </c>
      <c r="H171" s="103" t="e">
        <f>SUMIFS(Pasākumi_kārtas!$K$98:$K$233,Pasākumi_kārtas!#REF!,'GRAFIKI II'!$A171,Pasākumi_kārtas!$R$98:$R$233,'GRAFIKI II'!H$119)/1000000</f>
        <v>#REF!</v>
      </c>
      <c r="I171" s="103" t="e">
        <f>SUMIFS(Pasākumi_kārtas!$K$98:$K$233,Pasākumi_kārtas!#REF!,'GRAFIKI II'!$A171,Pasākumi_kārtas!$R$98:$R$233,'GRAFIKI II'!I$119)/1000000</f>
        <v>#REF!</v>
      </c>
      <c r="J171" s="103" t="e">
        <f>SUMIFS(Pasākumi_kārtas!$K$98:$K$233,Pasākumi_kārtas!#REF!,'GRAFIKI II'!$A171,Pasākumi_kārtas!$R$98:$R$233,'GRAFIKI II'!J$119)/1000000</f>
        <v>#REF!</v>
      </c>
      <c r="K171" s="103" t="e">
        <f>SUMIFS(Pasākumi_kārtas!$K$98:$K$233,Pasākumi_kārtas!#REF!,'GRAFIKI II'!$A171,Pasākumi_kārtas!$R$98:$R$233,'GRAFIKI II'!K$119)/1000000</f>
        <v>#REF!</v>
      </c>
      <c r="L171" s="103" t="e">
        <f>SUMIFS(Pasākumi_kārtas!$K$98:$K$233,Pasākumi_kārtas!#REF!,'GRAFIKI II'!$A171,Pasākumi_kārtas!$R$98:$R$233,'GRAFIKI II'!L$119)/1000000</f>
        <v>#REF!</v>
      </c>
      <c r="M171" s="103" t="e">
        <f>SUMIFS(Pasākumi_kārtas!$K$98:$K$233,Pasākumi_kārtas!#REF!,'GRAFIKI II'!$A171,Pasākumi_kārtas!$R$98:$R$233,'GRAFIKI II'!M$119)/1000000</f>
        <v>#REF!</v>
      </c>
      <c r="P171" s="69" t="s">
        <v>422</v>
      </c>
      <c r="Q171" s="67" t="e">
        <f>((SUMIFS(Pasākumi_kārtas!$K$98:$K$233,Pasākumi_kārtas!#REF!,'GRAFIKI II'!$P171,Pasākumi_kārtas!$R$98:$R$233,'GRAFIKI II'!Q$119))/1000000)</f>
        <v>#REF!</v>
      </c>
      <c r="R171" s="67" t="e">
        <f>((SUMIFS(Pasākumi_kārtas!$K$98:$K$233,Pasākumi_kārtas!#REF!,'GRAFIKI II'!$P171,Pasākumi_kārtas!$R$98:$R$233,'GRAFIKI II'!R$119))/1000000)</f>
        <v>#REF!</v>
      </c>
      <c r="S171" s="67" t="e">
        <f>((SUMIFS(Pasākumi_kārtas!$K$98:$K$233,Pasākumi_kārtas!#REF!,'GRAFIKI II'!$P171,Pasākumi_kārtas!$R$98:$R$233,'GRAFIKI II'!S$119))/1000000)</f>
        <v>#REF!</v>
      </c>
      <c r="T171" s="67" t="e">
        <f>((SUMIFS(Pasākumi_kārtas!$K$98:$K$233,Pasākumi_kārtas!#REF!,'GRAFIKI II'!$P171,Pasākumi_kārtas!$R$98:$R$233,'GRAFIKI II'!T$119))/1000000)</f>
        <v>#REF!</v>
      </c>
      <c r="U171" s="67" t="e">
        <f>((SUMIFS(Pasākumi_kārtas!$K$98:$K$233,Pasākumi_kārtas!#REF!,'GRAFIKI II'!$P171,Pasākumi_kārtas!$R$98:$R$233,'GRAFIKI II'!U$119))/1000000)</f>
        <v>#REF!</v>
      </c>
      <c r="V171" s="67" t="e">
        <f>((SUMIFS(Pasākumi_kārtas!$K$98:$K$233,Pasākumi_kārtas!#REF!,'GRAFIKI II'!$P171,Pasākumi_kārtas!$R$98:$R$233,'GRAFIKI II'!V$119))/1000000)</f>
        <v>#REF!</v>
      </c>
      <c r="W171" s="67" t="e">
        <f>((SUMIFS(Pasākumi_kārtas!$K$98:$K$233,Pasākumi_kārtas!#REF!,'GRAFIKI II'!$P171,Pasākumi_kārtas!$R$98:$R$233,'GRAFIKI II'!W$119))/1000000)</f>
        <v>#REF!</v>
      </c>
      <c r="X171" s="67" t="e">
        <f>((SUMIFS(Pasākumi_kārtas!$K$98:$K$233,Pasākumi_kārtas!#REF!,'GRAFIKI II'!$P171,Pasākumi_kārtas!$R$98:$R$233,'GRAFIKI II'!X$119))/1000000)</f>
        <v>#REF!</v>
      </c>
      <c r="Y171" s="67" t="e">
        <f>((SUMIFS(Pasākumi_kārtas!$K$98:$K$233,Pasākumi_kārtas!#REF!,'GRAFIKI II'!$P171,Pasākumi_kārtas!$R$98:$R$233,'GRAFIKI II'!Y$119))/1000000)</f>
        <v>#REF!</v>
      </c>
      <c r="Z171" s="67" t="e">
        <f>((SUMIFS(Pasākumi_kārtas!$K$98:$K$233,Pasākumi_kārtas!#REF!,'GRAFIKI II'!$P171,Pasākumi_kārtas!$R$98:$R$233,'GRAFIKI II'!Z$119))/1000000)</f>
        <v>#REF!</v>
      </c>
      <c r="AA171" s="67" t="e">
        <f>((SUMIFS(Pasākumi_kārtas!$K$98:$K$233,Pasākumi_kārtas!#REF!,'GRAFIKI II'!$P171,Pasākumi_kārtas!$R$98:$R$233,'GRAFIKI II'!AA$119))/1000000)</f>
        <v>#REF!</v>
      </c>
      <c r="AB171" s="67" t="e">
        <f>((SUMIFS(Pasākumi_kārtas!$K$98:$K$233,Pasākumi_kārtas!#REF!,'GRAFIKI II'!$P171,Pasākumi_kārtas!$R$98:$R$233,'GRAFIKI II'!AB$119))/1000000)</f>
        <v>#REF!</v>
      </c>
    </row>
    <row r="172" spans="1:28" x14ac:dyDescent="0.35">
      <c r="A172" s="22" t="e">
        <f>SUM(B172:M172)</f>
        <v>#REF!</v>
      </c>
      <c r="B172" s="104" t="e">
        <f>SUM(B150:B171)</f>
        <v>#REF!</v>
      </c>
      <c r="C172" s="104" t="e">
        <f t="shared" ref="C172:M172" si="67">SUM(C150:C171)</f>
        <v>#REF!</v>
      </c>
      <c r="D172" s="104" t="e">
        <f t="shared" si="67"/>
        <v>#REF!</v>
      </c>
      <c r="E172" s="104" t="e">
        <f t="shared" si="67"/>
        <v>#REF!</v>
      </c>
      <c r="F172" s="104" t="e">
        <f t="shared" si="67"/>
        <v>#REF!</v>
      </c>
      <c r="G172" s="104" t="e">
        <f t="shared" si="67"/>
        <v>#REF!</v>
      </c>
      <c r="H172" s="104" t="e">
        <f t="shared" si="67"/>
        <v>#REF!</v>
      </c>
      <c r="I172" s="104" t="e">
        <f t="shared" si="67"/>
        <v>#REF!</v>
      </c>
      <c r="J172" s="104" t="e">
        <f t="shared" si="67"/>
        <v>#REF!</v>
      </c>
      <c r="K172" s="104" t="e">
        <f t="shared" si="67"/>
        <v>#REF!</v>
      </c>
      <c r="L172" s="104" t="e">
        <f t="shared" si="67"/>
        <v>#REF!</v>
      </c>
      <c r="M172" s="104" t="e">
        <f t="shared" si="67"/>
        <v>#REF!</v>
      </c>
      <c r="P172" s="12" t="e">
        <f>SUM(Q172:AB172)</f>
        <v>#REF!</v>
      </c>
      <c r="Q172" s="12" t="e">
        <f>SUM(Q150:Q171)</f>
        <v>#REF!</v>
      </c>
      <c r="R172" s="12" t="e">
        <f t="shared" ref="R172:AB172" si="68">SUM(R150:R171)</f>
        <v>#REF!</v>
      </c>
      <c r="S172" s="12" t="e">
        <f t="shared" si="68"/>
        <v>#REF!</v>
      </c>
      <c r="T172" s="12" t="e">
        <f t="shared" si="68"/>
        <v>#REF!</v>
      </c>
      <c r="U172" s="12" t="e">
        <f t="shared" si="68"/>
        <v>#REF!</v>
      </c>
      <c r="V172" s="12" t="e">
        <f t="shared" si="68"/>
        <v>#REF!</v>
      </c>
      <c r="W172" s="12" t="e">
        <f t="shared" si="68"/>
        <v>#REF!</v>
      </c>
      <c r="X172" s="12" t="e">
        <f t="shared" si="68"/>
        <v>#REF!</v>
      </c>
      <c r="Y172" s="12" t="e">
        <f t="shared" si="68"/>
        <v>#REF!</v>
      </c>
      <c r="Z172" s="12" t="e">
        <f t="shared" si="68"/>
        <v>#REF!</v>
      </c>
      <c r="AA172" s="12" t="e">
        <f t="shared" si="68"/>
        <v>#REF!</v>
      </c>
      <c r="AB172" s="12" t="e">
        <f t="shared" si="68"/>
        <v>#REF!</v>
      </c>
    </row>
    <row r="173" spans="1:28" ht="14.25" customHeight="1" x14ac:dyDescent="0.35"/>
    <row r="176" spans="1:28" x14ac:dyDescent="0.35">
      <c r="B176" s="50"/>
      <c r="C176" s="60" t="s">
        <v>144</v>
      </c>
      <c r="D176" s="60" t="s">
        <v>104</v>
      </c>
      <c r="E176" s="60" t="s">
        <v>87</v>
      </c>
      <c r="F176" s="60" t="str">
        <f>$T$61</f>
        <v>IeM</v>
      </c>
      <c r="G176" s="60" t="s">
        <v>253</v>
      </c>
    </row>
    <row r="177" spans="2:7" x14ac:dyDescent="0.35">
      <c r="B177" s="78" t="s">
        <v>441</v>
      </c>
      <c r="C177" s="50">
        <v>0</v>
      </c>
      <c r="D177" s="79">
        <f>Pasākumi_kārtas!$K$221/1000000</f>
        <v>31.454477000000001</v>
      </c>
      <c r="E177" s="50">
        <v>0</v>
      </c>
      <c r="F177" s="50">
        <v>0</v>
      </c>
      <c r="G177" s="50">
        <v>0</v>
      </c>
    </row>
    <row r="178" spans="2:7" x14ac:dyDescent="0.35">
      <c r="B178" s="78" t="s">
        <v>440</v>
      </c>
      <c r="C178" s="80" t="e">
        <f>SUMIFS(Pasākumi_kārtas!$K$98:$K$233,Pasākumi_kārtas!#REF!,'GRAFIKI II'!$A178,Pasākumi_kārtas!$R$98:$R$233,'GRAFIKI II'!C$119)/1000000+C180</f>
        <v>#REF!</v>
      </c>
      <c r="D178" s="80" t="e">
        <f>SUMIFS(Pasākumi_kārtas!$K$98:$K$233,Pasākumi_kārtas!#REF!,'GRAFIKI II'!$A178,Pasākumi_kārtas!$R$98:$R$233,'GRAFIKI II'!D$119)/1000000+D180</f>
        <v>#REF!</v>
      </c>
      <c r="E178" s="67">
        <v>0</v>
      </c>
      <c r="F178" s="80" t="e">
        <f>SUMIFS(Pasākumi_kārtas!$K$98:$K$233,Pasākumi_kārtas!#REF!,'GRAFIKI II'!$A178,Pasākumi_kārtas!$R$98:$R$233,'GRAFIKI II'!F$119)/1000000+F180</f>
        <v>#REF!</v>
      </c>
      <c r="G178" s="50">
        <v>0</v>
      </c>
    </row>
    <row r="179" spans="2:7" x14ac:dyDescent="0.35">
      <c r="B179" s="78" t="s">
        <v>439</v>
      </c>
      <c r="C179" s="50">
        <v>0</v>
      </c>
      <c r="D179" s="79">
        <f>Pasākumi_kārtas!$K$221/1000000</f>
        <v>31.454477000000001</v>
      </c>
      <c r="E179" s="50">
        <v>0</v>
      </c>
      <c r="F179" s="50">
        <v>0</v>
      </c>
      <c r="G179" s="50">
        <v>0</v>
      </c>
    </row>
    <row r="180" spans="2:7" x14ac:dyDescent="0.35">
      <c r="B180" s="78" t="s">
        <v>438</v>
      </c>
      <c r="C180" s="80" t="e">
        <f>D63</f>
        <v>#REF!</v>
      </c>
      <c r="D180" s="79" t="e">
        <f>F63</f>
        <v>#REF!</v>
      </c>
      <c r="E180" s="80" t="e">
        <f>H63</f>
        <v>#REF!</v>
      </c>
      <c r="F180" s="80" t="e">
        <f>$T$63</f>
        <v>#REF!</v>
      </c>
      <c r="G180" s="80" t="e">
        <f>$B$63</f>
        <v>#REF!</v>
      </c>
    </row>
    <row r="183" spans="2:7" x14ac:dyDescent="0.35">
      <c r="B183" s="50"/>
      <c r="C183" s="117" t="s">
        <v>463</v>
      </c>
    </row>
    <row r="184" spans="2:7" x14ac:dyDescent="0.35">
      <c r="B184" s="50"/>
      <c r="C184" s="50" t="s">
        <v>464</v>
      </c>
      <c r="D184" s="81" t="s">
        <v>450</v>
      </c>
    </row>
    <row r="185" spans="2:7" x14ac:dyDescent="0.35">
      <c r="B185" s="50" t="s">
        <v>442</v>
      </c>
      <c r="C185" s="67">
        <f>14639083/1000000</f>
        <v>14.639082999999999</v>
      </c>
      <c r="D185" s="81">
        <v>1</v>
      </c>
    </row>
    <row r="186" spans="2:7" x14ac:dyDescent="0.35">
      <c r="B186" s="50" t="s">
        <v>443</v>
      </c>
      <c r="C186" s="67">
        <f>866802361/1000000</f>
        <v>866.80236100000002</v>
      </c>
      <c r="D186" s="81">
        <v>9</v>
      </c>
    </row>
    <row r="187" spans="2:7" x14ac:dyDescent="0.35">
      <c r="B187" s="50" t="s">
        <v>444</v>
      </c>
      <c r="C187" s="67">
        <f>748300998/1000000</f>
        <v>748.30099800000005</v>
      </c>
      <c r="D187" s="81">
        <v>19</v>
      </c>
    </row>
    <row r="188" spans="2:7" x14ac:dyDescent="0.35">
      <c r="B188" s="50" t="s">
        <v>359</v>
      </c>
      <c r="C188" s="67">
        <f>606095800/1000000</f>
        <v>606.09580000000005</v>
      </c>
      <c r="D188" s="81">
        <v>16</v>
      </c>
    </row>
    <row r="189" spans="2:7" x14ac:dyDescent="0.35">
      <c r="B189" s="50" t="s">
        <v>445</v>
      </c>
      <c r="C189" s="67">
        <f>553843130/1000000</f>
        <v>553.84312999999997</v>
      </c>
      <c r="D189" s="81">
        <v>14</v>
      </c>
    </row>
    <row r="190" spans="2:7" x14ac:dyDescent="0.35">
      <c r="B190" s="50" t="s">
        <v>446</v>
      </c>
      <c r="C190" s="67">
        <f>86990784/1000000</f>
        <v>86.990784000000005</v>
      </c>
      <c r="D190" s="81">
        <v>7</v>
      </c>
    </row>
    <row r="191" spans="2:7" x14ac:dyDescent="0.35">
      <c r="B191" s="50" t="s">
        <v>447</v>
      </c>
      <c r="C191" s="67">
        <f>60387799/1000000</f>
        <v>60.387799000000001</v>
      </c>
      <c r="D191" s="81">
        <v>3</v>
      </c>
    </row>
    <row r="192" spans="2:7" x14ac:dyDescent="0.35">
      <c r="B192" s="50" t="s">
        <v>448</v>
      </c>
      <c r="C192" s="67">
        <f>82017839/1000000</f>
        <v>82.017838999999995</v>
      </c>
      <c r="D192" s="81">
        <v>3</v>
      </c>
    </row>
    <row r="193" spans="1:42" x14ac:dyDescent="0.35">
      <c r="B193" s="50" t="s">
        <v>449</v>
      </c>
      <c r="C193" s="67">
        <f>32042510/1000000</f>
        <v>32.04251</v>
      </c>
      <c r="D193" s="81">
        <v>1</v>
      </c>
      <c r="AE193" t="s">
        <v>429</v>
      </c>
    </row>
    <row r="194" spans="1:42" x14ac:dyDescent="0.35">
      <c r="AE194" s="65" t="s">
        <v>253</v>
      </c>
      <c r="AF194" s="65" t="s">
        <v>144</v>
      </c>
      <c r="AG194" s="65" t="s">
        <v>104</v>
      </c>
      <c r="AH194" s="65" t="s">
        <v>87</v>
      </c>
      <c r="AI194" s="65" t="s">
        <v>74</v>
      </c>
      <c r="AJ194" s="65" t="s">
        <v>62</v>
      </c>
      <c r="AK194" s="65" t="s">
        <v>85</v>
      </c>
      <c r="AL194" s="65" t="s">
        <v>254</v>
      </c>
      <c r="AM194" s="65" t="s">
        <v>237</v>
      </c>
      <c r="AN194" s="65" t="s">
        <v>120</v>
      </c>
      <c r="AO194" s="65" t="s">
        <v>233</v>
      </c>
      <c r="AP194" s="65" t="s">
        <v>396</v>
      </c>
    </row>
    <row r="195" spans="1:42" x14ac:dyDescent="0.35">
      <c r="AE195">
        <v>9</v>
      </c>
      <c r="AF195">
        <v>19</v>
      </c>
      <c r="AG195">
        <v>20</v>
      </c>
      <c r="AH195">
        <v>33</v>
      </c>
      <c r="AI195">
        <v>11</v>
      </c>
      <c r="AJ195">
        <v>19</v>
      </c>
      <c r="AK195">
        <v>5</v>
      </c>
      <c r="AL195">
        <v>2</v>
      </c>
      <c r="AM195">
        <v>6</v>
      </c>
      <c r="AN195">
        <v>3</v>
      </c>
      <c r="AO195">
        <v>3</v>
      </c>
      <c r="AP195">
        <v>1</v>
      </c>
    </row>
    <row r="196" spans="1:42" x14ac:dyDescent="0.35">
      <c r="A196" s="106" t="s">
        <v>454</v>
      </c>
      <c r="K196" s="50"/>
      <c r="L196" s="60" t="s">
        <v>144</v>
      </c>
      <c r="M196" s="60" t="s">
        <v>104</v>
      </c>
      <c r="N196" s="60" t="s">
        <v>87</v>
      </c>
      <c r="O196" s="60" t="str">
        <f>$T$61</f>
        <v>IeM</v>
      </c>
      <c r="P196" s="60" t="s">
        <v>253</v>
      </c>
      <c r="Q196" s="60" t="s">
        <v>396</v>
      </c>
      <c r="R196" s="60" t="s">
        <v>74</v>
      </c>
      <c r="S196" s="60" t="s">
        <v>62</v>
      </c>
      <c r="T196" s="60" t="s">
        <v>233</v>
      </c>
      <c r="U196" s="60" t="s">
        <v>237</v>
      </c>
      <c r="Y196" s="3"/>
      <c r="Z196" s="3"/>
      <c r="AA196" s="3"/>
      <c r="AB196" s="3"/>
      <c r="AC196" s="3"/>
      <c r="AD196" s="3"/>
      <c r="AE196" s="3"/>
      <c r="AF196" s="3"/>
      <c r="AG196" s="3"/>
      <c r="AH196" s="3"/>
    </row>
    <row r="197" spans="1:42" ht="73.400000000000006" customHeight="1" x14ac:dyDescent="0.35">
      <c r="A197" s="18" t="s">
        <v>430</v>
      </c>
      <c r="B197" s="26" t="s">
        <v>431</v>
      </c>
      <c r="C197" s="77" t="s">
        <v>432</v>
      </c>
      <c r="D197" s="77" t="s">
        <v>460</v>
      </c>
      <c r="E197" s="77" t="s">
        <v>461</v>
      </c>
      <c r="K197" s="108" t="s">
        <v>441</v>
      </c>
      <c r="L197" s="110">
        <v>0</v>
      </c>
      <c r="M197" s="109">
        <f>Pasākumi_kārtas!$K$221/1000000</f>
        <v>31.454477000000001</v>
      </c>
      <c r="N197" s="110">
        <v>0</v>
      </c>
      <c r="O197" s="110">
        <v>0</v>
      </c>
      <c r="P197" s="110">
        <v>0</v>
      </c>
      <c r="Q197" s="110">
        <v>0</v>
      </c>
      <c r="R197" s="110">
        <v>0</v>
      </c>
      <c r="S197" s="110">
        <v>0</v>
      </c>
      <c r="T197" s="110">
        <v>0</v>
      </c>
      <c r="U197" s="110">
        <v>0</v>
      </c>
      <c r="X197" s="115"/>
    </row>
    <row r="198" spans="1:42" ht="58.5" x14ac:dyDescent="0.35">
      <c r="A198" s="18" t="s">
        <v>403</v>
      </c>
      <c r="B198" s="30" t="e">
        <f>B5</f>
        <v>#REF!</v>
      </c>
      <c r="C198" s="9" t="e">
        <f>E5</f>
        <v>#REF!</v>
      </c>
      <c r="D198" s="15">
        <v>1</v>
      </c>
      <c r="E198" s="9">
        <f>D198</f>
        <v>1</v>
      </c>
      <c r="F198" s="9"/>
      <c r="K198" s="108" t="s">
        <v>455</v>
      </c>
      <c r="L198" s="110" t="e">
        <f>R121</f>
        <v>#REF!</v>
      </c>
      <c r="M198" s="110" t="e">
        <f>S121</f>
        <v>#REF!</v>
      </c>
      <c r="N198" s="110" t="e">
        <f>T121</f>
        <v>#REF!</v>
      </c>
      <c r="O198" s="110" t="e">
        <f>Z121</f>
        <v>#REF!</v>
      </c>
      <c r="P198" s="110" t="e">
        <f>Q121</f>
        <v>#REF!</v>
      </c>
      <c r="Q198" s="110" t="e">
        <f>AB121</f>
        <v>#REF!</v>
      </c>
      <c r="R198" s="110" t="e">
        <f>U121</f>
        <v>#REF!</v>
      </c>
      <c r="S198" s="110" t="e">
        <f>V121</f>
        <v>#REF!</v>
      </c>
      <c r="T198" s="110" t="e">
        <f>AA151</f>
        <v>#REF!</v>
      </c>
      <c r="U198" s="110" t="e">
        <f>Y121</f>
        <v>#REF!</v>
      </c>
    </row>
    <row r="199" spans="1:42" ht="70" x14ac:dyDescent="0.35">
      <c r="A199" s="18" t="s">
        <v>404</v>
      </c>
      <c r="B199" s="9" t="e">
        <f t="shared" ref="B199:B218" si="69">B6</f>
        <v>#REF!</v>
      </c>
      <c r="C199" s="9" t="e">
        <f t="shared" ref="C199:C218" si="70">E6</f>
        <v>#REF!</v>
      </c>
      <c r="D199" s="15">
        <v>8</v>
      </c>
      <c r="E199" s="9">
        <f>E198+D199</f>
        <v>9</v>
      </c>
      <c r="F199" s="9"/>
      <c r="K199" s="108" t="s">
        <v>439</v>
      </c>
      <c r="L199" s="110">
        <v>0</v>
      </c>
      <c r="M199" s="109">
        <f>Pasākumi_kārtas!$K$221/1000000</f>
        <v>31.454477000000001</v>
      </c>
      <c r="N199" s="110">
        <v>0</v>
      </c>
      <c r="O199" s="110">
        <v>0</v>
      </c>
      <c r="P199" s="110">
        <v>0</v>
      </c>
      <c r="Q199" s="110">
        <v>0</v>
      </c>
      <c r="R199" s="110">
        <v>0</v>
      </c>
      <c r="S199" s="110">
        <v>0</v>
      </c>
      <c r="T199" s="110">
        <v>0</v>
      </c>
      <c r="U199" s="110">
        <v>0</v>
      </c>
    </row>
    <row r="200" spans="1:42" ht="70" x14ac:dyDescent="0.35">
      <c r="A200" s="18" t="s">
        <v>405</v>
      </c>
      <c r="B200" s="9" t="e">
        <f t="shared" si="69"/>
        <v>#REF!</v>
      </c>
      <c r="C200" s="9" t="e">
        <f t="shared" si="70"/>
        <v>#REF!</v>
      </c>
      <c r="D200" s="15">
        <v>26</v>
      </c>
      <c r="E200" s="9">
        <f t="shared" ref="E200:E218" si="71">E199+D200</f>
        <v>35</v>
      </c>
      <c r="F200" s="9"/>
      <c r="K200" s="108" t="s">
        <v>456</v>
      </c>
      <c r="L200" s="110" t="e">
        <f>AD63</f>
        <v>#REF!</v>
      </c>
      <c r="M200" s="111" t="e">
        <f>AE63</f>
        <v>#REF!</v>
      </c>
      <c r="N200" s="110" t="e">
        <f>AF63</f>
        <v>#REF!</v>
      </c>
      <c r="O200" s="110" t="e">
        <f>AL63</f>
        <v>#REF!</v>
      </c>
      <c r="P200" s="110" t="e">
        <f>AC63</f>
        <v>#REF!</v>
      </c>
      <c r="Q200" s="110" t="e">
        <f>AN63</f>
        <v>#REF!</v>
      </c>
      <c r="R200" s="110" t="e">
        <f>AG63</f>
        <v>#REF!</v>
      </c>
      <c r="S200" s="110" t="e">
        <f>AH63</f>
        <v>#REF!</v>
      </c>
      <c r="T200" s="110" t="e">
        <f>AM63</f>
        <v>#REF!</v>
      </c>
      <c r="U200" s="110" t="e">
        <f>AK63</f>
        <v>#REF!</v>
      </c>
    </row>
    <row r="201" spans="1:42" x14ac:dyDescent="0.35">
      <c r="A201" s="18" t="s">
        <v>406</v>
      </c>
      <c r="B201" s="9" t="e">
        <f t="shared" si="69"/>
        <v>#REF!</v>
      </c>
      <c r="C201" s="9" t="e">
        <f t="shared" si="70"/>
        <v>#REF!</v>
      </c>
      <c r="D201" s="15">
        <v>55</v>
      </c>
      <c r="E201" s="9">
        <f t="shared" si="71"/>
        <v>90</v>
      </c>
      <c r="F201" s="9"/>
    </row>
    <row r="202" spans="1:42" x14ac:dyDescent="0.35">
      <c r="A202" s="18" t="s">
        <v>410</v>
      </c>
      <c r="B202" s="9" t="e">
        <f t="shared" si="69"/>
        <v>#REF!</v>
      </c>
      <c r="C202" s="9" t="e">
        <f t="shared" si="70"/>
        <v>#REF!</v>
      </c>
      <c r="D202" s="15">
        <v>43</v>
      </c>
      <c r="E202" s="9">
        <f t="shared" si="71"/>
        <v>133</v>
      </c>
      <c r="F202" s="9"/>
    </row>
    <row r="203" spans="1:42" x14ac:dyDescent="0.35">
      <c r="A203" s="18" t="s">
        <v>409</v>
      </c>
      <c r="B203" s="9" t="e">
        <f t="shared" si="69"/>
        <v>#REF!</v>
      </c>
      <c r="C203" s="9" t="e">
        <f t="shared" si="70"/>
        <v>#REF!</v>
      </c>
      <c r="D203" s="15">
        <v>22</v>
      </c>
      <c r="E203" s="9">
        <f t="shared" si="71"/>
        <v>155</v>
      </c>
      <c r="F203" s="9"/>
    </row>
    <row r="204" spans="1:42" x14ac:dyDescent="0.35">
      <c r="A204" s="18" t="s">
        <v>408</v>
      </c>
      <c r="B204" s="9" t="e">
        <f t="shared" si="69"/>
        <v>#REF!</v>
      </c>
      <c r="C204" s="9" t="e">
        <f t="shared" si="70"/>
        <v>#REF!</v>
      </c>
      <c r="D204" s="15">
        <v>15</v>
      </c>
      <c r="E204" s="9">
        <f t="shared" si="71"/>
        <v>170</v>
      </c>
      <c r="F204" s="9"/>
    </row>
    <row r="205" spans="1:42" x14ac:dyDescent="0.35">
      <c r="A205" s="18" t="s">
        <v>407</v>
      </c>
      <c r="B205" s="9" t="e">
        <f t="shared" si="69"/>
        <v>#REF!</v>
      </c>
      <c r="C205" s="9" t="e">
        <f t="shared" si="70"/>
        <v>#REF!</v>
      </c>
      <c r="D205" s="15">
        <v>4</v>
      </c>
      <c r="E205" s="9">
        <f t="shared" si="71"/>
        <v>174</v>
      </c>
      <c r="F205" s="9"/>
    </row>
    <row r="206" spans="1:42" x14ac:dyDescent="0.35">
      <c r="A206" s="18" t="s">
        <v>411</v>
      </c>
      <c r="B206" s="9" t="e">
        <f t="shared" si="69"/>
        <v>#REF!</v>
      </c>
      <c r="C206" s="9" t="e">
        <f t="shared" si="70"/>
        <v>#REF!</v>
      </c>
      <c r="D206" s="15">
        <v>3</v>
      </c>
      <c r="E206" s="9">
        <f t="shared" si="71"/>
        <v>177</v>
      </c>
      <c r="F206" s="9"/>
    </row>
    <row r="207" spans="1:42" x14ac:dyDescent="0.35">
      <c r="A207" s="18" t="s">
        <v>412</v>
      </c>
      <c r="B207" s="9" t="e">
        <f t="shared" si="69"/>
        <v>#REF!</v>
      </c>
      <c r="C207" s="9" t="e">
        <f t="shared" si="70"/>
        <v>#REF!</v>
      </c>
      <c r="D207" s="15">
        <v>1</v>
      </c>
      <c r="E207" s="9">
        <f t="shared" si="71"/>
        <v>178</v>
      </c>
      <c r="F207" s="9"/>
    </row>
    <row r="208" spans="1:42" x14ac:dyDescent="0.35">
      <c r="A208" s="18" t="s">
        <v>413</v>
      </c>
      <c r="B208" s="9" t="e">
        <f t="shared" si="69"/>
        <v>#REF!</v>
      </c>
      <c r="C208" s="9" t="e">
        <f t="shared" si="70"/>
        <v>#REF!</v>
      </c>
      <c r="D208" s="15">
        <v>0</v>
      </c>
      <c r="E208" s="9">
        <f t="shared" si="71"/>
        <v>178</v>
      </c>
      <c r="F208" s="9"/>
    </row>
    <row r="209" spans="1:6" x14ac:dyDescent="0.35">
      <c r="A209" s="18" t="s">
        <v>414</v>
      </c>
      <c r="B209" s="9" t="e">
        <f t="shared" si="69"/>
        <v>#REF!</v>
      </c>
      <c r="C209" s="9" t="e">
        <f t="shared" si="70"/>
        <v>#REF!</v>
      </c>
      <c r="D209" s="15">
        <v>0</v>
      </c>
      <c r="E209" s="9">
        <f t="shared" si="71"/>
        <v>178</v>
      </c>
      <c r="F209" s="9"/>
    </row>
    <row r="210" spans="1:6" x14ac:dyDescent="0.35">
      <c r="A210" s="18" t="s">
        <v>418</v>
      </c>
      <c r="B210" s="9" t="e">
        <f t="shared" si="69"/>
        <v>#REF!</v>
      </c>
      <c r="C210" s="9" t="e">
        <f t="shared" si="70"/>
        <v>#REF!</v>
      </c>
      <c r="D210" s="15">
        <v>2</v>
      </c>
      <c r="E210" s="9">
        <f t="shared" si="71"/>
        <v>180</v>
      </c>
      <c r="F210" s="9"/>
    </row>
    <row r="211" spans="1:6" x14ac:dyDescent="0.35">
      <c r="A211" s="27" t="s">
        <v>433</v>
      </c>
      <c r="B211" s="9" t="e">
        <f t="shared" si="69"/>
        <v>#REF!</v>
      </c>
      <c r="C211" s="9" t="e">
        <f t="shared" si="70"/>
        <v>#REF!</v>
      </c>
      <c r="D211" s="15">
        <v>5</v>
      </c>
      <c r="E211" s="9">
        <f t="shared" si="71"/>
        <v>185</v>
      </c>
      <c r="F211" s="9"/>
    </row>
    <row r="212" spans="1:6" x14ac:dyDescent="0.35">
      <c r="A212" s="18" t="s">
        <v>417</v>
      </c>
      <c r="B212" s="9" t="e">
        <f t="shared" si="69"/>
        <v>#REF!</v>
      </c>
      <c r="C212" s="9" t="e">
        <f t="shared" si="70"/>
        <v>#REF!</v>
      </c>
      <c r="D212" s="15">
        <v>0</v>
      </c>
      <c r="E212" s="9">
        <f t="shared" si="71"/>
        <v>185</v>
      </c>
      <c r="F212" s="9"/>
    </row>
    <row r="213" spans="1:6" x14ac:dyDescent="0.35">
      <c r="A213" s="18" t="s">
        <v>416</v>
      </c>
      <c r="B213" s="9" t="e">
        <f t="shared" si="69"/>
        <v>#REF!</v>
      </c>
      <c r="C213" s="9" t="e">
        <f t="shared" si="70"/>
        <v>#REF!</v>
      </c>
      <c r="D213" s="15">
        <v>0</v>
      </c>
      <c r="E213" s="9">
        <f t="shared" si="71"/>
        <v>185</v>
      </c>
      <c r="F213" s="9"/>
    </row>
    <row r="214" spans="1:6" x14ac:dyDescent="0.35">
      <c r="A214" s="18" t="s">
        <v>415</v>
      </c>
      <c r="B214" s="9" t="e">
        <f t="shared" si="69"/>
        <v>#REF!</v>
      </c>
      <c r="C214" s="9" t="e">
        <f t="shared" si="70"/>
        <v>#REF!</v>
      </c>
      <c r="D214" s="15">
        <v>0</v>
      </c>
      <c r="E214" s="9">
        <f t="shared" si="71"/>
        <v>185</v>
      </c>
      <c r="F214" s="9"/>
    </row>
    <row r="215" spans="1:6" x14ac:dyDescent="0.35">
      <c r="A215" s="18" t="s">
        <v>419</v>
      </c>
      <c r="B215" s="9" t="e">
        <f t="shared" si="69"/>
        <v>#REF!</v>
      </c>
      <c r="C215" s="9" t="e">
        <f t="shared" si="70"/>
        <v>#REF!</v>
      </c>
      <c r="D215" s="15">
        <v>0</v>
      </c>
      <c r="E215" s="9">
        <f t="shared" si="71"/>
        <v>185</v>
      </c>
      <c r="F215" s="9"/>
    </row>
    <row r="216" spans="1:6" x14ac:dyDescent="0.35">
      <c r="A216" s="18" t="s">
        <v>420</v>
      </c>
      <c r="B216" s="9" t="e">
        <f t="shared" si="69"/>
        <v>#REF!</v>
      </c>
      <c r="C216" s="9" t="e">
        <f t="shared" si="70"/>
        <v>#REF!</v>
      </c>
      <c r="D216" s="15">
        <v>0</v>
      </c>
      <c r="E216" s="9">
        <f t="shared" si="71"/>
        <v>185</v>
      </c>
      <c r="F216" s="9"/>
    </row>
    <row r="217" spans="1:6" x14ac:dyDescent="0.35">
      <c r="A217" s="18" t="s">
        <v>421</v>
      </c>
      <c r="B217" s="9" t="e">
        <f t="shared" si="69"/>
        <v>#REF!</v>
      </c>
      <c r="C217" s="9" t="e">
        <f t="shared" si="70"/>
        <v>#REF!</v>
      </c>
      <c r="D217" s="15">
        <v>0</v>
      </c>
      <c r="E217" s="9">
        <f t="shared" si="71"/>
        <v>185</v>
      </c>
      <c r="F217" s="9"/>
    </row>
    <row r="218" spans="1:6" x14ac:dyDescent="0.35">
      <c r="A218" s="18" t="s">
        <v>422</v>
      </c>
      <c r="B218" s="9" t="e">
        <f t="shared" si="69"/>
        <v>#REF!</v>
      </c>
      <c r="C218" s="9" t="e">
        <f t="shared" si="70"/>
        <v>#REF!</v>
      </c>
      <c r="D218" s="15">
        <v>1</v>
      </c>
      <c r="E218" s="9">
        <f t="shared" si="71"/>
        <v>186</v>
      </c>
      <c r="F218" s="9"/>
    </row>
    <row r="223" spans="1:6" x14ac:dyDescent="0.35">
      <c r="A223" s="106" t="s">
        <v>453</v>
      </c>
    </row>
    <row r="224" spans="1:6" x14ac:dyDescent="0.35">
      <c r="A224" s="107"/>
    </row>
    <row r="225" spans="2:24" x14ac:dyDescent="0.35">
      <c r="B225" s="26" t="s">
        <v>437</v>
      </c>
      <c r="C225" s="9" t="e">
        <f>SUM(B33:B36)</f>
        <v>#REF!</v>
      </c>
    </row>
    <row r="226" spans="2:24" x14ac:dyDescent="0.35">
      <c r="B226" s="26" t="s">
        <v>435</v>
      </c>
      <c r="C226" s="9" t="e">
        <f>B54-C225</f>
        <v>#REF!</v>
      </c>
    </row>
    <row r="227" spans="2:24" x14ac:dyDescent="0.35">
      <c r="B227" s="26"/>
      <c r="C227" s="9"/>
    </row>
    <row r="228" spans="2:24" x14ac:dyDescent="0.35">
      <c r="B228" s="77" t="s">
        <v>434</v>
      </c>
      <c r="C228" s="9" t="e">
        <f>SUM(E33:E36)</f>
        <v>#REF!</v>
      </c>
    </row>
    <row r="229" spans="2:24" x14ac:dyDescent="0.35">
      <c r="B229" s="26" t="s">
        <v>436</v>
      </c>
      <c r="C229" s="9" t="e">
        <f>E54-C228</f>
        <v>#REF!</v>
      </c>
    </row>
    <row r="230" spans="2:24" x14ac:dyDescent="0.35">
      <c r="C230" s="9"/>
    </row>
    <row r="231" spans="2:24" x14ac:dyDescent="0.35">
      <c r="C231" s="9"/>
    </row>
    <row r="232" spans="2:24" x14ac:dyDescent="0.35">
      <c r="C232" s="9"/>
      <c r="M232" s="60" t="s">
        <v>253</v>
      </c>
      <c r="N232" s="60" t="s">
        <v>87</v>
      </c>
      <c r="O232" s="60" t="s">
        <v>144</v>
      </c>
      <c r="P232" s="60" t="s">
        <v>104</v>
      </c>
      <c r="Q232" s="60" t="s">
        <v>74</v>
      </c>
      <c r="R232" s="60" t="s">
        <v>62</v>
      </c>
      <c r="S232" s="60" t="s">
        <v>85</v>
      </c>
      <c r="T232" s="60" t="s">
        <v>254</v>
      </c>
      <c r="U232" s="60" t="s">
        <v>237</v>
      </c>
      <c r="V232" s="60" t="s">
        <v>120</v>
      </c>
      <c r="W232" s="60" t="s">
        <v>396</v>
      </c>
      <c r="X232" s="60" t="s">
        <v>233</v>
      </c>
    </row>
    <row r="233" spans="2:24" x14ac:dyDescent="0.35">
      <c r="C233" s="9"/>
      <c r="L233" t="s">
        <v>459</v>
      </c>
      <c r="M233" s="116" t="e">
        <f>B66</f>
        <v>#REF!</v>
      </c>
      <c r="N233" s="116" t="e">
        <f>H66</f>
        <v>#REF!</v>
      </c>
      <c r="O233" s="116" t="e">
        <f>D66</f>
        <v>#REF!</v>
      </c>
      <c r="P233" s="116" t="e">
        <f>F66</f>
        <v>#REF!</v>
      </c>
      <c r="Q233" s="116" t="e">
        <f>J66</f>
        <v>#REF!</v>
      </c>
      <c r="R233" s="116" t="e">
        <f>L66</f>
        <v>#REF!</v>
      </c>
      <c r="S233" s="116" t="e">
        <f>N66</f>
        <v>#REF!</v>
      </c>
      <c r="T233" s="116" t="e">
        <f>P66</f>
        <v>#REF!</v>
      </c>
      <c r="U233" s="116" t="e">
        <f>R66</f>
        <v>#REF!</v>
      </c>
      <c r="V233" s="116" t="e">
        <f>T66</f>
        <v>#REF!</v>
      </c>
      <c r="W233" s="116" t="e">
        <f>X66</f>
        <v>#REF!</v>
      </c>
      <c r="X233" s="116" t="e">
        <f>V66</f>
        <v>#REF!</v>
      </c>
    </row>
    <row r="234" spans="2:24" x14ac:dyDescent="0.35">
      <c r="C234" s="9"/>
      <c r="L234" t="s">
        <v>474</v>
      </c>
      <c r="O234" s="116"/>
      <c r="P234" s="116" t="e">
        <f>Z63+Z64</f>
        <v>#REF!</v>
      </c>
      <c r="R234">
        <f>AA64</f>
        <v>4.3499999999999996</v>
      </c>
    </row>
    <row r="235" spans="2:24" x14ac:dyDescent="0.35">
      <c r="C235" s="9"/>
    </row>
    <row r="236" spans="2:24" x14ac:dyDescent="0.35">
      <c r="C236" s="9"/>
    </row>
  </sheetData>
  <mergeCells count="5">
    <mergeCell ref="P147:AB147"/>
    <mergeCell ref="H2:K2"/>
    <mergeCell ref="H30:K30"/>
    <mergeCell ref="P117:AB117"/>
    <mergeCell ref="AI118:AX11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AAB0C6B-369C-446B-86CD-F668E43B1108}">
  <ds:schemaRefs>
    <ds:schemaRef ds:uri="http://schemas.microsoft.com/DataMashup"/>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Pasākumi_kārtas</vt:lpstr>
      <vt:lpstr>GRAFIKI II</vt:lpstr>
      <vt:lpstr>Pasākumi_kārtas!Print_Area</vt:lpstr>
      <vt:lpstr>Pasākumi_kārtas!Print_Titles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Ieva Ziepniece</cp:lastModifiedBy>
  <cp:lastPrinted>2025-01-02T09:53:02Z</cp:lastPrinted>
  <dcterms:created xsi:type="dcterms:W3CDTF">2020-05-13T15:28:21Z</dcterms:created>
  <dcterms:modified xsi:type="dcterms:W3CDTF">2025-01-02T12:09:05Z</dcterms:modified>
</cp:coreProperties>
</file>