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mc:AlternateContent xmlns:mc="http://schemas.openxmlformats.org/markup-compatibility/2006">
    <mc:Choice Requires="x15">
      <x15ac:absPath xmlns:x15ac="http://schemas.microsoft.com/office/spreadsheetml/2010/11/ac" url="S:\IEVIEŠANAS UZRAUDZĪBA\ZIŅOJUMI\MK_zinojumi\2021.gads\42_01.03.2022_pusgada zinojums\7_Nosutits AI atkartoti NELABOT\"/>
    </mc:Choice>
  </mc:AlternateContent>
  <xr:revisionPtr revIDLastSave="0" documentId="13_ncr:1_{922182A3-CDF2-4D03-9674-BB3A3363E413}" xr6:coauthVersionLast="47" xr6:coauthVersionMax="47" xr10:uidLastSave="{00000000-0000-0000-0000-000000000000}"/>
  <bookViews>
    <workbookView xWindow="-108" yWindow="-108" windowWidth="23256" windowHeight="12576" xr2:uid="{00000000-000D-0000-FFFF-FFFF00000000}"/>
  </bookViews>
  <sheets>
    <sheet name="Izņēmuma_gadījumi_lemšanai_MK" sheetId="61" r:id="rId1"/>
  </sheets>
  <definedNames>
    <definedName name="_xlnm._FilterDatabase" localSheetId="0" hidden="1">Izņēmuma_gadījumi_lemšanai_MK!$A$11:$Q$34</definedName>
    <definedName name="_xlnm.Print_Area" localSheetId="0">Izņēmuma_gadījumi_lemšanai_MK!$A$1:$Q$35</definedName>
    <definedName name="_xlnm.Print_Titles" localSheetId="0">Izņēmuma_gadījumi_lemšanai_MK!$8:$11</definedName>
  </definedNames>
  <calcPr calcId="191029" calcOnSave="0"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20" i="61" l="1"/>
  <c r="H21" i="61"/>
  <c r="H22" i="61"/>
  <c r="H23" i="61"/>
  <c r="H24" i="61"/>
  <c r="H25" i="61"/>
  <c r="H26" i="61"/>
  <c r="H27" i="61"/>
  <c r="H29" i="61"/>
  <c r="H31" i="61"/>
  <c r="H32" i="61"/>
  <c r="H33" i="61"/>
  <c r="H34" i="61"/>
  <c r="H14" i="61"/>
  <c r="H15" i="61"/>
  <c r="H16" i="61"/>
  <c r="H17" i="61"/>
  <c r="H18" i="61"/>
  <c r="H13" i="61"/>
  <c r="N28" i="61"/>
  <c r="L28" i="61"/>
  <c r="N30" i="61"/>
  <c r="L30" i="61"/>
  <c r="L19" i="61"/>
  <c r="N19" i="61"/>
  <c r="L12" i="61"/>
  <c r="N12" i="61"/>
  <c r="O12" i="61"/>
  <c r="M12" i="61"/>
  <c r="Q19" i="61"/>
  <c r="M19" i="61"/>
  <c r="Q28" i="61"/>
  <c r="M28" i="61"/>
  <c r="Q30" i="61"/>
  <c r="M30" i="61"/>
  <c r="D4" i="61"/>
  <c r="B4" i="61"/>
  <c r="B3" i="61"/>
  <c r="B5" i="61"/>
  <c r="C3" i="61"/>
  <c r="D5" i="61"/>
  <c r="D3" i="61"/>
  <c r="F31" i="61"/>
  <c r="F33" i="61"/>
  <c r="F34" i="61"/>
  <c r="F32" i="61"/>
  <c r="C4" i="61"/>
  <c r="C5" i="61"/>
  <c r="F25" i="61"/>
  <c r="F22" i="61"/>
  <c r="F17" i="61"/>
  <c r="F24" i="61"/>
  <c r="F26" i="61"/>
  <c r="F21" i="61"/>
  <c r="F29" i="61"/>
  <c r="F13" i="61"/>
  <c r="F20" i="61"/>
  <c r="F16" i="61"/>
  <c r="F23" i="61"/>
  <c r="F27" i="61"/>
  <c r="F15" i="61"/>
  <c r="F18" i="61"/>
  <c r="F14" i="61"/>
</calcChain>
</file>

<file path=xl/sharedStrings.xml><?xml version="1.0" encoding="utf-8"?>
<sst xmlns="http://schemas.openxmlformats.org/spreadsheetml/2006/main" count="156" uniqueCount="113">
  <si>
    <t>IZM</t>
  </si>
  <si>
    <t>EM</t>
  </si>
  <si>
    <t>3.1.1</t>
  </si>
  <si>
    <t>4.2.1.2</t>
  </si>
  <si>
    <t>VM</t>
  </si>
  <si>
    <t>Proj.Nr.</t>
  </si>
  <si>
    <t>Saņēmēja tips</t>
  </si>
  <si>
    <t>procentu.dalijums</t>
  </si>
  <si>
    <t>statuss</t>
  </si>
  <si>
    <t>Nr.p.k.</t>
  </si>
  <si>
    <t>Specifiskā atbalsta mērķa numurs</t>
  </si>
  <si>
    <t>Finansējuma saņēmējs</t>
  </si>
  <si>
    <t>Projekta nosaukums</t>
  </si>
  <si>
    <t>Jauns</t>
  </si>
  <si>
    <t>Grupa</t>
  </si>
  <si>
    <t>Iespējamais atbalsta samazinājums (ES fondu +Valsts budžeta daļa)</t>
  </si>
  <si>
    <t>Izpildītie % (projektu skaits)</t>
  </si>
  <si>
    <t>ints.pelnis@fm.gov.lv</t>
  </si>
  <si>
    <t xml:space="preserve">3) Projektu kārtošanas prioritāte: Iespējamās atbalsta samazinājuma summas secībā no lielākās uz mazāko, atbildīgo iestāžu dalījumā </t>
  </si>
  <si>
    <t>2) Projektos identificētās novirzes virs noteikumos noteiktajiem 25 % ir iekrāsotas.</t>
  </si>
  <si>
    <t>1.2.1</t>
  </si>
  <si>
    <t>1.2.2</t>
  </si>
  <si>
    <t>Latvijas Informācijas un komunikācijas tehnoloģijas asociācija
(1.2.2.3/16/I/002)</t>
  </si>
  <si>
    <t>Mazo un mikro komersantu apmācības inovāciju  un digitālo tehnoloģiju attīstībai Latvijā</t>
  </si>
  <si>
    <t>8.2.1</t>
  </si>
  <si>
    <t>Atbildīgā iestāde ir izvērtējusi neizpildes apstākļus un rosina nepiemērot finanšu disciplīnas sankcijas.</t>
  </si>
  <si>
    <t>Atbildīgā iestāde</t>
  </si>
  <si>
    <t>hh</t>
  </si>
  <si>
    <t>7a</t>
  </si>
  <si>
    <t>7b</t>
  </si>
  <si>
    <t>Ekonomikas ministrijas ierosinājumi</t>
  </si>
  <si>
    <t>Izglītības un zinātnes ministrijas ierosinājumi</t>
  </si>
  <si>
    <t xml:space="preserve"> Projekti, kuri plānotās saistības izpildīja janvārī</t>
  </si>
  <si>
    <t>Projekti, kuriem atbildīgā iestāde rosina lemt par atbalsta nesamazināšanu</t>
  </si>
  <si>
    <t>Projekti, kuriem nebūtisks kavējums (līdz vienam mēnesim) - MK rosināt lemt par atbalsta nesamazināšanu</t>
  </si>
  <si>
    <t>SIA "ICS Property"
(3.1.1.5/19/A/031)</t>
  </si>
  <si>
    <t>Ražošanas telpu un infrastruktūras izveide Kurzemes reģionā, Liepājā</t>
  </si>
  <si>
    <t>5.5.1</t>
  </si>
  <si>
    <t>KM</t>
  </si>
  <si>
    <t>Valsts akciju sabiedrība "Valsts nekustamie īpašumi"
(5.5.1.0/20/I/004)</t>
  </si>
  <si>
    <t>Latviešu strēlnieku laukuma atjaunošana</t>
  </si>
  <si>
    <t>8.2.2</t>
  </si>
  <si>
    <t>RĪGAS TEHNISKĀ UNIVERSITĀTE
(8.2.2.0/20/I/008)</t>
  </si>
  <si>
    <t>Rīgas Tehniskās universitātes un Banku augstskolas doktorantu un akadēmiskā personāla stiprināšana stratēģiskās specializācijas jomās</t>
  </si>
  <si>
    <t>SIA "LES TRANS"
(3.1.1.5/19/A/032)</t>
  </si>
  <si>
    <t>Industriālā parka ražošanas telpu un infrastruktūras atjaunošana Liepājā</t>
  </si>
  <si>
    <t>1.1.1</t>
  </si>
  <si>
    <t>LATVIJAS JŪRAS AKADĒMIJA
(1.1.1.3/18/A/006)</t>
  </si>
  <si>
    <t>Inovāciju granti jūrniecības nozarē studējošiem</t>
  </si>
  <si>
    <t>Valsts sabiedrība ar ierobežotu atbildību "Šampētera nams"
(4.2.1.2/19/I/007)</t>
  </si>
  <si>
    <t>Energoefektivitātes paaugstināšanas pasākumi Jēzusbaznīcas ielā 11, Rīgā</t>
  </si>
  <si>
    <t>LATVIJAS LAUKSAIMNIECĪBAS UNIVERSITĀTE
(1.1.1.3/21/A/007)</t>
  </si>
  <si>
    <t>LLU studentu inovāciju prasmes un uzņēmējspējas veicināšana</t>
  </si>
  <si>
    <t>4.1.1</t>
  </si>
  <si>
    <t>"Rettenmeier Baltic Timber" SIA
(4.1.1.0/20/A/038)</t>
  </si>
  <si>
    <t>Enerģijas patēriņa samazināšanas pasākumi Inčukalna ražotnē, 2.kārta</t>
  </si>
  <si>
    <t>SIA "Biznesa augstskola Turība"
(8.2.2.0/18/A/019)</t>
  </si>
  <si>
    <t>Biznesa augstskolas Turība akadēmiskā personāla stiprināšana stratēģiskās specializācijas jomās</t>
  </si>
  <si>
    <t>LIEPĀJAS UNIVERSITĀTE
(8.2.2.0/20/I/007)</t>
  </si>
  <si>
    <t>Liepājas Universitātes personāla akadēmiskā karjera: kvalitāte un ilgtspēja doktora studijās</t>
  </si>
  <si>
    <t>Rēzeknes Tehnoloģiju akadēmija
(8.2.2.0/20/I/005)</t>
  </si>
  <si>
    <t>Stiprināt augstākās izglītības institūciju akadēmisko personālu stratēģiskās specializācijas jomās RTA, VeA un ViA</t>
  </si>
  <si>
    <t>Rēzeknes Tehnoloģiju akadēmija
(1.1.1.5/18/I/012)</t>
  </si>
  <si>
    <t>Atbalsts starptautiskās sadarbības projektiem pētniecībā un inovācijās Rēzeknes Tehnoloģiju akadēmijā</t>
  </si>
  <si>
    <t>LATVIJAS SPORTA PEDAGOĢIJAS AKADĒMIJA
(8.2.1.0/18/A/020)</t>
  </si>
  <si>
    <t>Latvijas Sporta pedagoģijas akadēmijas inovatīva, pētniecībā balstīta starptautiskā starpaugstkolu kopīgā doktora studiju programma «Sporta zinātne»</t>
  </si>
  <si>
    <t>6.3.1</t>
  </si>
  <si>
    <t>SM</t>
  </si>
  <si>
    <t>Satiksmes ministrija
(6.3.1.0/20/I/002)</t>
  </si>
  <si>
    <t>Valsts reģionālā autoceļa P121 Tukums - Kuldīga posma km 4,66 – 17,63 pārbūve</t>
  </si>
  <si>
    <t>Nebūtisks kavējums aicina piemērot 51. 4 prim 7. apakšpunktu</t>
  </si>
  <si>
    <t>SIA "Komfovent"
(1.2.1.4/18/A/036)</t>
  </si>
  <si>
    <t>Viengabala taisnstūra vārsta produktu grupas ieviešana SIA „Komfovent“</t>
  </si>
  <si>
    <t>Atvasināta publiska persona "Latvijas Organiskās sintēzes institūts"
(1.1.1.1/18/A/004)</t>
  </si>
  <si>
    <t>Ķīmiski modificēts mākslīgais zirnekļu zīds</t>
  </si>
  <si>
    <t>9.2.4</t>
  </si>
  <si>
    <t>Slimību profilakses un kontroles centrs
(9.2.4.2/16/I/106)</t>
  </si>
  <si>
    <t>Slimību profilakses un kontroles centra organizēti vietēja mēroga pasākumi sabiedrības veselības veicināšanai un slimību profilaksei pašvaldībās</t>
  </si>
  <si>
    <t>Kļūda Count</t>
  </si>
  <si>
    <t>3 Count</t>
  </si>
  <si>
    <t>Kultūras ministrijas ierosinājumi</t>
  </si>
  <si>
    <t>Sagatavots 02.02.2022.</t>
  </si>
  <si>
    <t xml:space="preserve">Finanšu ministrs 
</t>
  </si>
  <si>
    <t>J. Reirs</t>
  </si>
  <si>
    <t>Pelnis 25629163</t>
  </si>
  <si>
    <r>
      <t>Priekšlikums MK lēmumam: Saskaņā ar MK  2014. gada 16. decembra noteikumu Nr. 784 51.</t>
    </r>
    <r>
      <rPr>
        <vertAlign val="superscript"/>
        <sz val="10"/>
        <rFont val="Times New Roman"/>
        <family val="1"/>
        <charset val="186"/>
      </rPr>
      <t>4.</t>
    </r>
    <r>
      <rPr>
        <sz val="10"/>
        <rFont val="Times New Roman"/>
        <family val="1"/>
        <charset val="186"/>
      </rPr>
      <t xml:space="preserve">7. apakšpunktu atbalstīt atsevišķu izņēmuma gadījumu piemērošanu un </t>
    </r>
    <r>
      <rPr>
        <b/>
        <sz val="10"/>
        <rFont val="Times New Roman"/>
        <family val="1"/>
        <charset val="186"/>
      </rPr>
      <t>atļaut Centrālajai finanšu un līgumu aģentūrai nesamazināt ES fonda un valsts budžeta līdzfinansējumu</t>
    </r>
    <r>
      <rPr>
        <sz val="10"/>
        <rFont val="Times New Roman"/>
        <family val="1"/>
        <charset val="186"/>
      </rPr>
      <t>, ja tāds projektā ir paredzēts, par starpību, kas pārsniedz 25 % no plānoto maksājuma pieprasījumu iesniegšanas grafikā paredzētā: 
(1) saskaņā ar atbildīgo iestāžu iesniegtajiem priekšlikumiem: - Ekonomikas ministrijai sešiem projektiem; -  Izglītības un zinātnes ministrijai astoņiem  projektiem; -  Kultūras ministrijai vienam  projektam; 
(2) četriem projektiem, kas projekta īstenošanas līguma ietvaros uzņemto saistību izpildi nodrošināja 2022.gada janvārī</t>
    </r>
  </si>
  <si>
    <t xml:space="preserve">65% (4) </t>
  </si>
  <si>
    <t>2021. gada plānu neizpilde</t>
  </si>
  <si>
    <r>
      <t>1) Dati apkopoti analīzei, balstoties uz MK 2014. gada 16. decembra  noteikumu Nr.784 "Kārtība, kādā Eiropas Savienības struktūrfondu un Kohēzijas fonda vadībā iesaistītās institūcijas nodrošina plānošanas dokumentu sagatavošanu un šo fondu ieviešanu 2014.–2020.gada plānošanas periodā" 51.</t>
    </r>
    <r>
      <rPr>
        <vertAlign val="superscript"/>
        <sz val="10"/>
        <color theme="1"/>
        <rFont val="Times New Roman"/>
        <family val="1"/>
        <charset val="186"/>
      </rPr>
      <t>3</t>
    </r>
    <r>
      <rPr>
        <sz val="10"/>
        <color theme="1"/>
        <rFont val="Times New Roman"/>
        <family val="1"/>
        <charset val="186"/>
      </rPr>
      <t xml:space="preserve"> punktā noteikto. Tabulā apkopoti divi finansējuma avoti: ES fondu finansējums un valsts budžeta finansējums (Valsts budžeta dotācijas pašvaldībām aprēķinos neizmanto).</t>
    </r>
  </si>
  <si>
    <t>"Scan-Plast Latvia" LSEZ SIA
(3.1.1.5/19/A/049)</t>
  </si>
  <si>
    <t>Scan-Plast Latvia ražotnes paplašināšana</t>
  </si>
  <si>
    <t xml:space="preserve">39% (15) </t>
  </si>
  <si>
    <r>
      <rPr>
        <b/>
        <sz val="10"/>
        <color rgb="FF000000"/>
        <rFont val="Times New Roman"/>
        <family val="1"/>
        <charset val="186"/>
      </rPr>
      <t xml:space="preserve"> Ekonomikas ministrija</t>
    </r>
    <r>
      <rPr>
        <sz val="10"/>
        <color rgb="FF000000"/>
        <rFont val="Times New Roman"/>
        <family val="1"/>
        <charset val="186"/>
      </rPr>
      <t xml:space="preserve"> rosina nesamazināt  finansējumu.
</t>
    </r>
    <r>
      <rPr>
        <b/>
        <sz val="10"/>
        <color rgb="FF000000"/>
        <rFont val="Times New Roman"/>
        <family val="1"/>
        <charset val="186"/>
      </rPr>
      <t xml:space="preserve">CFLA </t>
    </r>
    <r>
      <rPr>
        <sz val="10"/>
        <color rgb="FF000000"/>
        <rFont val="Times New Roman"/>
        <family val="1"/>
        <charset val="186"/>
      </rPr>
      <t>finansējuma nesamazināšanas pamatojums pēc būtības: "Straujais būvniecības materiālu cenu pieaugums, ierobežotā būvmateriālu pieejamība, vairākkārtēju izmaiņu veikšana projektēšanā, kā arī Covid-19 radītā ietekme būvprojektu (2 gb.) izstrādē ir aizņēmusi ilgāku laiku nekā plānots un izraisījusi arī MP plāna neizpildi. "</t>
    </r>
  </si>
  <si>
    <r>
      <rPr>
        <b/>
        <sz val="10"/>
        <color rgb="FF000000"/>
        <rFont val="Times New Roman"/>
        <family val="1"/>
        <charset val="186"/>
      </rPr>
      <t xml:space="preserve"> Ekonomikas ministrija </t>
    </r>
    <r>
      <rPr>
        <sz val="10"/>
        <color rgb="FF000000"/>
        <rFont val="Times New Roman"/>
        <family val="1"/>
        <charset val="186"/>
      </rPr>
      <t xml:space="preserve">rosina nesamazināt  finansējumu.
</t>
    </r>
    <r>
      <rPr>
        <b/>
        <sz val="10"/>
        <color rgb="FF000000"/>
        <rFont val="Times New Roman"/>
        <family val="1"/>
        <charset val="186"/>
      </rPr>
      <t>CFLA</t>
    </r>
    <r>
      <rPr>
        <sz val="10"/>
        <color rgb="FF000000"/>
        <rFont val="Times New Roman"/>
        <family val="1"/>
        <charset val="186"/>
      </rPr>
      <t xml:space="preserve"> finansējuma nesamazināšanas pamatojums pēc būtības: "MP plāna neizpilde saistāma ar finansējuma piesaistes grūtībām projektam. Finansējuma saņēmējs vērsies arī Altum. Tika veikts būvdarbu iepirkums, CFLA veica pirmspārbaudi (kas bija pozitīva). Tomēr būvdarbu veicējs atteicies gaidīt, līdz finansējuma saņēmējs tiks pie finansējuma."</t>
    </r>
  </si>
  <si>
    <r>
      <rPr>
        <b/>
        <sz val="10"/>
        <rFont val="Times New Roman"/>
        <family val="1"/>
        <charset val="186"/>
      </rPr>
      <t xml:space="preserve"> Ekonomikas ministrija </t>
    </r>
    <r>
      <rPr>
        <sz val="10"/>
        <rFont val="Times New Roman"/>
        <family val="1"/>
        <charset val="186"/>
      </rPr>
      <t xml:space="preserve">rosina nesamazināt  finansējumu.
</t>
    </r>
    <r>
      <rPr>
        <b/>
        <sz val="10"/>
        <rFont val="Times New Roman"/>
        <family val="1"/>
        <charset val="186"/>
      </rPr>
      <t>CFLA</t>
    </r>
    <r>
      <rPr>
        <sz val="10"/>
        <rFont val="Times New Roman"/>
        <family val="1"/>
        <charset val="186"/>
      </rPr>
      <t xml:space="preserve"> finansējuma nesamazināšanas pamatojums pēc būtības: "Finansējuma neapgūšana ir saistīta ar to, ka projekts ir būvniecības projekts un valstī izsludināta ārkārtas situācija saistībā ar Covid-19 vīrusa izplatību ir ietekmējusi būvdarbu veicēju, materiālu piegādātāju un citu projektā iesaistīto pušu darba un lēmumu pieņemšanas grafikus. Ņemot vērā šo situāciju, būvdarbu veikšana objektā ir aizņēmusi ilgāku laiku nekā sākotnēji plānots, kas attiecīgi ir aizkavējusi projekta realizāciju kopumā. FS 30.12.2021. ir ierosinājis LG ar lūgumu  pagarināt projekta īstenošanas termiņu līdz 13.05.2022.
CFLA nav pilnībā guvusi pārliecību par Covid-19 ietekmi, tāpēc finansējuma saņēmējam tiek pieprasīts pamatojums, kas vēl tiks izvērtēts. Līdz ar to CFLA šobrīd nevar piemērot MK 784 izņēmuma gadījumu 51. 4 (prim) 6.p.
Vienlaikus nav iespējams atlikt lēmuma pieņemšanu par finanšu disciplīnas pasākumu piemērošanu un lemt par to līdz nākamajam pusgada ziņojumam, jo projekta īstenošanas termiņš līdz tam laikam būs beidzies."</t>
    </r>
  </si>
  <si>
    <r>
      <rPr>
        <b/>
        <sz val="10"/>
        <rFont val="Times New Roman"/>
        <family val="1"/>
        <charset val="186"/>
      </rPr>
      <t xml:space="preserve"> Ekonomikas ministrija</t>
    </r>
    <r>
      <rPr>
        <sz val="10"/>
        <rFont val="Times New Roman"/>
        <family val="1"/>
        <charset val="186"/>
      </rPr>
      <t xml:space="preserve"> rosina nesamazināt  finansējumu.
</t>
    </r>
    <r>
      <rPr>
        <b/>
        <sz val="10"/>
        <rFont val="Times New Roman"/>
        <family val="1"/>
        <charset val="186"/>
      </rPr>
      <t>CFLA</t>
    </r>
    <r>
      <rPr>
        <sz val="10"/>
        <rFont val="Times New Roman"/>
        <family val="1"/>
        <charset val="186"/>
      </rPr>
      <t xml:space="preserve"> finansējuma nesamazināšanas pamatojums pēc būtības: "MP plāna neizpilde saistāma ar to, ka avansa MP tika pārplānots, jo būvdarbu līgums tika noslēgts par mazāku summu nekā plānots projekta iesniegumā."</t>
    </r>
  </si>
  <si>
    <r>
      <rPr>
        <b/>
        <sz val="10"/>
        <color rgb="FF000000"/>
        <rFont val="Times New Roman"/>
        <family val="1"/>
        <charset val="186"/>
      </rPr>
      <t xml:space="preserve"> Ekonomikas ministrija </t>
    </r>
    <r>
      <rPr>
        <sz val="10"/>
        <color rgb="FF000000"/>
        <rFont val="Times New Roman"/>
        <family val="1"/>
        <charset val="186"/>
      </rPr>
      <t xml:space="preserve">rosina nesamazināt  finansējumu.
</t>
    </r>
    <r>
      <rPr>
        <b/>
        <sz val="10"/>
        <color rgb="FF000000"/>
        <rFont val="Times New Roman"/>
        <family val="1"/>
        <charset val="186"/>
      </rPr>
      <t xml:space="preserve">CFLA </t>
    </r>
    <r>
      <rPr>
        <sz val="10"/>
        <color rgb="FF000000"/>
        <rFont val="Times New Roman"/>
        <family val="1"/>
        <charset val="186"/>
      </rPr>
      <t>finansējuma nesamazināšanas pamatojums pēc būtības: "Izpildītājs nav pildījis iepirkuma līguma nosacījumus, nav pieprasījis avansa maksājumu, tādējādi finansējuma saņēmējam nav pamata pieprasīt maksājumu pieprasījumu CFLA."</t>
    </r>
  </si>
  <si>
    <r>
      <rPr>
        <b/>
        <sz val="10"/>
        <color rgb="FF000000"/>
        <rFont val="Times New Roman"/>
        <family val="1"/>
        <charset val="186"/>
      </rPr>
      <t xml:space="preserve"> Ekonomikas ministrija </t>
    </r>
    <r>
      <rPr>
        <sz val="10"/>
        <color rgb="FF000000"/>
        <rFont val="Times New Roman"/>
        <family val="1"/>
        <charset val="186"/>
      </rPr>
      <t xml:space="preserve">rosina nesamazināt  finansējumu.
</t>
    </r>
    <r>
      <rPr>
        <b/>
        <sz val="10"/>
        <color rgb="FF000000"/>
        <rFont val="Times New Roman"/>
        <family val="1"/>
        <charset val="186"/>
      </rPr>
      <t>CFLA</t>
    </r>
    <r>
      <rPr>
        <sz val="10"/>
        <color rgb="FF000000"/>
        <rFont val="Times New Roman"/>
        <family val="1"/>
        <charset val="186"/>
      </rPr>
      <t xml:space="preserve"> finansējuma nesamazināšanas pamatojums pēc būtības: "MP plāna neizpilde radusies, jo apmācību organizēšanā bijis ilgs pārtraukums, kas saistāms ar 2019.gadā notikušu Valsts ieņēmumu dienesta auditu un tā ietvaros izdarītajiem secinājumiem. Finansējuma saņēmējs ir mainījis finansēšanas shēmu, kas saskaņota ar visām iesaistītajām kontrolējošajām pusēm un iesniedzis CFLA rīcības plānu par mācību grupu komplektēšanas aktivitātēm."</t>
    </r>
  </si>
  <si>
    <r>
      <rPr>
        <b/>
        <sz val="10"/>
        <color rgb="FF000000"/>
        <rFont val="Times New Roman"/>
        <family val="1"/>
        <charset val="186"/>
      </rPr>
      <t>Izglītības un zinātnes ministrija</t>
    </r>
    <r>
      <rPr>
        <sz val="10"/>
        <color rgb="FF000000"/>
        <rFont val="Times New Roman"/>
        <family val="1"/>
        <charset val="186"/>
      </rPr>
      <t xml:space="preserve"> rosina nesamazināt  finansējumu.
</t>
    </r>
    <r>
      <rPr>
        <b/>
        <sz val="10"/>
        <color rgb="FF000000"/>
        <rFont val="Times New Roman"/>
        <family val="1"/>
        <charset val="186"/>
      </rPr>
      <t>CFLA</t>
    </r>
    <r>
      <rPr>
        <sz val="10"/>
        <color rgb="FF000000"/>
        <rFont val="Times New Roman"/>
        <family val="1"/>
        <charset val="186"/>
      </rPr>
      <t xml:space="preserve"> finansējuma nesamazināšanas pamatojums pēc būtības: "Projektam ir MP plāna neizpilde, jo doktoranti uzsāka darbu projektā vēlāk kā plānots. Arī doktorantu skaits sākotnēji bija plānots lielāks (90 doktoranti), bet darbu uzsāka ievērojami mazāks skaits (23 doktoranti). Tāpat projekta vadības personāla atalgojuma izmaksa tika uzsākta vēlāk nekā plānots."</t>
    </r>
  </si>
  <si>
    <r>
      <rPr>
        <b/>
        <sz val="10"/>
        <color rgb="FF000000"/>
        <rFont val="Times New Roman"/>
        <family val="1"/>
        <charset val="186"/>
      </rPr>
      <t>Izglītības un zinātnes ministrija</t>
    </r>
    <r>
      <rPr>
        <sz val="10"/>
        <color rgb="FF000000"/>
        <rFont val="Times New Roman"/>
        <family val="1"/>
        <charset val="186"/>
      </rPr>
      <t xml:space="preserve"> rosina nesamazināt  finansējumu.
</t>
    </r>
    <r>
      <rPr>
        <b/>
        <sz val="10"/>
        <color rgb="FF000000"/>
        <rFont val="Times New Roman"/>
        <family val="1"/>
        <charset val="186"/>
      </rPr>
      <t>CFLA</t>
    </r>
    <r>
      <rPr>
        <sz val="10"/>
        <color rgb="FF000000"/>
        <rFont val="Times New Roman"/>
        <family val="1"/>
        <charset val="186"/>
      </rPr>
      <t xml:space="preserve"> finansējuma nesamazināšanas pamatojums pēc būtības: "MP plāna neizpilde saistāma ar apturētajiem MP, kas ietekmēja finanšu plūsmu un iepirkumu veikšanu projektā. Šobrīd maksājumi ir atjaunoti un projekts tiek īstenots pilnā apmērā."</t>
    </r>
  </si>
  <si>
    <r>
      <rPr>
        <b/>
        <sz val="10"/>
        <color rgb="FF000000"/>
        <rFont val="Times New Roman"/>
        <family val="1"/>
        <charset val="186"/>
      </rPr>
      <t>Izglītības un zinātnes ministrija</t>
    </r>
    <r>
      <rPr>
        <sz val="10"/>
        <color rgb="FF000000"/>
        <rFont val="Times New Roman"/>
        <family val="1"/>
        <charset val="186"/>
      </rPr>
      <t xml:space="preserve"> rosina nesamazināt  finansējumu.
</t>
    </r>
    <r>
      <rPr>
        <b/>
        <sz val="10"/>
        <color rgb="FF000000"/>
        <rFont val="Times New Roman"/>
        <family val="1"/>
        <charset val="186"/>
      </rPr>
      <t xml:space="preserve">CFLA </t>
    </r>
    <r>
      <rPr>
        <sz val="10"/>
        <color rgb="FF000000"/>
        <rFont val="Times New Roman"/>
        <family val="1"/>
        <charset val="186"/>
      </rPr>
      <t>finansējuma nesamazināšanas pamatojums pēc būtības: "Finansējuma saņēmējs noslēdza līgumu par projekta īstenošanu 13.11.2021. un iesniegtajā PMPIG plānoja iesniegt avansa MP Nr.1 210 784.75 EUR apmērā. 
17.12.2021. tika iesniegts avansa MP Nr.1 plānotajā apmērā. Izskatot avansu pamatojošos dokumentus, CFLA konstatēja, ka nav iespējams gūt pārliecību par pieprasīto summu (iesniegtie dokumenti nebija atbilstoši, lai būtu pamats izmaksāt avansu), tādēļ CFLA no savas puses avansu samazināja uz 45 908.24 EUR, kā rezultātā veidojās MP plāna neizpilde virs 25%."</t>
    </r>
  </si>
  <si>
    <r>
      <rPr>
        <b/>
        <sz val="10"/>
        <color rgb="FF000000"/>
        <rFont val="Times New Roman"/>
        <family val="1"/>
        <charset val="186"/>
      </rPr>
      <t xml:space="preserve">Izglītības un zinātnes ministrija </t>
    </r>
    <r>
      <rPr>
        <sz val="10"/>
        <color rgb="FF000000"/>
        <rFont val="Times New Roman"/>
        <family val="1"/>
        <charset val="186"/>
      </rPr>
      <t xml:space="preserve">rosina nesamazināt  finansējumu.
</t>
    </r>
    <r>
      <rPr>
        <b/>
        <sz val="10"/>
        <color rgb="FF000000"/>
        <rFont val="Times New Roman"/>
        <family val="1"/>
        <charset val="186"/>
      </rPr>
      <t>CFLA</t>
    </r>
    <r>
      <rPr>
        <sz val="10"/>
        <color rgb="FF000000"/>
        <rFont val="Times New Roman"/>
        <family val="1"/>
        <charset val="186"/>
      </rPr>
      <t xml:space="preserve"> finansējuma nesamazināšanas pamatojums pēc būtības: "Finansējuma saņēmējs 17.01.2022. iesniedzis LG Nr.1, ar kuriem rosina pagarināt projekta ieviešanas termiņu par 6 mēnešiem, nosakot projekta beigu termiņu 31.08.2022., kā arī samazinot kopējo attiecināmo izmaksu summu par aptuveni 136 843,00 eur, kuru paredz neiztērēt. 
Finansējuma saņēmējs kā būtiskākos iemeslus plānoto rezultātu nesasniegšanai un plānotā finansējuma neapgūšanai norāda ārkārtas situāciju valstī, kā rezultātā augstskolas darbība, mācību process un pasniedzēju apmācību process, doktorantu darbs tika apgrūtināts, jo  ārkārtas situācija traucēja piekļuvei nepieciešamai literatūrai, kā arī ārvalstu pasniedzēju piesaiste  tika apgrūtināts sakarā ar Covid-19.
Tāpat mācībām attālināti bija nepieciešams uzlabot tehnisko nodrošinājumu, apmācīt personālu, tādējādi nodrošinot kvalitatīvas mācības tiešsaistē un sinhrono lekciju formātā.
Augstskolas pasniedzēji strādāja paaugstinātas slodzes režīmā, kas nopietni ietekmēja iespējas realizēt projektu pilnā apjomā. "</t>
    </r>
  </si>
  <si>
    <r>
      <rPr>
        <b/>
        <sz val="10"/>
        <color rgb="FF000000"/>
        <rFont val="Times New Roman"/>
        <family val="1"/>
        <charset val="186"/>
      </rPr>
      <t xml:space="preserve">Izglītības un zinātnes ministrija </t>
    </r>
    <r>
      <rPr>
        <sz val="10"/>
        <color rgb="FF000000"/>
        <rFont val="Times New Roman"/>
        <family val="1"/>
        <charset val="186"/>
      </rPr>
      <t xml:space="preserve">rosina nesamazināt  finansējumu.
</t>
    </r>
    <r>
      <rPr>
        <b/>
        <sz val="10"/>
        <color rgb="FF000000"/>
        <rFont val="Times New Roman"/>
        <family val="1"/>
        <charset val="186"/>
      </rPr>
      <t>CFLA</t>
    </r>
    <r>
      <rPr>
        <sz val="10"/>
        <color rgb="FF000000"/>
        <rFont val="Times New Roman"/>
        <family val="1"/>
        <charset val="186"/>
      </rPr>
      <t xml:space="preserve"> finansējuma nesamazināšanas pamatojums pēc būtības: "Projektam ir MP plāna neizpilde, jo konkursā uz doktorantu grantu vietām netika saņemts neviens pieteikums, konkursa termiņš tika pagarināts, kā arī notika izmaiņas projekta personāla sastāvā."</t>
    </r>
  </si>
  <si>
    <r>
      <rPr>
        <b/>
        <sz val="10"/>
        <color rgb="FF000000"/>
        <rFont val="Times New Roman"/>
        <family val="1"/>
        <charset val="186"/>
      </rPr>
      <t xml:space="preserve">Izglītības un zinātnes ministrija </t>
    </r>
    <r>
      <rPr>
        <sz val="10"/>
        <color rgb="FF000000"/>
        <rFont val="Times New Roman"/>
        <family val="1"/>
        <charset val="186"/>
      </rPr>
      <t xml:space="preserve">rosina nesamazināt  finansējumu.
</t>
    </r>
    <r>
      <rPr>
        <b/>
        <sz val="10"/>
        <color rgb="FF000000"/>
        <rFont val="Times New Roman"/>
        <family val="1"/>
        <charset val="186"/>
      </rPr>
      <t>CFLA</t>
    </r>
    <r>
      <rPr>
        <sz val="10"/>
        <color rgb="FF000000"/>
        <rFont val="Times New Roman"/>
        <family val="1"/>
        <charset val="186"/>
      </rPr>
      <t xml:space="preserve"> finansējuma nesamazināšanas pamatojums pēc būtības: "MP plāna neizpilde saistāma ar finansējuma saņēmēja projekta vadītāja maiņu."</t>
    </r>
  </si>
  <si>
    <r>
      <rPr>
        <b/>
        <sz val="10"/>
        <color rgb="FF000000"/>
        <rFont val="Times New Roman"/>
        <family val="1"/>
        <charset val="186"/>
      </rPr>
      <t xml:space="preserve">Izglītības un zinātnes ministrija </t>
    </r>
    <r>
      <rPr>
        <sz val="10"/>
        <color rgb="FF000000"/>
        <rFont val="Times New Roman"/>
        <family val="1"/>
        <charset val="186"/>
      </rPr>
      <t xml:space="preserve">rosina nesamazināt  finansējumu.
</t>
    </r>
    <r>
      <rPr>
        <b/>
        <sz val="10"/>
        <color rgb="FF000000"/>
        <rFont val="Times New Roman"/>
        <family val="1"/>
        <charset val="186"/>
      </rPr>
      <t>CFLA</t>
    </r>
    <r>
      <rPr>
        <sz val="10"/>
        <color rgb="FF000000"/>
        <rFont val="Times New Roman"/>
        <family val="1"/>
        <charset val="186"/>
      </rPr>
      <t xml:space="preserve"> finansējuma nesamazināšanas pamatojums pēc būtības: "MP plāna neizpilde saistāma ar to, ka 2021.gadā finansējuma saņēmējs projekta ietvaros piedalījās 11 programmas "Apvārsnis 2020" projektu pieteikumu sagatavošanā, taču lielās konkurences dēļ, tikai 1 projekta pieteikums tika novērtēts virs kvalitātes sliekšņa, līdz ar to netika pilnībā apgūtas vienas vienības izmaksas. Tāpat Covid-19 ietekmes dēļ nenorisinājās komandējumi un konferences notika tiešsaistē un netika apgūti plānotie izdevumi komandējumiem."</t>
    </r>
  </si>
  <si>
    <r>
      <rPr>
        <b/>
        <sz val="10"/>
        <color rgb="FF000000"/>
        <rFont val="Times New Roman"/>
        <family val="1"/>
        <charset val="186"/>
      </rPr>
      <t>Izglītības un zinātnes ministrija</t>
    </r>
    <r>
      <rPr>
        <sz val="10"/>
        <color rgb="FF000000"/>
        <rFont val="Times New Roman"/>
        <family val="1"/>
        <charset val="186"/>
      </rPr>
      <t xml:space="preserve"> rosina nesamazināt  finansējumu.
</t>
    </r>
    <r>
      <rPr>
        <b/>
        <sz val="10"/>
        <color rgb="FF000000"/>
        <rFont val="Times New Roman"/>
        <family val="1"/>
        <charset val="186"/>
      </rPr>
      <t>CFLA</t>
    </r>
    <r>
      <rPr>
        <sz val="10"/>
        <color rgb="FF000000"/>
        <rFont val="Times New Roman"/>
        <family val="1"/>
        <charset val="186"/>
      </rPr>
      <t xml:space="preserve"> finansējuma nesamazināšanas pamatojums pēc būtības: "Finansējuma saņēmējam nebija iespējas iekļauties sākotnēji plānotajā darbību īstenošanas laika grafikā, tā kā projekta īstenošanu iepriekš plānotajā laika grafikā apgrūtināja vienas  partnerinstitūcijas – Tartu Universitātes – atteikšanās no sākotnējā nodoma, piedalīties kopīgās doktora studiju programmas īstenošanā, kas tai skaitā kavēja dokumentu apriti sadarbības partneru starpā. Vienlaikus projekta darbību īstenošanu noteiktā termiņā kavēja Covid-19 pandēmijas apstākļi, kā rezutātā radās neparedzami šķēršļi projekta administrēšanā, cilvēkresursu kapacitātes problēmas, personālam saskaroties ar slimību, kā arī projekta vadības komandas sastāva izmaiņas. "</t>
    </r>
  </si>
  <si>
    <r>
      <rPr>
        <b/>
        <sz val="10"/>
        <color rgb="FF000000"/>
        <rFont val="Times New Roman"/>
        <family val="1"/>
        <charset val="186"/>
      </rPr>
      <t>Kultūras ministrija</t>
    </r>
    <r>
      <rPr>
        <sz val="10"/>
        <color rgb="FF000000"/>
        <rFont val="Times New Roman"/>
        <family val="1"/>
        <charset val="186"/>
      </rPr>
      <t xml:space="preserve"> rosina nesamazināt  finansējumu.
</t>
    </r>
    <r>
      <rPr>
        <b/>
        <sz val="10"/>
        <color rgb="FF000000"/>
        <rFont val="Times New Roman"/>
        <family val="1"/>
        <charset val="186"/>
      </rPr>
      <t>CFLA f</t>
    </r>
    <r>
      <rPr>
        <sz val="10"/>
        <color rgb="FF000000"/>
        <rFont val="Times New Roman"/>
        <family val="1"/>
        <charset val="186"/>
      </rPr>
      <t>inansējuma nesamazināšanas pamatojums pēc būtības: "MP plāna neizpilde radusies, jo visas projekta darbības netika īstenotas, kā arī pēc iepirkumu veikšanas projektā izveidojies atlikums, ko plānots novirzīt laukuma atlikušās daļas labiekārtošanai, lai veicinātu projekta mērķa sasniegšanu. Tiek plānots projekta īstenošanas termiņa pagarinājums līdz 09.2023."</t>
    </r>
  </si>
  <si>
    <r>
      <t xml:space="preserve">Gada nogalē plānotais </t>
    </r>
    <r>
      <rPr>
        <b/>
        <sz val="10"/>
        <color rgb="FF000000"/>
        <rFont val="Times New Roman"/>
        <family val="1"/>
        <charset val="186"/>
      </rPr>
      <t>maksājumu pieprasījums iesniegts 17.01.2022.</t>
    </r>
    <r>
      <rPr>
        <sz val="10"/>
        <color rgb="FF000000"/>
        <rFont val="Times New Roman"/>
        <family val="1"/>
        <charset val="186"/>
      </rPr>
      <t xml:space="preserve"> par 1 253 421 euro.  Finanšu ministrija rosina nepiemērot finanšu disciplīnas sankcijas projektiem, kuri 2021.gada maksājumu pieprasījumu iesniegšanas plānu ir izpildījuši janvārī.</t>
    </r>
  </si>
  <si>
    <r>
      <t xml:space="preserve">Gada nogalē plānotais </t>
    </r>
    <r>
      <rPr>
        <b/>
        <sz val="10"/>
        <color rgb="FF000000"/>
        <rFont val="Times New Roman"/>
        <family val="1"/>
        <charset val="186"/>
      </rPr>
      <t xml:space="preserve">maksājumu pieprasījums iesniegts 13.01.2022. </t>
    </r>
    <r>
      <rPr>
        <sz val="10"/>
        <color rgb="FF000000"/>
        <rFont val="Times New Roman"/>
        <family val="1"/>
        <charset val="186"/>
      </rPr>
      <t>par 318 099 euro.  Finanšu ministrija rosina nepiemērot finanšu disciplīnas sankcijas projektiem, kuri 2021.gada maksājumu pieprasījumu iesniegšanas plānu ir izpildījuši janvārī.</t>
    </r>
  </si>
  <si>
    <r>
      <t xml:space="preserve">Gada nogalē plānotais </t>
    </r>
    <r>
      <rPr>
        <b/>
        <sz val="10"/>
        <color rgb="FF000000"/>
        <rFont val="Times New Roman"/>
        <family val="1"/>
        <charset val="186"/>
      </rPr>
      <t xml:space="preserve">maksājumu pieprasījums iesniegts 03.01.2022. </t>
    </r>
    <r>
      <rPr>
        <sz val="10"/>
        <color rgb="FF000000"/>
        <rFont val="Times New Roman"/>
        <family val="1"/>
        <charset val="186"/>
      </rPr>
      <t>par 85 471 euro.  Finanšu ministrija rosina nepiemērot finanšu disciplīnas sankcijas projektiem, kuri 2021.gada maksājumu pieprasījumu iesniegšanas plānu ir izpildījuši janvārī.</t>
    </r>
  </si>
  <si>
    <r>
      <t xml:space="preserve">Gada nogalē plānotais </t>
    </r>
    <r>
      <rPr>
        <b/>
        <sz val="10"/>
        <color rgb="FF000000"/>
        <rFont val="Times New Roman"/>
        <family val="1"/>
        <charset val="186"/>
      </rPr>
      <t>maksājumu pieprasījums iesniegts 03.01.202</t>
    </r>
    <r>
      <rPr>
        <sz val="10"/>
        <color rgb="FF000000"/>
        <rFont val="Times New Roman"/>
        <family val="1"/>
        <charset val="186"/>
      </rPr>
      <t>2. par 89 945 euro.  Finanšu ministrija rosina nepiemērot finanšu disciplīnas sankcijas projektiem, kuri 2021.gada maksājumu pieprasījumu iesniegšanas plānu ir izpildījuši janvārī.</t>
    </r>
  </si>
  <si>
    <t xml:space="preserve">
1. pielikums 
Informatīvajam ziņojumam "Informatīvais ziņojums par
Kohēzijas politikas Eiropas Savienības fondu investīciju aktualitātēm
līdz 2022. gada 1. februārim (pusgada ziņojums)"</t>
  </si>
  <si>
    <t>Priekšlikumi atbalsta samazinājuma nepiemērošanai ES fondu projektos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</si>
</sst>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00"/>
  </numFmts>
  <fonts count="18" x14ac:knownFonts="1">
    <font>
      <sz val="10"/>
      <color rgb="FF000000"/>
      <name val="Arial"/>
    </font>
    <font>
      <b/>
      <sz val="10"/>
      <name val="Times New Roman"/>
      <family val="1"/>
      <charset val="186"/>
    </font>
    <font>
      <i/>
      <sz val="10"/>
      <name val="Times New Roman"/>
      <family val="1"/>
      <charset val="186"/>
    </font>
    <font>
      <sz val="10"/>
      <name val="Times New Roman"/>
      <family val="1"/>
      <charset val="186"/>
    </font>
    <font>
      <sz val="10"/>
      <color rgb="FF000000"/>
      <name val="Arial"/>
      <family val="2"/>
      <charset val="186"/>
    </font>
    <font>
      <sz val="11"/>
      <color theme="1"/>
      <name val="Calibri"/>
      <family val="2"/>
      <scheme val="minor"/>
    </font>
    <font>
      <sz val="10"/>
      <color rgb="FF000000"/>
      <name val="Times New Roman"/>
      <family val="1"/>
      <charset val="186"/>
    </font>
    <font>
      <sz val="10"/>
      <color theme="1"/>
      <name val="Times New Roman"/>
      <family val="1"/>
      <charset val="186"/>
    </font>
    <font>
      <b/>
      <sz val="10"/>
      <color theme="1"/>
      <name val="Times New Roman"/>
      <family val="1"/>
      <charset val="186"/>
    </font>
    <font>
      <b/>
      <sz val="10"/>
      <color rgb="FF000000"/>
      <name val="Times New Roman"/>
      <family val="1"/>
      <charset val="186"/>
    </font>
    <font>
      <sz val="14"/>
      <color theme="1"/>
      <name val="Times New Roman"/>
      <family val="1"/>
      <charset val="186"/>
    </font>
    <font>
      <u/>
      <sz val="10"/>
      <color theme="10"/>
      <name val="Arial"/>
      <family val="2"/>
      <charset val="186"/>
    </font>
    <font>
      <sz val="16"/>
      <color theme="1"/>
      <name val="Times New Roman"/>
      <family val="1"/>
      <charset val="186"/>
    </font>
    <font>
      <vertAlign val="superscript"/>
      <sz val="10"/>
      <name val="Times New Roman"/>
      <family val="1"/>
      <charset val="186"/>
    </font>
    <font>
      <vertAlign val="superscript"/>
      <sz val="10"/>
      <color theme="1"/>
      <name val="Times New Roman"/>
      <family val="1"/>
      <charset val="186"/>
    </font>
    <font>
      <sz val="10"/>
      <name val="Times New Roman"/>
      <family val="2"/>
      <charset val="186"/>
    </font>
    <font>
      <sz val="12"/>
      <color theme="1"/>
      <name val="Times New Roman"/>
      <family val="1"/>
      <charset val="186"/>
    </font>
    <font>
      <u/>
      <sz val="10"/>
      <color theme="10"/>
      <name val="Times New Roman"/>
      <family val="1"/>
      <charset val="186"/>
    </font>
  </fonts>
  <fills count="7">
    <fill>
      <patternFill patternType="none"/>
    </fill>
    <fill>
      <patternFill patternType="gray125"/>
    </fill>
    <fill>
      <patternFill patternType="solid">
        <fgColor theme="0"/>
        <bgColor indexed="64"/>
      </patternFill>
    </fill>
    <fill>
      <gradientFill degree="270">
        <stop position="0">
          <color theme="0"/>
        </stop>
        <stop position="1">
          <color theme="9" tint="0.80001220740379042"/>
        </stop>
      </gradientFill>
    </fill>
    <fill>
      <gradientFill degree="270">
        <stop position="0">
          <color theme="0"/>
        </stop>
        <stop position="1">
          <color theme="5" tint="0.80001220740379042"/>
        </stop>
      </gradientFill>
    </fill>
    <fill>
      <gradientFill degree="90">
        <stop position="0">
          <color theme="0"/>
        </stop>
        <stop position="1">
          <color rgb="FFFFD1D1"/>
        </stop>
      </gradientFill>
    </fill>
    <fill>
      <patternFill patternType="solid">
        <fgColor theme="0" tint="-4.9989318521683403E-2"/>
        <bgColor indexed="65"/>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5" fillId="0" borderId="0"/>
    <xf numFmtId="0" fontId="4" fillId="0" borderId="0"/>
    <xf numFmtId="9" fontId="4" fillId="0" borderId="0" applyFont="0" applyFill="0" applyBorder="0" applyAlignment="0" applyProtection="0"/>
    <xf numFmtId="0" fontId="11" fillId="0" borderId="0" applyNumberFormat="0" applyFill="0" applyBorder="0" applyAlignment="0" applyProtection="0"/>
  </cellStyleXfs>
  <cellXfs count="83">
    <xf numFmtId="0" fontId="0" fillId="0" borderId="0" xfId="0"/>
    <xf numFmtId="0" fontId="0" fillId="0" borderId="1" xfId="0" applyBorder="1" applyAlignment="1">
      <alignment horizontal="left"/>
    </xf>
    <xf numFmtId="0" fontId="6" fillId="0" borderId="0" xfId="0" applyFont="1"/>
    <xf numFmtId="0" fontId="6" fillId="0" borderId="0" xfId="0" applyFont="1" applyAlignment="1">
      <alignment horizontal="center"/>
    </xf>
    <xf numFmtId="0" fontId="7" fillId="0" borderId="0" xfId="0" applyFont="1"/>
    <xf numFmtId="0" fontId="7" fillId="3" borderId="1" xfId="2" applyFont="1" applyFill="1" applyBorder="1" applyAlignment="1">
      <alignment horizontal="center" vertical="center" wrapText="1"/>
    </xf>
    <xf numFmtId="9" fontId="7" fillId="3" borderId="1" xfId="3" applyFont="1" applyFill="1" applyBorder="1" applyAlignment="1">
      <alignment horizontal="center" vertical="center" wrapText="1"/>
    </xf>
    <xf numFmtId="0" fontId="7" fillId="6" borderId="1" xfId="2" applyFont="1" applyFill="1" applyBorder="1" applyAlignment="1">
      <alignment horizontal="center" vertical="center" wrapText="1"/>
    </xf>
    <xf numFmtId="3" fontId="7" fillId="0" borderId="0" xfId="0" applyNumberFormat="1" applyFont="1"/>
    <xf numFmtId="0" fontId="7" fillId="2" borderId="0" xfId="0" applyFont="1" applyFill="1"/>
    <xf numFmtId="0" fontId="7" fillId="2" borderId="0" xfId="0" applyFont="1" applyFill="1" applyAlignment="1">
      <alignment wrapText="1"/>
    </xf>
    <xf numFmtId="0" fontId="7" fillId="2" borderId="0" xfId="2" applyFont="1" applyFill="1" applyBorder="1" applyAlignment="1">
      <alignment vertical="center"/>
    </xf>
    <xf numFmtId="3" fontId="7" fillId="2" borderId="0" xfId="0" applyNumberFormat="1" applyFont="1" applyFill="1"/>
    <xf numFmtId="0" fontId="6" fillId="0" borderId="0" xfId="0" applyFont="1" applyAlignment="1">
      <alignment horizontal="center" wrapText="1"/>
    </xf>
    <xf numFmtId="164" fontId="7" fillId="2" borderId="0" xfId="0" applyNumberFormat="1" applyFont="1" applyFill="1"/>
    <xf numFmtId="0" fontId="6" fillId="2" borderId="0" xfId="0" applyFont="1" applyFill="1" applyBorder="1" applyAlignment="1">
      <alignment horizontal="center"/>
    </xf>
    <xf numFmtId="0" fontId="6" fillId="2" borderId="0" xfId="0" applyFont="1" applyFill="1" applyBorder="1" applyAlignment="1">
      <alignment horizontal="center" wrapText="1"/>
    </xf>
    <xf numFmtId="0" fontId="6" fillId="2" borderId="0" xfId="0" applyFont="1" applyFill="1"/>
    <xf numFmtId="0" fontId="7" fillId="6" borderId="2" xfId="2" applyFont="1" applyFill="1" applyBorder="1" applyAlignment="1">
      <alignment horizontal="center" vertical="center" wrapText="1"/>
    </xf>
    <xf numFmtId="0" fontId="3" fillId="2" borderId="0" xfId="2" applyFont="1" applyFill="1" applyBorder="1" applyAlignment="1">
      <alignment horizontal="center" vertical="center" wrapText="1"/>
    </xf>
    <xf numFmtId="0" fontId="6" fillId="2" borderId="0" xfId="0" applyFont="1" applyFill="1" applyBorder="1" applyAlignment="1">
      <alignment horizontal="center" vertical="center"/>
    </xf>
    <xf numFmtId="0" fontId="6" fillId="2" borderId="0" xfId="0" applyFont="1" applyFill="1" applyBorder="1" applyAlignment="1">
      <alignment horizontal="center" vertical="center" wrapText="1"/>
    </xf>
    <xf numFmtId="3" fontId="6" fillId="2" borderId="0" xfId="0" applyNumberFormat="1" applyFont="1" applyFill="1" applyBorder="1" applyAlignment="1">
      <alignment horizontal="center" vertical="center"/>
    </xf>
    <xf numFmtId="10" fontId="7" fillId="2" borderId="0" xfId="3" applyNumberFormat="1" applyFont="1" applyFill="1" applyBorder="1" applyAlignment="1">
      <alignment horizontal="center" vertical="center" wrapText="1"/>
    </xf>
    <xf numFmtId="3" fontId="7" fillId="2" borderId="0" xfId="3" applyNumberFormat="1" applyFont="1" applyFill="1" applyBorder="1" applyAlignment="1">
      <alignment horizontal="center" vertical="center" wrapText="1"/>
    </xf>
    <xf numFmtId="0" fontId="6" fillId="0" borderId="0" xfId="0" applyFont="1" applyFill="1" applyAlignment="1">
      <alignment horizontal="center"/>
    </xf>
    <xf numFmtId="0" fontId="7" fillId="2" borderId="0" xfId="0" applyFont="1" applyFill="1" applyAlignment="1">
      <alignment horizontal="left" vertical="center"/>
    </xf>
    <xf numFmtId="0" fontId="6" fillId="0" borderId="0" xfId="0" applyFont="1" applyBorder="1" applyAlignment="1">
      <alignment horizontal="left" vertical="center" wrapText="1"/>
    </xf>
    <xf numFmtId="0" fontId="6" fillId="0" borderId="0" xfId="0" applyFont="1" applyAlignment="1">
      <alignment horizontal="left"/>
    </xf>
    <xf numFmtId="0" fontId="6" fillId="2" borderId="0" xfId="0" applyFont="1" applyFill="1" applyBorder="1" applyAlignment="1">
      <alignment horizontal="right" wrapText="1"/>
    </xf>
    <xf numFmtId="3" fontId="2" fillId="4" borderId="1" xfId="2" applyNumberFormat="1" applyFont="1" applyFill="1" applyBorder="1" applyAlignment="1">
      <alignment horizontal="center" vertical="center" wrapText="1"/>
    </xf>
    <xf numFmtId="0" fontId="3" fillId="2" borderId="0" xfId="0" applyFont="1" applyFill="1" applyProtection="1"/>
    <xf numFmtId="0" fontId="6" fillId="0" borderId="1" xfId="0" applyFont="1" applyFill="1" applyBorder="1" applyAlignment="1" applyProtection="1">
      <alignment horizontal="center" vertical="center"/>
    </xf>
    <xf numFmtId="0" fontId="0" fillId="0" borderId="0" xfId="0" applyProtection="1"/>
    <xf numFmtId="0" fontId="0" fillId="0" borderId="1" xfId="0" applyFill="1" applyBorder="1" applyAlignment="1" applyProtection="1">
      <alignment horizontal="left"/>
    </xf>
    <xf numFmtId="0" fontId="6" fillId="0" borderId="1" xfId="0" applyNumberFormat="1" applyFont="1" applyFill="1" applyBorder="1" applyAlignment="1" applyProtection="1">
      <alignment horizontal="center" vertical="center"/>
    </xf>
    <xf numFmtId="0" fontId="3" fillId="0" borderId="1" xfId="2"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6" fillId="0" borderId="0" xfId="1" applyFont="1" applyFill="1" applyBorder="1" applyAlignment="1" applyProtection="1">
      <alignment horizontal="center" vertical="center"/>
    </xf>
    <xf numFmtId="0" fontId="0" fillId="0" borderId="0" xfId="0" applyAlignment="1" applyProtection="1">
      <alignment horizontal="left"/>
    </xf>
    <xf numFmtId="0" fontId="0" fillId="0" borderId="0" xfId="0" applyBorder="1" applyProtection="1"/>
    <xf numFmtId="0" fontId="6" fillId="0" borderId="0" xfId="0" applyFont="1" applyAlignment="1" applyProtection="1">
      <alignment horizontal="center"/>
    </xf>
    <xf numFmtId="3" fontId="6" fillId="0" borderId="1" xfId="0" applyNumberFormat="1" applyFont="1" applyFill="1" applyBorder="1" applyAlignment="1" applyProtection="1">
      <alignment horizontal="center" vertical="center" wrapText="1"/>
    </xf>
    <xf numFmtId="10" fontId="3" fillId="0" borderId="1" xfId="3" applyNumberFormat="1" applyFont="1" applyFill="1" applyBorder="1" applyAlignment="1" applyProtection="1">
      <alignment horizontal="center" vertical="center" wrapText="1"/>
    </xf>
    <xf numFmtId="3" fontId="15" fillId="0" borderId="1" xfId="3" applyNumberFormat="1" applyFont="1" applyFill="1" applyBorder="1" applyAlignment="1" applyProtection="1">
      <alignment horizontal="center" vertical="center" wrapText="1"/>
    </xf>
    <xf numFmtId="0" fontId="0" fillId="0" borderId="0" xfId="0" applyBorder="1" applyAlignment="1">
      <alignment horizontal="left"/>
    </xf>
    <xf numFmtId="3" fontId="15" fillId="0" borderId="2" xfId="3" applyNumberFormat="1" applyFont="1" applyFill="1" applyBorder="1" applyAlignment="1" applyProtection="1">
      <alignment horizontal="center" vertical="center" wrapText="1"/>
    </xf>
    <xf numFmtId="0" fontId="7" fillId="3" borderId="1" xfId="2" applyFont="1" applyFill="1" applyBorder="1" applyAlignment="1">
      <alignment horizontal="center" vertical="center"/>
    </xf>
    <xf numFmtId="3" fontId="8" fillId="5" borderId="1" xfId="2" applyNumberFormat="1" applyFont="1" applyFill="1" applyBorder="1" applyAlignment="1" applyProtection="1">
      <alignment horizontal="center" vertical="center" wrapText="1"/>
    </xf>
    <xf numFmtId="3" fontId="1" fillId="5" borderId="1" xfId="2" applyNumberFormat="1" applyFont="1" applyFill="1" applyBorder="1" applyAlignment="1" applyProtection="1">
      <alignment horizontal="center" vertical="center" wrapText="1"/>
    </xf>
    <xf numFmtId="0" fontId="6" fillId="0"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3" fontId="1" fillId="4" borderId="1" xfId="2" applyNumberFormat="1" applyFont="1" applyFill="1" applyBorder="1" applyAlignment="1">
      <alignment horizontal="center" vertical="center"/>
    </xf>
    <xf numFmtId="0" fontId="10" fillId="2" borderId="0" xfId="0" applyFont="1" applyFill="1" applyBorder="1" applyAlignment="1">
      <alignment horizontal="left" wrapText="1"/>
    </xf>
    <xf numFmtId="0" fontId="9" fillId="0" borderId="1" xfId="0" applyNumberFormat="1" applyFont="1" applyFill="1" applyBorder="1" applyAlignment="1" applyProtection="1">
      <alignment horizontal="center" vertical="center"/>
    </xf>
    <xf numFmtId="0" fontId="9" fillId="0" borderId="2" xfId="0" applyNumberFormat="1" applyFont="1" applyFill="1" applyBorder="1" applyAlignment="1" applyProtection="1">
      <alignment vertical="center"/>
    </xf>
    <xf numFmtId="3" fontId="1" fillId="4" borderId="1" xfId="2" applyNumberFormat="1" applyFont="1" applyFill="1" applyBorder="1" applyAlignment="1">
      <alignment vertical="center"/>
    </xf>
    <xf numFmtId="0" fontId="9" fillId="0" borderId="1" xfId="0" applyNumberFormat="1" applyFont="1" applyFill="1" applyBorder="1" applyAlignment="1" applyProtection="1">
      <alignment horizontal="left" vertical="center"/>
    </xf>
    <xf numFmtId="0" fontId="10" fillId="2" borderId="0" xfId="0" applyFont="1" applyFill="1" applyBorder="1" applyAlignment="1">
      <alignment horizontal="left"/>
    </xf>
    <xf numFmtId="0" fontId="10" fillId="2" borderId="0" xfId="0" applyFont="1" applyFill="1" applyBorder="1" applyAlignment="1">
      <alignment horizontal="right" wrapText="1"/>
    </xf>
    <xf numFmtId="0" fontId="16" fillId="2" borderId="0" xfId="0" applyFont="1" applyFill="1"/>
    <xf numFmtId="0" fontId="16" fillId="0" borderId="0" xfId="0" applyFont="1"/>
    <xf numFmtId="0" fontId="17" fillId="2" borderId="0" xfId="4" applyFont="1" applyFill="1"/>
    <xf numFmtId="0" fontId="6" fillId="0" borderId="1" xfId="0" applyFont="1" applyFill="1" applyBorder="1" applyAlignment="1">
      <alignment horizontal="center" vertical="center"/>
    </xf>
    <xf numFmtId="3" fontId="6" fillId="0" borderId="1" xfId="0" applyNumberFormat="1" applyFont="1" applyFill="1" applyBorder="1" applyAlignment="1">
      <alignment horizontal="center" vertical="center" wrapText="1"/>
    </xf>
    <xf numFmtId="10" fontId="3" fillId="0" borderId="1" xfId="3" applyNumberFormat="1" applyFont="1" applyFill="1" applyBorder="1" applyAlignment="1">
      <alignment horizontal="center" vertical="center" wrapText="1"/>
    </xf>
    <xf numFmtId="4" fontId="3" fillId="0" borderId="1" xfId="3" applyNumberFormat="1" applyFont="1" applyFill="1" applyBorder="1" applyAlignment="1">
      <alignment horizontal="center" vertical="center" wrapText="1"/>
    </xf>
    <xf numFmtId="0" fontId="6" fillId="0" borderId="1" xfId="0" applyFont="1" applyBorder="1" applyAlignment="1">
      <alignment horizontal="center" vertical="center" wrapText="1"/>
    </xf>
    <xf numFmtId="3" fontId="6" fillId="0" borderId="0" xfId="0" applyNumberFormat="1" applyFont="1" applyFill="1" applyBorder="1" applyAlignment="1">
      <alignment horizontal="center" vertical="center"/>
    </xf>
    <xf numFmtId="3" fontId="1" fillId="4" borderId="2" xfId="2" applyNumberFormat="1" applyFont="1" applyFill="1" applyBorder="1" applyAlignment="1">
      <alignment horizontal="left" vertical="center"/>
    </xf>
    <xf numFmtId="3" fontId="1" fillId="4" borderId="5" xfId="2" applyNumberFormat="1" applyFont="1" applyFill="1" applyBorder="1" applyAlignment="1">
      <alignment horizontal="left" vertical="center"/>
    </xf>
    <xf numFmtId="3" fontId="1" fillId="4" borderId="6" xfId="2" applyNumberFormat="1" applyFont="1" applyFill="1" applyBorder="1" applyAlignment="1">
      <alignment horizontal="left" vertical="center"/>
    </xf>
    <xf numFmtId="3" fontId="1" fillId="4" borderId="1" xfId="2" applyNumberFormat="1" applyFont="1" applyFill="1" applyBorder="1" applyAlignment="1">
      <alignment horizontal="left" vertical="center"/>
    </xf>
    <xf numFmtId="0" fontId="12" fillId="2" borderId="0" xfId="0" applyFont="1" applyFill="1" applyBorder="1" applyAlignment="1">
      <alignment horizontal="center" vertical="center"/>
    </xf>
    <xf numFmtId="0" fontId="7" fillId="2" borderId="0" xfId="0" applyFont="1" applyFill="1" applyBorder="1" applyAlignment="1">
      <alignment horizontal="left" wrapText="1"/>
    </xf>
    <xf numFmtId="3" fontId="2" fillId="4" borderId="3" xfId="2" applyNumberFormat="1" applyFont="1" applyFill="1" applyBorder="1" applyAlignment="1">
      <alignment horizontal="center" vertical="center" wrapText="1"/>
    </xf>
    <xf numFmtId="3" fontId="2" fillId="4" borderId="4" xfId="2" applyNumberFormat="1" applyFont="1" applyFill="1" applyBorder="1" applyAlignment="1">
      <alignment horizontal="center" vertical="center" wrapText="1"/>
    </xf>
    <xf numFmtId="0" fontId="3" fillId="3" borderId="3" xfId="2" applyFont="1" applyFill="1" applyBorder="1" applyAlignment="1">
      <alignment horizontal="center" vertical="center"/>
    </xf>
    <xf numFmtId="0" fontId="3" fillId="3" borderId="4" xfId="2" applyFont="1" applyFill="1" applyBorder="1" applyAlignment="1">
      <alignment horizontal="center" vertical="center"/>
    </xf>
    <xf numFmtId="0" fontId="3" fillId="3" borderId="3" xfId="2" applyFont="1" applyFill="1" applyBorder="1" applyAlignment="1">
      <alignment horizontal="center" vertical="center" textRotation="90" wrapText="1"/>
    </xf>
    <xf numFmtId="0" fontId="3" fillId="3" borderId="4" xfId="2" applyFont="1" applyFill="1" applyBorder="1" applyAlignment="1">
      <alignment horizontal="center" vertical="center" textRotation="90" wrapText="1"/>
    </xf>
    <xf numFmtId="0" fontId="3" fillId="3" borderId="3" xfId="2" applyFont="1" applyFill="1" applyBorder="1" applyAlignment="1">
      <alignment horizontal="center" vertical="center" wrapText="1"/>
    </xf>
    <xf numFmtId="0" fontId="3" fillId="3" borderId="4" xfId="2" applyFont="1" applyFill="1" applyBorder="1" applyAlignment="1">
      <alignment horizontal="center" vertical="center" wrapText="1"/>
    </xf>
  </cellXfs>
  <cellStyles count="5">
    <cellStyle name="Hyperlink" xfId="4" builtinId="8"/>
    <cellStyle name="Normal" xfId="0" builtinId="0"/>
    <cellStyle name="Normal 2" xfId="1" xr:uid="{00000000-0005-0000-0000-000002000000}"/>
    <cellStyle name="Normal 3" xfId="2" xr:uid="{00000000-0005-0000-0000-000003000000}"/>
    <cellStyle name="Percent" xfId="3" builtinId="5"/>
  </cellStyles>
  <dxfs count="20">
    <dxf>
      <font>
        <b/>
        <i/>
      </font>
      <fill>
        <gradientFill degree="90">
          <stop position="0">
            <color theme="0"/>
          </stop>
          <stop position="1">
            <color rgb="FFFFD1D1"/>
          </stop>
        </gradientFill>
      </fill>
    </dxf>
    <dxf>
      <font>
        <b/>
        <i val="0"/>
      </font>
      <fill>
        <gradientFill degree="90">
          <stop position="0">
            <color theme="0"/>
          </stop>
          <stop position="1">
            <color rgb="FFECF5E7"/>
          </stop>
        </gradient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font>
      <fill>
        <gradientFill degree="90">
          <stop position="0">
            <color theme="0"/>
          </stop>
          <stop position="1">
            <color rgb="FFFFD1D1"/>
          </stop>
        </gradientFill>
      </fill>
    </dxf>
    <dxf>
      <font>
        <b/>
        <i val="0"/>
      </font>
      <fill>
        <gradientFill degree="90">
          <stop position="0">
            <color theme="0"/>
          </stop>
          <stop position="1">
            <color rgb="FFECF5E7"/>
          </stop>
        </gradientFill>
      </fill>
    </dxf>
    <dxf>
      <border>
        <left style="thin">
          <color auto="1"/>
        </left>
        <right style="thin">
          <color auto="1"/>
        </right>
        <top style="thin">
          <color auto="1"/>
        </top>
        <bottom style="thin">
          <color auto="1"/>
        </bottom>
        <vertical style="thin">
          <color auto="1"/>
        </vertical>
        <horizontal style="thin">
          <color auto="1"/>
        </horizontal>
      </border>
    </dxf>
    <dxf>
      <fill>
        <gradientFill degree="90">
          <stop position="0">
            <color theme="0"/>
          </stop>
          <stop position="0.5">
            <color theme="4" tint="0.80001220740379042"/>
          </stop>
          <stop position="1">
            <color theme="0"/>
          </stop>
        </gradientFill>
      </fill>
    </dxf>
    <dxf>
      <font>
        <b/>
        <i val="0"/>
      </font>
    </dxf>
    <dxf>
      <font>
        <b/>
        <i val="0"/>
      </font>
    </dxf>
    <dxf>
      <font>
        <b/>
        <i val="0"/>
      </font>
    </dxf>
    <dxf>
      <fill>
        <patternFill>
          <bgColor theme="5" tint="0.79998168889431442"/>
        </patternFill>
      </fill>
    </dxf>
    <dxf>
      <fill>
        <patternFill>
          <bgColor theme="4" tint="0.79998168889431442"/>
        </patternFill>
      </fill>
    </dxf>
    <dxf>
      <font>
        <b/>
        <i val="0"/>
      </font>
    </dxf>
    <dxf>
      <font>
        <b/>
        <i val="0"/>
      </font>
      <fill>
        <gradientFill degree="90">
          <stop position="0">
            <color theme="0"/>
          </stop>
          <stop position="0.5">
            <color theme="4" tint="0.80001220740379042"/>
          </stop>
          <stop position="1">
            <color theme="0"/>
          </stop>
        </gradientFill>
      </fill>
    </dxf>
    <dxf>
      <border>
        <left style="thin">
          <color auto="1"/>
        </left>
        <right style="thin">
          <color auto="1"/>
        </right>
        <top style="thin">
          <color auto="1"/>
        </top>
        <bottom style="thin">
          <color auto="1"/>
        </bottom>
        <vertical style="thin">
          <color auto="1"/>
        </vertical>
        <horizontal style="thin">
          <color auto="1"/>
        </horizontal>
      </border>
    </dxf>
  </dxfs>
  <tableStyles count="2" defaultTableStyle="TableStyleMedium2" defaultPivotStyle="PivotTable Style 1">
    <tableStyle name="PivotTable Style 1" table="0" count="8" xr9:uid="{00000000-0011-0000-FFFF-FFFF00000000}">
      <tableStyleElement type="wholeTable" dxfId="19"/>
      <tableStyleElement type="headerRow" dxfId="18"/>
      <tableStyleElement type="totalRow" dxfId="17"/>
      <tableStyleElement type="firstRowStripe" dxfId="16"/>
      <tableStyleElement type="secondRowStripe" dxfId="15"/>
      <tableStyleElement type="firstSubtotalColumn" dxfId="14"/>
      <tableStyleElement type="firstSubtotalRow" dxfId="13"/>
      <tableStyleElement type="firstColumnSubheading" dxfId="12"/>
    </tableStyle>
    <tableStyle name="PivotTable Style 2" table="0" count="2" xr9:uid="{00000000-0011-0000-FFFF-FFFF01000000}">
      <tableStyleElement type="firstRowStripe" dxfId="11"/>
      <tableStyleElement type="secondRowStripe" dxfId="1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ints.pelnis@fm.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pageSetUpPr fitToPage="1"/>
  </sheetPr>
  <dimension ref="A1:Z39"/>
  <sheetViews>
    <sheetView tabSelected="1" topLeftCell="H1" zoomScale="85" zoomScaleNormal="85" zoomScaleSheetLayoutView="87" zoomScalePageLayoutView="90" workbookViewId="0">
      <selection activeCell="K8" sqref="K8"/>
    </sheetView>
  </sheetViews>
  <sheetFormatPr defaultColWidth="9.109375" defaultRowHeight="13.2" outlineLevelRow="2" outlineLevelCol="1" x14ac:dyDescent="0.25"/>
  <cols>
    <col min="1" max="1" width="9.109375" style="3" hidden="1" customWidth="1" outlineLevel="1"/>
    <col min="2" max="2" width="15.33203125" style="3" hidden="1" customWidth="1" outlineLevel="1"/>
    <col min="3" max="4" width="16.88671875" style="3" hidden="1" customWidth="1" outlineLevel="1"/>
    <col min="5" max="5" width="10" style="3" hidden="1" customWidth="1" outlineLevel="1"/>
    <col min="6" max="6" width="9.109375" style="3" hidden="1" customWidth="1" outlineLevel="1"/>
    <col min="7" max="7" width="8.33203125" style="3" hidden="1" customWidth="1" outlineLevel="1"/>
    <col min="8" max="8" width="5.6640625" style="3" customWidth="1" collapsed="1"/>
    <col min="9" max="9" width="5.6640625" style="3" customWidth="1"/>
    <col min="10" max="10" width="22.44140625" style="3" customWidth="1"/>
    <col min="11" max="11" width="56" style="13" customWidth="1"/>
    <col min="12" max="12" width="14.33203125" style="3" customWidth="1"/>
    <col min="13" max="13" width="10.109375" style="3" customWidth="1"/>
    <col min="14" max="14" width="15.33203125" style="3" customWidth="1"/>
    <col min="15" max="15" width="15.33203125" style="3" hidden="1" customWidth="1"/>
    <col min="16" max="16" width="33.5546875" style="3" hidden="1" customWidth="1"/>
    <col min="17" max="17" width="98.6640625" style="28" customWidth="1"/>
    <col min="18" max="16384" width="9.109375" style="3"/>
  </cols>
  <sheetData>
    <row r="1" spans="1:17" ht="56.4" customHeight="1" x14ac:dyDescent="0.25">
      <c r="H1" s="15"/>
      <c r="I1" s="15"/>
      <c r="J1" s="15"/>
      <c r="K1" s="16"/>
      <c r="L1" s="15"/>
      <c r="M1" s="15"/>
      <c r="N1" s="15"/>
      <c r="O1" s="15"/>
      <c r="P1" s="15"/>
      <c r="Q1" s="29" t="s">
        <v>111</v>
      </c>
    </row>
    <row r="2" spans="1:17" s="4" customFormat="1" ht="18.75" customHeight="1" x14ac:dyDescent="0.25">
      <c r="H2" s="73" t="s">
        <v>112</v>
      </c>
      <c r="I2" s="73"/>
      <c r="J2" s="73"/>
      <c r="K2" s="73"/>
      <c r="L2" s="73"/>
      <c r="M2" s="73"/>
      <c r="N2" s="73"/>
      <c r="O2" s="73"/>
      <c r="P2" s="73"/>
      <c r="Q2" s="73"/>
    </row>
    <row r="3" spans="1:17" s="4" customFormat="1" ht="16.5" customHeight="1" x14ac:dyDescent="0.25">
      <c r="A3" s="4" t="s">
        <v>1</v>
      </c>
      <c r="B3" s="8">
        <f>SUMIFS($N$13:$N$35,$O$13:$O$35,A3,$P$13:$P$35,"Atbildīgā iestāde ir izvērtējusi neizpildes apstākļus un rosina nepiemērot finanšu disciplīnas sankcijas.")</f>
        <v>-1678014.4775</v>
      </c>
      <c r="C3" s="4">
        <f>RANK(B3,$B$3:$B$6,1)</f>
        <v>1</v>
      </c>
      <c r="D3" s="4">
        <f>COUNTIFS($O$13:$O$35,A3,$P$13:$P$35,"Atbildīgā iestāde ir izvērtējusi neizpildes apstākļus un rosina nepiemērot finanšu disciplīnas sankcijas.")</f>
        <v>6</v>
      </c>
      <c r="H3" s="74" t="s">
        <v>88</v>
      </c>
      <c r="I3" s="74"/>
      <c r="J3" s="74"/>
      <c r="K3" s="74"/>
      <c r="L3" s="74"/>
      <c r="M3" s="74"/>
      <c r="N3" s="74"/>
      <c r="O3" s="74"/>
      <c r="P3" s="74"/>
      <c r="Q3" s="74"/>
    </row>
    <row r="4" spans="1:17" s="4" customFormat="1" ht="13.5" customHeight="1" x14ac:dyDescent="0.25">
      <c r="A4" s="4" t="s">
        <v>38</v>
      </c>
      <c r="B4" s="8">
        <f>SUMIFS($N$13:$N$35,$O$13:$O$35,A4,$P$13:$P$35,"Atbildīgā iestāde ir izvērtējusi neizpildes apstākļus un rosina nepiemērot finanšu disciplīnas sankcijas.")</f>
        <v>-196275.16999999993</v>
      </c>
      <c r="C4" s="4">
        <f t="shared" ref="C4:C5" si="0">RANK(B4,$B$3:$B$6,1)</f>
        <v>3</v>
      </c>
      <c r="D4" s="4">
        <f>COUNTIFS($O$13:$O$35,A4,$P$13:$P$35,"Atbildīgā iestāde ir izvērtējusi neizpildes apstākļus un rosina nepiemērot finanšu disciplīnas sankcijas.")</f>
        <v>1</v>
      </c>
      <c r="H4" s="74"/>
      <c r="I4" s="74"/>
      <c r="J4" s="74"/>
      <c r="K4" s="74"/>
      <c r="L4" s="74"/>
      <c r="M4" s="74"/>
      <c r="N4" s="74"/>
      <c r="O4" s="74"/>
      <c r="P4" s="74"/>
      <c r="Q4" s="74"/>
    </row>
    <row r="5" spans="1:17" s="4" customFormat="1" x14ac:dyDescent="0.25">
      <c r="A5" s="4" t="s">
        <v>0</v>
      </c>
      <c r="B5" s="8">
        <f>SUMIFS($N$13:$N$35,$O$13:$O$35,A5,$P$13:$P$35,"Atbildīgā iestāde ir izvērtējusi neizpildes apstākļus un rosina nepiemērot finanšu disciplīnas sankcijas.")</f>
        <v>-376435.25250000012</v>
      </c>
      <c r="C5" s="4">
        <f t="shared" si="0"/>
        <v>2</v>
      </c>
      <c r="D5" s="4">
        <f>COUNTIFS($O$13:$O$35,A5,$P$13:$P$35,"Atbildīgā iestāde ir izvērtējusi neizpildes apstākļus un rosina nepiemērot finanšu disciplīnas sankcijas.")</f>
        <v>8</v>
      </c>
      <c r="H5" s="9" t="s">
        <v>19</v>
      </c>
      <c r="I5" s="9"/>
      <c r="J5" s="10"/>
      <c r="K5" s="10"/>
      <c r="L5" s="9"/>
      <c r="M5" s="9"/>
      <c r="N5" s="9"/>
      <c r="O5" s="9"/>
      <c r="P5" s="9"/>
      <c r="Q5" s="26"/>
    </row>
    <row r="6" spans="1:17" s="4" customFormat="1" x14ac:dyDescent="0.25">
      <c r="B6" s="8"/>
      <c r="H6" s="11" t="s">
        <v>18</v>
      </c>
      <c r="I6" s="9"/>
      <c r="J6" s="10"/>
      <c r="K6" s="10"/>
      <c r="L6" s="9"/>
      <c r="M6" s="9"/>
      <c r="N6" s="9"/>
      <c r="O6" s="9"/>
      <c r="P6" s="9"/>
      <c r="Q6" s="26"/>
    </row>
    <row r="7" spans="1:17" s="4" customFormat="1" x14ac:dyDescent="0.25">
      <c r="C7" s="1"/>
      <c r="D7" s="45"/>
      <c r="H7" s="31" t="s">
        <v>81</v>
      </c>
      <c r="I7" s="9"/>
      <c r="J7" s="10"/>
      <c r="K7" s="10"/>
      <c r="L7" s="12"/>
      <c r="M7" s="14"/>
      <c r="N7" s="12"/>
      <c r="O7" s="12"/>
      <c r="P7" s="12"/>
      <c r="Q7" s="27"/>
    </row>
    <row r="8" spans="1:17" ht="81" customHeight="1" x14ac:dyDescent="0.25">
      <c r="C8" s="1"/>
      <c r="D8" s="45"/>
      <c r="H8" s="79" t="s">
        <v>9</v>
      </c>
      <c r="I8" s="79" t="s">
        <v>10</v>
      </c>
      <c r="J8" s="77" t="s">
        <v>11</v>
      </c>
      <c r="K8" s="47" t="s">
        <v>12</v>
      </c>
      <c r="L8" s="5" t="s">
        <v>87</v>
      </c>
      <c r="M8" s="6" t="s">
        <v>16</v>
      </c>
      <c r="N8" s="30" t="s">
        <v>15</v>
      </c>
      <c r="O8" s="75" t="s">
        <v>26</v>
      </c>
      <c r="P8" s="75" t="s">
        <v>14</v>
      </c>
      <c r="Q8" s="81" t="s">
        <v>85</v>
      </c>
    </row>
    <row r="9" spans="1:17" ht="26.4" x14ac:dyDescent="0.25">
      <c r="H9" s="80"/>
      <c r="I9" s="80"/>
      <c r="J9" s="78"/>
      <c r="K9" s="48" t="s">
        <v>33</v>
      </c>
      <c r="L9" s="48">
        <v>-3825059.5600000005</v>
      </c>
      <c r="M9" s="48" t="s">
        <v>91</v>
      </c>
      <c r="N9" s="49">
        <v>-2250724.9</v>
      </c>
      <c r="O9" s="76"/>
      <c r="P9" s="76"/>
      <c r="Q9" s="82"/>
    </row>
    <row r="10" spans="1:17" ht="26.4" x14ac:dyDescent="0.25">
      <c r="H10" s="80"/>
      <c r="I10" s="80"/>
      <c r="J10" s="78"/>
      <c r="K10" s="48" t="s">
        <v>34</v>
      </c>
      <c r="L10" s="48">
        <v>-1445261.8599999999</v>
      </c>
      <c r="M10" s="48" t="s">
        <v>86</v>
      </c>
      <c r="N10" s="49">
        <v>-425890.98749999976</v>
      </c>
      <c r="O10" s="76"/>
      <c r="P10" s="76"/>
      <c r="Q10" s="82"/>
    </row>
    <row r="11" spans="1:17" ht="15" customHeight="1" x14ac:dyDescent="0.25">
      <c r="A11" s="7" t="s">
        <v>6</v>
      </c>
      <c r="B11" s="7" t="s">
        <v>14</v>
      </c>
      <c r="C11" s="7" t="s">
        <v>5</v>
      </c>
      <c r="D11" s="7" t="s">
        <v>27</v>
      </c>
      <c r="E11" s="7" t="s">
        <v>13</v>
      </c>
      <c r="F11" s="7" t="s">
        <v>7</v>
      </c>
      <c r="G11" s="18" t="s">
        <v>8</v>
      </c>
      <c r="H11" s="7">
        <v>1</v>
      </c>
      <c r="I11" s="7">
        <v>2</v>
      </c>
      <c r="J11" s="7">
        <v>3</v>
      </c>
      <c r="K11" s="7">
        <v>4</v>
      </c>
      <c r="L11" s="7">
        <v>5</v>
      </c>
      <c r="M11" s="7">
        <v>6</v>
      </c>
      <c r="N11" s="7">
        <v>7</v>
      </c>
      <c r="O11" s="7" t="s">
        <v>28</v>
      </c>
      <c r="P11" s="7" t="s">
        <v>29</v>
      </c>
      <c r="Q11" s="7">
        <v>8</v>
      </c>
    </row>
    <row r="12" spans="1:17" s="25" customFormat="1" outlineLevel="1" x14ac:dyDescent="0.25">
      <c r="A12" s="32"/>
      <c r="B12" s="32"/>
      <c r="C12" s="33"/>
      <c r="D12" s="33"/>
      <c r="E12" s="34"/>
      <c r="F12" s="55"/>
      <c r="G12" s="55"/>
      <c r="H12" s="72" t="s">
        <v>30</v>
      </c>
      <c r="I12" s="72"/>
      <c r="J12" s="72"/>
      <c r="K12" s="72"/>
      <c r="L12" s="52">
        <f>SUBTOTAL(9,L13:L18)</f>
        <v>-2329445.6100000003</v>
      </c>
      <c r="M12" s="52">
        <f>SUBTOTAL(3,M13:M18)</f>
        <v>6</v>
      </c>
      <c r="N12" s="52">
        <f>SUBTOTAL(9,N13:N18)</f>
        <v>-1678014.4775</v>
      </c>
      <c r="O12" s="56">
        <f>SUBTOTAL(3,Q13:Q18)</f>
        <v>6</v>
      </c>
      <c r="P12" s="72"/>
      <c r="Q12" s="72"/>
    </row>
    <row r="13" spans="1:17" s="25" customFormat="1" ht="52.8" outlineLevel="2" x14ac:dyDescent="0.25">
      <c r="A13" s="32"/>
      <c r="B13" s="32"/>
      <c r="C13" s="33"/>
      <c r="D13" s="33"/>
      <c r="E13" s="34"/>
      <c r="F13" s="35">
        <f t="shared" ref="F13:F18" si="1">IF(ISNUMBER(SEARCH("samazinājumu",P13)),7,
IF(ISNUMBER(SEARCH("FM",P13)),6,
IF(ISNUMBER(SEARCH("Atbildīgā", P13)),INDEX($C$3:$C$6,MATCH(O13,$A$3:$A$6,0)),"Kļūda")))</f>
        <v>1</v>
      </c>
      <c r="G13" s="32"/>
      <c r="H13" s="36">
        <f>SUBTOTAL(103, $J$13:$J13)*1</f>
        <v>1</v>
      </c>
      <c r="I13" s="63" t="s">
        <v>2</v>
      </c>
      <c r="J13" s="50" t="s">
        <v>89</v>
      </c>
      <c r="K13" s="50" t="s">
        <v>90</v>
      </c>
      <c r="L13" s="64">
        <v>-894128</v>
      </c>
      <c r="M13" s="65">
        <v>0</v>
      </c>
      <c r="N13" s="66">
        <v>-670596</v>
      </c>
      <c r="O13" s="68" t="s">
        <v>1</v>
      </c>
      <c r="P13" s="50" t="s">
        <v>25</v>
      </c>
      <c r="Q13" s="67" t="s">
        <v>92</v>
      </c>
    </row>
    <row r="14" spans="1:17" s="2" customFormat="1" ht="52.8" outlineLevel="2" x14ac:dyDescent="0.25">
      <c r="A14" s="32"/>
      <c r="B14" s="32"/>
      <c r="C14" s="33"/>
      <c r="D14" s="33"/>
      <c r="E14" s="34"/>
      <c r="F14" s="35">
        <f t="shared" si="1"/>
        <v>1</v>
      </c>
      <c r="G14" s="32"/>
      <c r="H14" s="36">
        <f>SUBTOTAL(103, $J$13:$J14)*1</f>
        <v>2</v>
      </c>
      <c r="I14" s="32" t="s">
        <v>2</v>
      </c>
      <c r="J14" s="37" t="s">
        <v>35</v>
      </c>
      <c r="K14" s="37" t="s">
        <v>36</v>
      </c>
      <c r="L14" s="42">
        <v>-810000</v>
      </c>
      <c r="M14" s="43">
        <v>0</v>
      </c>
      <c r="N14" s="44">
        <v>-607500</v>
      </c>
      <c r="O14" s="46" t="s">
        <v>1</v>
      </c>
      <c r="P14" s="44" t="s">
        <v>25</v>
      </c>
      <c r="Q14" s="50" t="s">
        <v>93</v>
      </c>
    </row>
    <row r="15" spans="1:17" s="2" customFormat="1" ht="132" outlineLevel="2" x14ac:dyDescent="0.25">
      <c r="A15" s="32"/>
      <c r="B15" s="32"/>
      <c r="C15" s="38"/>
      <c r="D15" s="38"/>
      <c r="E15" s="34"/>
      <c r="F15" s="35">
        <f t="shared" si="1"/>
        <v>1</v>
      </c>
      <c r="G15" s="32"/>
      <c r="H15" s="36">
        <f>SUBTOTAL(103, $J$13:$J15)*1</f>
        <v>3</v>
      </c>
      <c r="I15" s="32" t="s">
        <v>2</v>
      </c>
      <c r="J15" s="37" t="s">
        <v>44</v>
      </c>
      <c r="K15" s="37" t="s">
        <v>45</v>
      </c>
      <c r="L15" s="42">
        <v>-272821.16000000003</v>
      </c>
      <c r="M15" s="43">
        <v>0.47339999999999999</v>
      </c>
      <c r="N15" s="44">
        <v>-143294.05250000005</v>
      </c>
      <c r="O15" s="46" t="s">
        <v>1</v>
      </c>
      <c r="P15" s="44" t="s">
        <v>25</v>
      </c>
      <c r="Q15" s="51" t="s">
        <v>94</v>
      </c>
    </row>
    <row r="16" spans="1:17" s="2" customFormat="1" ht="52.8" outlineLevel="2" x14ac:dyDescent="0.25">
      <c r="A16" s="32"/>
      <c r="B16" s="32"/>
      <c r="C16" s="39"/>
      <c r="D16" s="39"/>
      <c r="E16" s="34"/>
      <c r="F16" s="35">
        <f t="shared" si="1"/>
        <v>1</v>
      </c>
      <c r="G16" s="32"/>
      <c r="H16" s="36">
        <f>SUBTOTAL(103, $J$13:$J16)*1</f>
        <v>4</v>
      </c>
      <c r="I16" s="32" t="s">
        <v>3</v>
      </c>
      <c r="J16" s="37" t="s">
        <v>49</v>
      </c>
      <c r="K16" s="37" t="s">
        <v>50</v>
      </c>
      <c r="L16" s="42">
        <v>-169318.1</v>
      </c>
      <c r="M16" s="43">
        <v>0</v>
      </c>
      <c r="N16" s="44">
        <v>-126988.57500000001</v>
      </c>
      <c r="O16" s="46" t="s">
        <v>1</v>
      </c>
      <c r="P16" s="44" t="s">
        <v>25</v>
      </c>
      <c r="Q16" s="51" t="s">
        <v>95</v>
      </c>
    </row>
    <row r="17" spans="1:17" s="2" customFormat="1" ht="39.6" outlineLevel="2" x14ac:dyDescent="0.25">
      <c r="A17" s="32"/>
      <c r="B17" s="32"/>
      <c r="C17" s="40"/>
      <c r="D17" s="40"/>
      <c r="E17" s="34"/>
      <c r="F17" s="35">
        <f t="shared" si="1"/>
        <v>1</v>
      </c>
      <c r="G17" s="32"/>
      <c r="H17" s="36">
        <f>SUBTOTAL(103, $J$13:$J17)*1</f>
        <v>5</v>
      </c>
      <c r="I17" s="32" t="s">
        <v>53</v>
      </c>
      <c r="J17" s="37" t="s">
        <v>54</v>
      </c>
      <c r="K17" s="37" t="s">
        <v>55</v>
      </c>
      <c r="L17" s="42">
        <v>-152170</v>
      </c>
      <c r="M17" s="43">
        <v>0</v>
      </c>
      <c r="N17" s="44">
        <v>-114127.5</v>
      </c>
      <c r="O17" s="46" t="s">
        <v>1</v>
      </c>
      <c r="P17" s="44" t="s">
        <v>25</v>
      </c>
      <c r="Q17" s="50" t="s">
        <v>96</v>
      </c>
    </row>
    <row r="18" spans="1:17" s="2" customFormat="1" ht="66" outlineLevel="2" x14ac:dyDescent="0.25">
      <c r="A18" s="32"/>
      <c r="B18" s="32"/>
      <c r="C18" s="33"/>
      <c r="D18" s="33"/>
      <c r="E18" s="34"/>
      <c r="F18" s="35">
        <f t="shared" si="1"/>
        <v>1</v>
      </c>
      <c r="G18" s="32"/>
      <c r="H18" s="36">
        <f>SUBTOTAL(103, $J$13:$J18)*1</f>
        <v>6</v>
      </c>
      <c r="I18" s="32" t="s">
        <v>21</v>
      </c>
      <c r="J18" s="37" t="s">
        <v>22</v>
      </c>
      <c r="K18" s="37" t="s">
        <v>23</v>
      </c>
      <c r="L18" s="42">
        <v>-31008.35</v>
      </c>
      <c r="M18" s="43">
        <v>0.49990000000000001</v>
      </c>
      <c r="N18" s="44">
        <v>-15508.349999999999</v>
      </c>
      <c r="O18" s="44" t="s">
        <v>1</v>
      </c>
      <c r="P18" s="44" t="s">
        <v>25</v>
      </c>
      <c r="Q18" s="50" t="s">
        <v>97</v>
      </c>
    </row>
    <row r="19" spans="1:17" s="2" customFormat="1" outlineLevel="1" x14ac:dyDescent="0.25">
      <c r="A19" s="32"/>
      <c r="B19" s="32"/>
      <c r="C19" s="33"/>
      <c r="D19" s="33"/>
      <c r="E19" s="34"/>
      <c r="F19" s="57"/>
      <c r="G19" s="32"/>
      <c r="H19" s="69" t="s">
        <v>31</v>
      </c>
      <c r="I19" s="70"/>
      <c r="J19" s="70"/>
      <c r="K19" s="71"/>
      <c r="L19" s="52">
        <f>SUBTOTAL(9,L20:L27)</f>
        <v>-970883.54000000015</v>
      </c>
      <c r="M19" s="52">
        <f>SUBTOTAL(3,M20:M27)</f>
        <v>8</v>
      </c>
      <c r="N19" s="52">
        <f>SUBTOTAL(9,N20:N27)</f>
        <v>-376435.25250000012</v>
      </c>
      <c r="O19" s="56"/>
      <c r="P19" s="72"/>
      <c r="Q19" s="72">
        <f>SUBTOTAL(3,Q20:Q27)</f>
        <v>8</v>
      </c>
    </row>
    <row r="20" spans="1:17" s="2" customFormat="1" ht="52.8" outlineLevel="2" x14ac:dyDescent="0.25">
      <c r="A20" s="32"/>
      <c r="B20" s="32"/>
      <c r="C20" s="33"/>
      <c r="D20" s="33"/>
      <c r="E20" s="34"/>
      <c r="F20" s="35">
        <f t="shared" ref="F20:F27" si="2">IF(ISNUMBER(SEARCH("samazinājumu",P20)),7,
IF(ISNUMBER(SEARCH("FM",P20)),6,
IF(ISNUMBER(SEARCH("Atbildīgā", P20)),INDEX($C$3:$C$6,MATCH(O20,$A$3:$A$6,0)),"Kļūda")))</f>
        <v>2</v>
      </c>
      <c r="G20" s="32"/>
      <c r="H20" s="36">
        <f>SUBTOTAL(103, $J$13:$J20)*1</f>
        <v>7</v>
      </c>
      <c r="I20" s="32" t="s">
        <v>41</v>
      </c>
      <c r="J20" s="37" t="s">
        <v>42</v>
      </c>
      <c r="K20" s="37" t="s">
        <v>43</v>
      </c>
      <c r="L20" s="42">
        <v>-460966.35000000009</v>
      </c>
      <c r="M20" s="43">
        <v>0.57599999999999996</v>
      </c>
      <c r="N20" s="44">
        <v>-189192.27750000008</v>
      </c>
      <c r="O20" s="46" t="s">
        <v>0</v>
      </c>
      <c r="P20" s="44" t="s">
        <v>25</v>
      </c>
      <c r="Q20" s="50" t="s">
        <v>98</v>
      </c>
    </row>
    <row r="21" spans="1:17" s="2" customFormat="1" ht="52.8" outlineLevel="2" x14ac:dyDescent="0.25">
      <c r="A21" s="32"/>
      <c r="B21" s="32"/>
      <c r="C21" s="41"/>
      <c r="D21" s="41"/>
      <c r="E21" s="34"/>
      <c r="F21" s="35">
        <f t="shared" si="2"/>
        <v>2</v>
      </c>
      <c r="G21" s="32"/>
      <c r="H21" s="36">
        <f>SUBTOTAL(103, $J$13:$J21)*1</f>
        <v>8</v>
      </c>
      <c r="I21" s="32" t="s">
        <v>46</v>
      </c>
      <c r="J21" s="37" t="s">
        <v>47</v>
      </c>
      <c r="K21" s="37" t="s">
        <v>48</v>
      </c>
      <c r="L21" s="42">
        <v>-239851.42000000004</v>
      </c>
      <c r="M21" s="43">
        <v>0.70030000000000003</v>
      </c>
      <c r="N21" s="44">
        <v>-39803.272500000021</v>
      </c>
      <c r="O21" s="46" t="s">
        <v>0</v>
      </c>
      <c r="P21" s="44" t="s">
        <v>25</v>
      </c>
      <c r="Q21" s="50" t="s">
        <v>99</v>
      </c>
    </row>
    <row r="22" spans="1:17" s="2" customFormat="1" ht="79.2" outlineLevel="2" x14ac:dyDescent="0.25">
      <c r="A22" s="32"/>
      <c r="B22" s="32"/>
      <c r="C22" s="33"/>
      <c r="D22" s="33"/>
      <c r="E22" s="34"/>
      <c r="F22" s="35">
        <f t="shared" si="2"/>
        <v>2</v>
      </c>
      <c r="G22" s="32"/>
      <c r="H22" s="36">
        <f>SUBTOTAL(103, $J$13:$J22)*1</f>
        <v>9</v>
      </c>
      <c r="I22" s="32" t="s">
        <v>46</v>
      </c>
      <c r="J22" s="37" t="s">
        <v>51</v>
      </c>
      <c r="K22" s="37" t="s">
        <v>52</v>
      </c>
      <c r="L22" s="42">
        <v>-164876.51</v>
      </c>
      <c r="M22" s="43">
        <v>0.21779999999999999</v>
      </c>
      <c r="N22" s="44">
        <v>-112180.32250000001</v>
      </c>
      <c r="O22" s="46" t="s">
        <v>0</v>
      </c>
      <c r="P22" s="44" t="s">
        <v>25</v>
      </c>
      <c r="Q22" s="50" t="s">
        <v>100</v>
      </c>
    </row>
    <row r="23" spans="1:17" s="2" customFormat="1" ht="145.19999999999999" outlineLevel="2" x14ac:dyDescent="0.25">
      <c r="A23" s="32"/>
      <c r="B23" s="32"/>
      <c r="C23" s="33"/>
      <c r="D23" s="33"/>
      <c r="E23" s="34"/>
      <c r="F23" s="35">
        <f t="shared" si="2"/>
        <v>2</v>
      </c>
      <c r="G23" s="32"/>
      <c r="H23" s="36">
        <f>SUBTOTAL(103, $J$13:$J23)*1</f>
        <v>10</v>
      </c>
      <c r="I23" s="32" t="s">
        <v>41</v>
      </c>
      <c r="J23" s="37" t="s">
        <v>56</v>
      </c>
      <c r="K23" s="37" t="s">
        <v>57</v>
      </c>
      <c r="L23" s="42">
        <v>-40672.330000000009</v>
      </c>
      <c r="M23" s="43">
        <v>0.57569999999999999</v>
      </c>
      <c r="N23" s="44">
        <v>-16705.950000000008</v>
      </c>
      <c r="O23" s="46" t="s">
        <v>0</v>
      </c>
      <c r="P23" s="44" t="s">
        <v>25</v>
      </c>
      <c r="Q23" s="50" t="s">
        <v>101</v>
      </c>
    </row>
    <row r="24" spans="1:17" s="2" customFormat="1" ht="39.6" outlineLevel="2" x14ac:dyDescent="0.25">
      <c r="A24" s="32"/>
      <c r="B24" s="32"/>
      <c r="C24" s="33"/>
      <c r="D24" s="33"/>
      <c r="E24" s="34"/>
      <c r="F24" s="35">
        <f t="shared" si="2"/>
        <v>2</v>
      </c>
      <c r="G24" s="32"/>
      <c r="H24" s="36">
        <f>SUBTOTAL(103, $J$13:$J24)*1</f>
        <v>11</v>
      </c>
      <c r="I24" s="32" t="s">
        <v>41</v>
      </c>
      <c r="J24" s="37" t="s">
        <v>58</v>
      </c>
      <c r="K24" s="37" t="s">
        <v>59</v>
      </c>
      <c r="L24" s="42">
        <v>-28495.289999999994</v>
      </c>
      <c r="M24" s="43">
        <v>0.6028</v>
      </c>
      <c r="N24" s="44">
        <v>-10558.884999999995</v>
      </c>
      <c r="O24" s="46" t="s">
        <v>0</v>
      </c>
      <c r="P24" s="44" t="s">
        <v>25</v>
      </c>
      <c r="Q24" s="50" t="s">
        <v>103</v>
      </c>
    </row>
    <row r="25" spans="1:17" s="2" customFormat="1" ht="52.8" outlineLevel="2" x14ac:dyDescent="0.25">
      <c r="A25" s="32"/>
      <c r="B25" s="32"/>
      <c r="C25" s="39"/>
      <c r="D25" s="39"/>
      <c r="E25" s="34"/>
      <c r="F25" s="35">
        <f t="shared" si="2"/>
        <v>2</v>
      </c>
      <c r="G25" s="32"/>
      <c r="H25" s="36">
        <f>SUBTOTAL(103, $J$13:$J25)*1</f>
        <v>12</v>
      </c>
      <c r="I25" s="32" t="s">
        <v>41</v>
      </c>
      <c r="J25" s="37" t="s">
        <v>60</v>
      </c>
      <c r="K25" s="37" t="s">
        <v>61</v>
      </c>
      <c r="L25" s="42">
        <v>-14190.019999999997</v>
      </c>
      <c r="M25" s="43">
        <v>0.74590000000000001</v>
      </c>
      <c r="N25" s="44">
        <v>-228.41999999999825</v>
      </c>
      <c r="O25" s="46" t="s">
        <v>0</v>
      </c>
      <c r="P25" s="44" t="s">
        <v>25</v>
      </c>
      <c r="Q25" s="50" t="s">
        <v>102</v>
      </c>
    </row>
    <row r="26" spans="1:17" s="2" customFormat="1" ht="79.2" outlineLevel="2" x14ac:dyDescent="0.25">
      <c r="A26" s="32"/>
      <c r="B26" s="32"/>
      <c r="C26" s="33"/>
      <c r="D26" s="33"/>
      <c r="E26" s="34"/>
      <c r="F26" s="35">
        <f t="shared" si="2"/>
        <v>2</v>
      </c>
      <c r="G26" s="32"/>
      <c r="H26" s="36">
        <f>SUBTOTAL(103, $J$13:$J26)*1</f>
        <v>13</v>
      </c>
      <c r="I26" s="32" t="s">
        <v>46</v>
      </c>
      <c r="J26" s="37" t="s">
        <v>62</v>
      </c>
      <c r="K26" s="37" t="s">
        <v>63</v>
      </c>
      <c r="L26" s="42">
        <v>-12202.369999999999</v>
      </c>
      <c r="M26" s="43">
        <v>0.64570000000000005</v>
      </c>
      <c r="N26" s="44">
        <v>-3591.4249999999993</v>
      </c>
      <c r="O26" s="46" t="s">
        <v>0</v>
      </c>
      <c r="P26" s="44" t="s">
        <v>25</v>
      </c>
      <c r="Q26" s="50" t="s">
        <v>104</v>
      </c>
    </row>
    <row r="27" spans="1:17" s="2" customFormat="1" ht="92.4" outlineLevel="2" x14ac:dyDescent="0.25">
      <c r="A27" s="32"/>
      <c r="B27" s="32"/>
      <c r="C27" s="33"/>
      <c r="D27" s="33"/>
      <c r="E27" s="34"/>
      <c r="F27" s="35">
        <f t="shared" si="2"/>
        <v>2</v>
      </c>
      <c r="G27" s="32"/>
      <c r="H27" s="36">
        <f>SUBTOTAL(103, $J$13:$J27)*1</f>
        <v>14</v>
      </c>
      <c r="I27" s="32" t="s">
        <v>24</v>
      </c>
      <c r="J27" s="37" t="s">
        <v>64</v>
      </c>
      <c r="K27" s="37" t="s">
        <v>65</v>
      </c>
      <c r="L27" s="42">
        <v>-9629.2499999999982</v>
      </c>
      <c r="M27" s="43">
        <v>0.55869999999999997</v>
      </c>
      <c r="N27" s="44">
        <v>-4174.6999999999989</v>
      </c>
      <c r="O27" s="46" t="s">
        <v>0</v>
      </c>
      <c r="P27" s="44" t="s">
        <v>25</v>
      </c>
      <c r="Q27" s="50" t="s">
        <v>105</v>
      </c>
    </row>
    <row r="28" spans="1:17" s="2" customFormat="1" outlineLevel="1" x14ac:dyDescent="0.25">
      <c r="A28" s="32"/>
      <c r="B28" s="32"/>
      <c r="C28" s="33"/>
      <c r="D28" s="33"/>
      <c r="E28" s="34"/>
      <c r="F28" s="54" t="s">
        <v>79</v>
      </c>
      <c r="G28" s="32"/>
      <c r="H28" s="69" t="s">
        <v>80</v>
      </c>
      <c r="I28" s="70"/>
      <c r="J28" s="70"/>
      <c r="K28" s="71"/>
      <c r="L28" s="52">
        <f>SUBTOTAL(9,L29:L29)</f>
        <v>-524730.40999999992</v>
      </c>
      <c r="M28" s="52">
        <f>SUBTOTAL(3,M29:M29)</f>
        <v>1</v>
      </c>
      <c r="N28" s="52">
        <f>SUBTOTAL(9,N29:N29)</f>
        <v>-196275.16999999993</v>
      </c>
      <c r="O28" s="56"/>
      <c r="P28" s="72"/>
      <c r="Q28" s="72">
        <f>SUBTOTAL(3,Q29:Q29)</f>
        <v>1</v>
      </c>
    </row>
    <row r="29" spans="1:17" s="2" customFormat="1" ht="66" outlineLevel="2" x14ac:dyDescent="0.25">
      <c r="A29" s="32"/>
      <c r="B29" s="32"/>
      <c r="C29" s="33"/>
      <c r="D29" s="33"/>
      <c r="E29" s="34"/>
      <c r="F29" s="35">
        <f>IF(ISNUMBER(SEARCH("samazinājumu",P29)),7,
IF(ISNUMBER(SEARCH("FM",P29)),6,
IF(ISNUMBER(SEARCH("Atbildīgā", P29)),INDEX($C$3:$C$6,MATCH(O29,$A$3:$A$6,0)),"Kļūda")))</f>
        <v>3</v>
      </c>
      <c r="G29" s="32"/>
      <c r="H29" s="36">
        <f>SUBTOTAL(103, $J$13:$J29)*1</f>
        <v>15</v>
      </c>
      <c r="I29" s="32" t="s">
        <v>37</v>
      </c>
      <c r="J29" s="37" t="s">
        <v>39</v>
      </c>
      <c r="K29" s="37" t="s">
        <v>40</v>
      </c>
      <c r="L29" s="42">
        <v>-524730.40999999992</v>
      </c>
      <c r="M29" s="43">
        <v>0.60060000000000002</v>
      </c>
      <c r="N29" s="44">
        <v>-196275.16999999993</v>
      </c>
      <c r="O29" s="46" t="s">
        <v>38</v>
      </c>
      <c r="P29" s="44" t="s">
        <v>25</v>
      </c>
      <c r="Q29" s="50" t="s">
        <v>106</v>
      </c>
    </row>
    <row r="30" spans="1:17" s="2" customFormat="1" outlineLevel="1" x14ac:dyDescent="0.25">
      <c r="A30" s="32"/>
      <c r="B30" s="32"/>
      <c r="C30" s="33"/>
      <c r="D30" s="33"/>
      <c r="E30" s="34"/>
      <c r="F30" s="54" t="s">
        <v>78</v>
      </c>
      <c r="G30" s="32"/>
      <c r="H30" s="69" t="s">
        <v>32</v>
      </c>
      <c r="I30" s="70"/>
      <c r="J30" s="70"/>
      <c r="K30" s="71"/>
      <c r="L30" s="52">
        <f>SUBTOTAL(9,L31:L34)</f>
        <v>-1445261.8599999999</v>
      </c>
      <c r="M30" s="52">
        <f>SUBTOTAL(3,M31:M34)</f>
        <v>4</v>
      </c>
      <c r="N30" s="52">
        <f>SUBTOTAL(9,N31:N34)</f>
        <v>-425890.98749999976</v>
      </c>
      <c r="O30" s="56"/>
      <c r="P30" s="72"/>
      <c r="Q30" s="72">
        <f>SUBTOTAL(3,Q31:Q34)</f>
        <v>4</v>
      </c>
    </row>
    <row r="31" spans="1:17" s="2" customFormat="1" ht="39.6" outlineLevel="2" x14ac:dyDescent="0.25">
      <c r="A31" s="32"/>
      <c r="B31" s="32"/>
      <c r="C31" s="33"/>
      <c r="D31" s="33"/>
      <c r="E31" s="34"/>
      <c r="F31" s="35" t="str">
        <f>IF(ISNUMBER(SEARCH("samazinājumu",P31)),7,
IF(ISNUMBER(SEARCH("FM",P31)),6,
IF(ISNUMBER(SEARCH("Atbildīgā", P31)),INDEX($C$3:$C$6,MATCH(O31,$A$3:$A$6,0)),"Kļūda")))</f>
        <v>Kļūda</v>
      </c>
      <c r="G31" s="32"/>
      <c r="H31" s="36">
        <f>SUBTOTAL(103, $J$13:$J31)*1</f>
        <v>16</v>
      </c>
      <c r="I31" s="32" t="s">
        <v>66</v>
      </c>
      <c r="J31" s="37" t="s">
        <v>68</v>
      </c>
      <c r="K31" s="37" t="s">
        <v>69</v>
      </c>
      <c r="L31" s="42">
        <v>-1133627.2799999998</v>
      </c>
      <c r="M31" s="43">
        <v>0.67610000000000003</v>
      </c>
      <c r="N31" s="44">
        <v>-258627.2799999998</v>
      </c>
      <c r="O31" s="46" t="s">
        <v>67</v>
      </c>
      <c r="P31" s="44" t="s">
        <v>70</v>
      </c>
      <c r="Q31" s="50" t="s">
        <v>107</v>
      </c>
    </row>
    <row r="32" spans="1:17" s="2" customFormat="1" ht="39.6" outlineLevel="2" x14ac:dyDescent="0.25">
      <c r="A32" s="32"/>
      <c r="B32" s="32"/>
      <c r="C32" s="33"/>
      <c r="D32" s="33"/>
      <c r="E32" s="34"/>
      <c r="F32" s="35" t="str">
        <f>IF(ISNUMBER(SEARCH("samazinājumu",P32)),7,
IF(ISNUMBER(SEARCH("FM",P32)),6,
IF(ISNUMBER(SEARCH("Atbildīgā", P32)),INDEX($C$3:$C$6,MATCH(O32,$A$3:$A$6,0)),"Kļūda")))</f>
        <v>Kļūda</v>
      </c>
      <c r="G32" s="32"/>
      <c r="H32" s="36">
        <f>SUBTOTAL(103, $J$13:$J32)*1</f>
        <v>17</v>
      </c>
      <c r="I32" s="32" t="s">
        <v>20</v>
      </c>
      <c r="J32" s="37" t="s">
        <v>71</v>
      </c>
      <c r="K32" s="37" t="s">
        <v>72</v>
      </c>
      <c r="L32" s="42">
        <v>-139994.84</v>
      </c>
      <c r="M32" s="43">
        <v>0.57899999999999996</v>
      </c>
      <c r="N32" s="44">
        <v>-56869.84</v>
      </c>
      <c r="O32" s="46" t="s">
        <v>1</v>
      </c>
      <c r="P32" s="44" t="s">
        <v>70</v>
      </c>
      <c r="Q32" s="50" t="s">
        <v>108</v>
      </c>
    </row>
    <row r="33" spans="1:26" s="2" customFormat="1" ht="52.8" outlineLevel="2" x14ac:dyDescent="0.25">
      <c r="A33" s="32"/>
      <c r="B33" s="32"/>
      <c r="C33" s="33"/>
      <c r="D33" s="33"/>
      <c r="E33" s="34"/>
      <c r="F33" s="35" t="str">
        <f>IF(ISNUMBER(SEARCH("samazinājumu",P33)),7,
IF(ISNUMBER(SEARCH("FM",P33)),6,
IF(ISNUMBER(SEARCH("Atbildīgā", P33)),INDEX($C$3:$C$6,MATCH(O33,$A$3:$A$6,0)),"Kļūda")))</f>
        <v>Kļūda</v>
      </c>
      <c r="G33" s="32"/>
      <c r="H33" s="36">
        <f>SUBTOTAL(103, $J$13:$J33)*1</f>
        <v>18</v>
      </c>
      <c r="I33" s="32" t="s">
        <v>46</v>
      </c>
      <c r="J33" s="37" t="s">
        <v>73</v>
      </c>
      <c r="K33" s="37" t="s">
        <v>74</v>
      </c>
      <c r="L33" s="42">
        <v>-93156.25</v>
      </c>
      <c r="M33" s="43">
        <v>0.4405</v>
      </c>
      <c r="N33" s="44">
        <v>-51531.25</v>
      </c>
      <c r="O33" s="46" t="s">
        <v>0</v>
      </c>
      <c r="P33" s="44" t="s">
        <v>70</v>
      </c>
      <c r="Q33" s="50" t="s">
        <v>109</v>
      </c>
    </row>
    <row r="34" spans="1:26" s="2" customFormat="1" ht="39.6" outlineLevel="2" x14ac:dyDescent="0.25">
      <c r="A34" s="32"/>
      <c r="B34" s="32"/>
      <c r="C34" s="33"/>
      <c r="D34" s="33"/>
      <c r="E34" s="34"/>
      <c r="F34" s="35" t="str">
        <f>IF(ISNUMBER(SEARCH("samazinājumu",P34)),7,
IF(ISNUMBER(SEARCH("FM",P34)),6,
IF(ISNUMBER(SEARCH("Atbildīgā", P34)),INDEX($C$3:$C$6,MATCH(O34,$A$3:$A$6,0)),"Kļūda")))</f>
        <v>Kļūda</v>
      </c>
      <c r="G34" s="32"/>
      <c r="H34" s="36">
        <f>SUBTOTAL(103, $J$13:$J34)*1</f>
        <v>19</v>
      </c>
      <c r="I34" s="32" t="s">
        <v>75</v>
      </c>
      <c r="J34" s="37" t="s">
        <v>76</v>
      </c>
      <c r="K34" s="37" t="s">
        <v>77</v>
      </c>
      <c r="L34" s="42">
        <v>-78483.489999999991</v>
      </c>
      <c r="M34" s="43">
        <v>0</v>
      </c>
      <c r="N34" s="44">
        <v>-58862.617499999993</v>
      </c>
      <c r="O34" s="46" t="s">
        <v>4</v>
      </c>
      <c r="P34" s="44" t="s">
        <v>70</v>
      </c>
      <c r="Q34" s="50" t="s">
        <v>110</v>
      </c>
    </row>
    <row r="35" spans="1:26" x14ac:dyDescent="0.25">
      <c r="H35" s="19"/>
      <c r="I35" s="20"/>
      <c r="J35" s="21"/>
      <c r="K35" s="21"/>
      <c r="L35" s="22"/>
      <c r="M35" s="23"/>
      <c r="N35" s="24"/>
      <c r="O35" s="24"/>
      <c r="P35" s="24"/>
      <c r="Q35" s="27"/>
    </row>
    <row r="36" spans="1:26" s="53" customFormat="1" ht="19.5" customHeight="1" x14ac:dyDescent="0.35">
      <c r="H36" s="58" t="s">
        <v>82</v>
      </c>
      <c r="Q36" s="59" t="s">
        <v>83</v>
      </c>
      <c r="V36" s="59"/>
    </row>
    <row r="37" spans="1:26" s="61" customFormat="1" ht="25.2" customHeight="1" x14ac:dyDescent="0.3">
      <c r="H37" s="17" t="s">
        <v>84</v>
      </c>
      <c r="K37" s="60"/>
      <c r="L37" s="60"/>
      <c r="M37" s="60"/>
      <c r="N37" s="60"/>
      <c r="O37" s="60"/>
      <c r="P37" s="60"/>
      <c r="Q37" s="60"/>
      <c r="R37" s="60"/>
      <c r="S37" s="60"/>
      <c r="T37" s="60"/>
      <c r="U37" s="60"/>
      <c r="V37" s="60"/>
    </row>
    <row r="38" spans="1:26" s="61" customFormat="1" ht="15.6" x14ac:dyDescent="0.3">
      <c r="H38" s="62" t="s">
        <v>17</v>
      </c>
      <c r="K38" s="60"/>
      <c r="L38" s="60"/>
      <c r="M38" s="60"/>
      <c r="N38" s="60"/>
      <c r="O38" s="60"/>
      <c r="P38" s="60"/>
      <c r="Q38" s="60"/>
      <c r="R38" s="60"/>
      <c r="S38" s="60"/>
      <c r="T38" s="60"/>
      <c r="U38" s="60"/>
      <c r="V38" s="60"/>
    </row>
    <row r="39" spans="1:26" x14ac:dyDescent="0.25">
      <c r="K39" s="3"/>
      <c r="Q39" s="3"/>
      <c r="T39" s="13"/>
      <c r="Z39" s="28"/>
    </row>
  </sheetData>
  <sheetProtection formatCells="0" formatColumns="0" formatRows="0" insertColumns="0" insertRows="0" insertHyperlinks="0" deleteColumns="0" deleteRows="0" sort="0" pivotTables="0"/>
  <autoFilter ref="A11:Q34" xr:uid="{00000000-0009-0000-0000-000000000000}"/>
  <sortState xmlns:xlrd2="http://schemas.microsoft.com/office/spreadsheetml/2017/richdata2" ref="I13:Q18">
    <sortCondition ref="L13:L18"/>
  </sortState>
  <mergeCells count="16">
    <mergeCell ref="H30:K30"/>
    <mergeCell ref="P30:Q30"/>
    <mergeCell ref="H28:K28"/>
    <mergeCell ref="P28:Q28"/>
    <mergeCell ref="H2:Q2"/>
    <mergeCell ref="H3:Q4"/>
    <mergeCell ref="O8:O10"/>
    <mergeCell ref="P8:P10"/>
    <mergeCell ref="J8:J10"/>
    <mergeCell ref="I8:I10"/>
    <mergeCell ref="H8:H10"/>
    <mergeCell ref="Q8:Q10"/>
    <mergeCell ref="H12:K12"/>
    <mergeCell ref="P12:Q12"/>
    <mergeCell ref="H19:K19"/>
    <mergeCell ref="P19:Q19"/>
  </mergeCells>
  <conditionalFormatting sqref="Q7">
    <cfRule type="iconSet" priority="1449">
      <iconSet iconSet="3Signs" showValue="0" reverse="1">
        <cfvo type="percent" val="0"/>
        <cfvo type="num" val="2"/>
        <cfvo type="num" val="3"/>
      </iconSet>
    </cfRule>
  </conditionalFormatting>
  <conditionalFormatting sqref="H6">
    <cfRule type="iconSet" priority="1456">
      <iconSet iconSet="3Signs" showValue="0" reverse="1">
        <cfvo type="percent" val="0"/>
        <cfvo type="num" val="2"/>
        <cfvo type="num" val="3"/>
      </iconSet>
    </cfRule>
  </conditionalFormatting>
  <conditionalFormatting sqref="M13:M17 M20:M27 M31:M34 M29">
    <cfRule type="expression" dxfId="9" priority="8">
      <formula>IF(OR(M13="nebija plānots", M13="Pabeigts projekts",M13 &gt;=75.01%),"true", "ne")</formula>
    </cfRule>
    <cfRule type="expression" dxfId="8" priority="9">
      <formula>IF(M13 &lt;=75.01%,"true", "ne")</formula>
    </cfRule>
  </conditionalFormatting>
  <conditionalFormatting sqref="K9:K10">
    <cfRule type="duplicateValues" dxfId="7" priority="1658"/>
  </conditionalFormatting>
  <conditionalFormatting sqref="L9:L10">
    <cfRule type="duplicateValues" dxfId="6" priority="1659"/>
  </conditionalFormatting>
  <conditionalFormatting sqref="M9:M10">
    <cfRule type="duplicateValues" dxfId="5" priority="1660"/>
  </conditionalFormatting>
  <conditionalFormatting sqref="C2:D2 C7:D10">
    <cfRule type="duplicateValues" dxfId="4" priority="1666"/>
    <cfRule type="duplicateValues" dxfId="3" priority="1667"/>
  </conditionalFormatting>
  <conditionalFormatting sqref="Q20:Q27 Q14:Q17 Q31:Q34 Q29">
    <cfRule type="iconSet" priority="1683">
      <iconSet iconSet="3Signs" showValue="0" reverse="1">
        <cfvo type="percent" val="0"/>
        <cfvo type="num" val="2"/>
        <cfvo type="num" val="3"/>
      </iconSet>
    </cfRule>
  </conditionalFormatting>
  <conditionalFormatting sqref="C12:D34">
    <cfRule type="duplicateValues" dxfId="2" priority="1686"/>
  </conditionalFormatting>
  <conditionalFormatting sqref="M18">
    <cfRule type="expression" dxfId="1" priority="1">
      <formula>IF(OR(M18="nebija plānots", M18="Pabeigts projekts",M18 &gt;=75.01%),"true", "ne")</formula>
    </cfRule>
    <cfRule type="expression" dxfId="0" priority="2">
      <formula>IF(M18 &lt;=75.01%,"true", "ne")</formula>
    </cfRule>
  </conditionalFormatting>
  <hyperlinks>
    <hyperlink ref="H38" r:id="rId1" xr:uid="{00000000-0004-0000-0000-000000000000}"/>
  </hyperlinks>
  <pageMargins left="0.11811023622047245" right="0.11811023622047245" top="0.31496062992125984" bottom="0.31496062992125984" header="0.11811023622047245" footer="0.15748031496062992"/>
  <pageSetup paperSize="9" scale="65" fitToHeight="0" orientation="landscape" r:id="rId2"/>
  <headerFooter differentFirst="1">
    <oddHeader>&amp;C&amp;"Times New Roman,Regular"&amp;P</oddHeader>
    <oddFooter>&amp;L&amp;"Times New Roman,Regular"&amp;F&amp;R&amp;P no &amp;N</oddFooter>
    <firstFooter>&amp;L&amp;"Times New Roman,Regular"&amp;F</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Izņēmuma_gadījumi_lemšanai_MK</vt:lpstr>
      <vt:lpstr>Izņēmuma_gadījumi_lemšanai_MK!Print_Area</vt:lpstr>
      <vt:lpstr>Izņēmuma_gadījumi_lemšanai_MK!Print_Titles</vt:lpstr>
    </vt:vector>
  </TitlesOfParts>
  <Company>Finanšu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Priekšlikumi atbalsta samazinājuma nepiemērošanai projektos</dc:title>
  <dc:subject>Informatīvā ziņojuma pielikums Nr.1</dc:subject>
  <dc:creator>Ints Pelnis</dc:creator>
  <dc:description>25629163_x000d_
ints.pelnis@fm.gov.lv</dc:description>
  <cp:lastModifiedBy>Dace Ķeze</cp:lastModifiedBy>
  <cp:lastPrinted>2022-02-21T11:47:41Z</cp:lastPrinted>
  <dcterms:created xsi:type="dcterms:W3CDTF">2018-08-14T07:27:23Z</dcterms:created>
  <dcterms:modified xsi:type="dcterms:W3CDTF">2022-02-21T11:47:45Z</dcterms:modified>
</cp:coreProperties>
</file>