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C:\Users\larisa.tumanana\Desktop\Robežas izbūve\IZ par izpildes progresu\MK 2025. gada jūnijs\UZ TAP_PRECIZĒTS_03062025\"/>
    </mc:Choice>
  </mc:AlternateContent>
  <xr:revisionPtr revIDLastSave="0" documentId="13_ncr:1_{C222BE08-B27C-4623-9E22-49F205ACFC49}" xr6:coauthVersionLast="47" xr6:coauthVersionMax="47" xr10:uidLastSave="{00000000-0000-0000-0000-000000000000}"/>
  <bookViews>
    <workbookView xWindow="-120" yWindow="-120" windowWidth="29040" windowHeight="15720" xr2:uid="{00000000-000D-0000-FFFF-FFFF00000000}"/>
  </bookViews>
  <sheets>
    <sheet name=" uz 01.05.2025" sheetId="5" r:id="rId1"/>
  </sheets>
  <definedNames>
    <definedName name="_xlnm.Print_Titles" localSheetId="0">' uz 01.05.2025'!$5:$5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P267" i="5" l="1"/>
  <c r="P262" i="5"/>
  <c r="P241" i="5"/>
  <c r="P232" i="5"/>
  <c r="I224" i="5" l="1"/>
  <c r="K218" i="5"/>
  <c r="I218" i="5"/>
  <c r="K217" i="5"/>
  <c r="I217" i="5"/>
  <c r="P217" i="5" s="1"/>
  <c r="I208" i="5"/>
  <c r="P208" i="5" s="1"/>
  <c r="K200" i="5"/>
  <c r="I200" i="5"/>
  <c r="P200" i="5" s="1"/>
  <c r="I191" i="5"/>
  <c r="I166" i="5"/>
  <c r="P166" i="5" s="1"/>
  <c r="K161" i="5"/>
  <c r="K167" i="5" s="1"/>
  <c r="K219" i="5" s="1"/>
  <c r="K225" i="5" s="1"/>
  <c r="I161" i="5"/>
  <c r="P161" i="5" s="1"/>
  <c r="I147" i="5"/>
  <c r="I137" i="5"/>
  <c r="I125" i="5"/>
  <c r="I108" i="5"/>
  <c r="P108" i="5" s="1"/>
  <c r="I97" i="5"/>
  <c r="I71" i="5"/>
  <c r="I109" i="5" s="1"/>
  <c r="I62" i="5"/>
  <c r="I167" i="5" s="1"/>
  <c r="I219" i="5" s="1"/>
  <c r="I21" i="5" l="1"/>
  <c r="I26" i="5" s="1"/>
  <c r="I225" i="5" s="1"/>
  <c r="K242" i="5" l="1"/>
  <c r="I242" i="5"/>
  <c r="I252" i="5"/>
  <c r="P252" i="5" s="1"/>
  <c r="K262" i="5"/>
  <c r="K257" i="5"/>
  <c r="I257" i="5"/>
  <c r="P257" i="5" s="1"/>
  <c r="K233" i="5"/>
  <c r="K234" i="5" s="1"/>
  <c r="I234" i="5"/>
  <c r="P234" i="5" s="1"/>
  <c r="I233" i="5"/>
  <c r="P233" i="5" s="1"/>
  <c r="I268" i="5" l="1"/>
  <c r="I270" i="5" s="1"/>
  <c r="K268" i="5"/>
  <c r="K270" i="5" s="1"/>
  <c r="O267" i="5" l="1"/>
  <c r="O262" i="5"/>
  <c r="O241" i="5"/>
  <c r="O232" i="5"/>
  <c r="B268" i="5"/>
  <c r="J267" i="5"/>
  <c r="N267" i="5" s="1"/>
  <c r="N241" i="5" l="1"/>
  <c r="J262" i="5" l="1"/>
  <c r="N262" i="5" s="1"/>
  <c r="C21" i="5" l="1"/>
  <c r="D21" i="5"/>
  <c r="E21" i="5"/>
  <c r="F21" i="5"/>
  <c r="G21" i="5"/>
  <c r="H21" i="5"/>
  <c r="J21" i="5"/>
  <c r="L21" i="5"/>
  <c r="M21" i="5"/>
  <c r="B21" i="5"/>
  <c r="P21" i="5" l="1"/>
  <c r="N21" i="5"/>
  <c r="O21" i="5"/>
  <c r="C268" i="5"/>
  <c r="D268" i="5"/>
  <c r="E268" i="5"/>
  <c r="H252" i="5"/>
  <c r="O252" i="5" s="1"/>
  <c r="G242" i="5"/>
  <c r="P242" i="5" s="1"/>
  <c r="P268" i="5" s="1"/>
  <c r="H242" i="5"/>
  <c r="J242" i="5"/>
  <c r="L242" i="5"/>
  <c r="M242" i="5"/>
  <c r="M268" i="5" s="1"/>
  <c r="F242" i="5"/>
  <c r="O242" i="5" s="1"/>
  <c r="C234" i="5"/>
  <c r="D234" i="5"/>
  <c r="E234" i="5"/>
  <c r="F234" i="5"/>
  <c r="G234" i="5"/>
  <c r="M234" i="5"/>
  <c r="B234" i="5"/>
  <c r="H217" i="5"/>
  <c r="O217" i="5" s="1"/>
  <c r="J200" i="5"/>
  <c r="H200" i="5"/>
  <c r="G191" i="5"/>
  <c r="P191" i="5" s="1"/>
  <c r="H191" i="5"/>
  <c r="J191" i="5"/>
  <c r="L191" i="5"/>
  <c r="M191" i="5"/>
  <c r="F191" i="5"/>
  <c r="C172" i="5"/>
  <c r="D172" i="5"/>
  <c r="D218" i="5" s="1"/>
  <c r="E172" i="5"/>
  <c r="E218" i="5" s="1"/>
  <c r="F172" i="5"/>
  <c r="G172" i="5"/>
  <c r="H172" i="5"/>
  <c r="J172" i="5"/>
  <c r="L172" i="5"/>
  <c r="M172" i="5"/>
  <c r="M218" i="5" s="1"/>
  <c r="B172" i="5"/>
  <c r="H166" i="5"/>
  <c r="J161" i="5"/>
  <c r="H161" i="5"/>
  <c r="F152" i="5"/>
  <c r="O152" i="5" s="1"/>
  <c r="G147" i="5"/>
  <c r="P147" i="5" s="1"/>
  <c r="H147" i="5"/>
  <c r="J147" i="5"/>
  <c r="L147" i="5"/>
  <c r="M147" i="5"/>
  <c r="F147" i="5"/>
  <c r="G137" i="5"/>
  <c r="P137" i="5" s="1"/>
  <c r="H137" i="5"/>
  <c r="J137" i="5"/>
  <c r="L137" i="5"/>
  <c r="M137" i="5"/>
  <c r="F137" i="5"/>
  <c r="O137" i="5" s="1"/>
  <c r="E130" i="5"/>
  <c r="F130" i="5"/>
  <c r="G130" i="5"/>
  <c r="H130" i="5"/>
  <c r="J130" i="5"/>
  <c r="L130" i="5"/>
  <c r="M130" i="5"/>
  <c r="D130" i="5"/>
  <c r="E125" i="5"/>
  <c r="F125" i="5"/>
  <c r="G125" i="5"/>
  <c r="H125" i="5"/>
  <c r="J125" i="5"/>
  <c r="L125" i="5"/>
  <c r="M125" i="5"/>
  <c r="D125" i="5"/>
  <c r="F77" i="5"/>
  <c r="E71" i="5"/>
  <c r="F71" i="5"/>
  <c r="G71" i="5"/>
  <c r="H71" i="5"/>
  <c r="J71" i="5"/>
  <c r="J109" i="5" s="1"/>
  <c r="L71" i="5"/>
  <c r="L109" i="5" s="1"/>
  <c r="M71" i="5"/>
  <c r="M109" i="5" s="1"/>
  <c r="D71" i="5"/>
  <c r="C62" i="5"/>
  <c r="E62" i="5"/>
  <c r="G62" i="5"/>
  <c r="J62" i="5"/>
  <c r="L62" i="5"/>
  <c r="M62" i="5"/>
  <c r="B62" i="5"/>
  <c r="C43" i="5"/>
  <c r="D43" i="5"/>
  <c r="E43" i="5"/>
  <c r="F43" i="5"/>
  <c r="G43" i="5"/>
  <c r="H43" i="5"/>
  <c r="J43" i="5"/>
  <c r="L43" i="5"/>
  <c r="M43" i="5"/>
  <c r="M167" i="5" s="1"/>
  <c r="B43" i="5"/>
  <c r="O43" i="5" s="1"/>
  <c r="J26" i="5"/>
  <c r="L26" i="5"/>
  <c r="M26" i="5"/>
  <c r="G152" i="5"/>
  <c r="P152" i="5" s="1"/>
  <c r="F102" i="5"/>
  <c r="F97" i="5"/>
  <c r="N252" i="5" l="1"/>
  <c r="C218" i="5"/>
  <c r="P218" i="5" s="1"/>
  <c r="P172" i="5"/>
  <c r="P62" i="5"/>
  <c r="P43" i="5"/>
  <c r="P125" i="5"/>
  <c r="N71" i="5"/>
  <c r="G218" i="5"/>
  <c r="F218" i="5"/>
  <c r="N161" i="5"/>
  <c r="O161" i="5"/>
  <c r="N102" i="5"/>
  <c r="O102" i="5"/>
  <c r="L218" i="5"/>
  <c r="N191" i="5"/>
  <c r="O191" i="5"/>
  <c r="M219" i="5"/>
  <c r="M225" i="5" s="1"/>
  <c r="M270" i="5" s="1"/>
  <c r="N152" i="5"/>
  <c r="N125" i="5"/>
  <c r="O125" i="5"/>
  <c r="N166" i="5"/>
  <c r="O166" i="5"/>
  <c r="N147" i="5"/>
  <c r="O147" i="5"/>
  <c r="L167" i="5"/>
  <c r="J167" i="5"/>
  <c r="B218" i="5"/>
  <c r="O172" i="5"/>
  <c r="N200" i="5"/>
  <c r="O200" i="5"/>
  <c r="N172" i="5"/>
  <c r="N137" i="5"/>
  <c r="G268" i="5"/>
  <c r="F268" i="5"/>
  <c r="N43" i="5"/>
  <c r="N242" i="5"/>
  <c r="H108" i="5"/>
  <c r="L219" i="5" l="1"/>
  <c r="L225" i="5" s="1"/>
  <c r="N108" i="5"/>
  <c r="O108" i="5"/>
  <c r="J257" i="5"/>
  <c r="J268" i="5" s="1"/>
  <c r="L257" i="5"/>
  <c r="L268" i="5" s="1"/>
  <c r="H257" i="5"/>
  <c r="O257" i="5" l="1"/>
  <c r="O268" i="5" s="1"/>
  <c r="N257" i="5"/>
  <c r="N268" i="5" s="1"/>
  <c r="H268" i="5"/>
  <c r="H208" i="5"/>
  <c r="O208" i="5" s="1"/>
  <c r="D87" i="5"/>
  <c r="G77" i="5"/>
  <c r="H77" i="5"/>
  <c r="N208" i="5" l="1"/>
  <c r="H218" i="5"/>
  <c r="O218" i="5" s="1"/>
  <c r="B25" i="5" l="1"/>
  <c r="H25" i="5"/>
  <c r="H26" i="5" s="1"/>
  <c r="G25" i="5"/>
  <c r="G26" i="5" s="1"/>
  <c r="F25" i="5"/>
  <c r="F26" i="5" s="1"/>
  <c r="E25" i="5"/>
  <c r="E26" i="5" s="1"/>
  <c r="D25" i="5"/>
  <c r="D26" i="5" s="1"/>
  <c r="C25" i="5"/>
  <c r="P25" i="5" s="1"/>
  <c r="O25" i="5" l="1"/>
  <c r="O26" i="5" s="1"/>
  <c r="N25" i="5"/>
  <c r="N26" i="5" s="1"/>
  <c r="B26" i="5"/>
  <c r="C26" i="5"/>
  <c r="P26" i="5"/>
  <c r="J217" i="5"/>
  <c r="N217" i="5" l="1"/>
  <c r="J218" i="5"/>
  <c r="H233" i="5"/>
  <c r="N232" i="5"/>
  <c r="L233" i="5"/>
  <c r="L234" i="5" s="1"/>
  <c r="L270" i="5" s="1"/>
  <c r="J233" i="5"/>
  <c r="J234" i="5" s="1"/>
  <c r="H234" i="5" l="1"/>
  <c r="O234" i="5" s="1"/>
  <c r="O233" i="5"/>
  <c r="N234" i="5"/>
  <c r="N218" i="5"/>
  <c r="J219" i="5"/>
  <c r="N233" i="5"/>
  <c r="N223" i="5"/>
  <c r="G91" i="5" l="1"/>
  <c r="G87" i="5"/>
  <c r="G81" i="5"/>
  <c r="G224" i="5"/>
  <c r="P224" i="5" s="1"/>
  <c r="G102" i="5" l="1"/>
  <c r="P102" i="5" s="1"/>
  <c r="G97" i="5"/>
  <c r="G109" i="5" s="1"/>
  <c r="G167" i="5" s="1"/>
  <c r="G219" i="5" l="1"/>
  <c r="G225" i="5" s="1"/>
  <c r="G270" i="5" s="1"/>
  <c r="J224" i="5"/>
  <c r="J225" i="5" s="1"/>
  <c r="J270" i="5" s="1"/>
  <c r="H224" i="5"/>
  <c r="F224" i="5"/>
  <c r="O224" i="5" s="1"/>
  <c r="C130" i="5"/>
  <c r="P130" i="5" s="1"/>
  <c r="B130" i="5"/>
  <c r="H97" i="5"/>
  <c r="D97" i="5"/>
  <c r="C97" i="5"/>
  <c r="P97" i="5" s="1"/>
  <c r="B97" i="5"/>
  <c r="H91" i="5"/>
  <c r="F91" i="5"/>
  <c r="E91" i="5"/>
  <c r="D91" i="5"/>
  <c r="C91" i="5"/>
  <c r="P91" i="5" s="1"/>
  <c r="B91" i="5"/>
  <c r="O91" i="5" s="1"/>
  <c r="H87" i="5"/>
  <c r="F87" i="5"/>
  <c r="E87" i="5"/>
  <c r="C87" i="5"/>
  <c r="P87" i="5" s="1"/>
  <c r="B87" i="5"/>
  <c r="O87" i="5" s="1"/>
  <c r="H81" i="5"/>
  <c r="F81" i="5"/>
  <c r="F109" i="5" s="1"/>
  <c r="E81" i="5"/>
  <c r="D81" i="5"/>
  <c r="C81" i="5"/>
  <c r="B81" i="5"/>
  <c r="D77" i="5"/>
  <c r="N77" i="5" s="1"/>
  <c r="C77" i="5"/>
  <c r="P77" i="5" s="1"/>
  <c r="B77" i="5"/>
  <c r="O77" i="5" s="1"/>
  <c r="C71" i="5"/>
  <c r="P71" i="5" s="1"/>
  <c r="B71" i="5"/>
  <c r="O71" i="5" s="1"/>
  <c r="H55" i="5"/>
  <c r="H62" i="5" s="1"/>
  <c r="F55" i="5"/>
  <c r="F62" i="5" s="1"/>
  <c r="D54" i="5"/>
  <c r="D62" i="5" s="1"/>
  <c r="P81" i="5" l="1"/>
  <c r="O62" i="5"/>
  <c r="O130" i="5"/>
  <c r="N130" i="5"/>
  <c r="O81" i="5"/>
  <c r="O97" i="5"/>
  <c r="H109" i="5"/>
  <c r="H167" i="5" s="1"/>
  <c r="H219" i="5" s="1"/>
  <c r="H225" i="5" s="1"/>
  <c r="H270" i="5" s="1"/>
  <c r="N62" i="5"/>
  <c r="F167" i="5"/>
  <c r="F219" i="5" s="1"/>
  <c r="F225" i="5" s="1"/>
  <c r="F270" i="5" s="1"/>
  <c r="N87" i="5"/>
  <c r="N224" i="5"/>
  <c r="N81" i="5"/>
  <c r="N97" i="5"/>
  <c r="E109" i="5"/>
  <c r="E167" i="5" s="1"/>
  <c r="E219" i="5" s="1"/>
  <c r="E225" i="5" s="1"/>
  <c r="E270" i="5" s="1"/>
  <c r="N91" i="5"/>
  <c r="B109" i="5"/>
  <c r="O109" i="5" s="1"/>
  <c r="C109" i="5"/>
  <c r="D109" i="5"/>
  <c r="D167" i="5" s="1"/>
  <c r="D219" i="5" s="1"/>
  <c r="D225" i="5" s="1"/>
  <c r="D270" i="5" s="1"/>
  <c r="P109" i="5" l="1"/>
  <c r="C167" i="5"/>
  <c r="P167" i="5" s="1"/>
  <c r="N109" i="5"/>
  <c r="B167" i="5"/>
  <c r="O167" i="5" s="1"/>
  <c r="B219" i="5" l="1"/>
  <c r="N167" i="5"/>
  <c r="C219" i="5"/>
  <c r="P219" i="5" s="1"/>
  <c r="O219" i="5" l="1"/>
  <c r="B225" i="5"/>
  <c r="C225" i="5"/>
  <c r="P225" i="5" s="1"/>
  <c r="P270" i="5" s="1"/>
  <c r="N219" i="5"/>
  <c r="O225" i="5" l="1"/>
  <c r="N225" i="5"/>
  <c r="N270" i="5" s="1"/>
  <c r="B270" i="5"/>
  <c r="O270" i="5"/>
  <c r="C270" i="5"/>
</calcChain>
</file>

<file path=xl/sharedStrings.xml><?xml version="1.0" encoding="utf-8"?>
<sst xmlns="http://schemas.openxmlformats.org/spreadsheetml/2006/main" count="306" uniqueCount="227">
  <si>
    <t>Budžeta programma, apakšprogramma</t>
  </si>
  <si>
    <t>2021.gada izpilde</t>
  </si>
  <si>
    <t>2022.gada plāns</t>
  </si>
  <si>
    <t>2023. gada plāns</t>
  </si>
  <si>
    <t>2024.gada plāns</t>
  </si>
  <si>
    <t>KOPĀ</t>
  </si>
  <si>
    <t>40.02.00 “Nekustamais īpašums un centralizētais iepirkums”</t>
  </si>
  <si>
    <t>99.00.00 “Līdzekļu neparedzētiem gadījumiem izlietojums”</t>
  </si>
  <si>
    <t>KOPĀ 1.</t>
  </si>
  <si>
    <t>40.01.00 “Administrēšana”</t>
  </si>
  <si>
    <t>10.00.00 “Valsts robežsardzes darbība”</t>
  </si>
  <si>
    <t>2021.gada plāns</t>
  </si>
  <si>
    <t>2025.gada plāns</t>
  </si>
  <si>
    <t>2022.gada izpilde</t>
  </si>
  <si>
    <t xml:space="preserve">II. Finansiāla atbalsta instrumenta robežu pārvaldībai un vīzu politikai 2021. –2027. gada plānošanas perioda nacionālās programmas līdzekļi </t>
  </si>
  <si>
    <t>2026.gada plāns</t>
  </si>
  <si>
    <t>1. MK 28.02.2023. sēdes prot. Nr.12, 56.§ Informatīvais ziņojums "Par pastāvīgās infrastruktūras uz valsts ārējās sauszemes robežas izbūves turpināšanu un šim mērķim nepieciešamo finansējumu" (23-TA-180)</t>
  </si>
  <si>
    <t>70.24.00. „Iekšējās drošības un Patvēruma, migrācijas un integrācijas fondu un Finansiāla atbalsta instrumenta robežu pārvaldībai un vīzu politikai projektu un pasākumu īstenošana (2021–2027)”</t>
  </si>
  <si>
    <t>1.Torņu un pievedceļu izbūve uz valsts sauszemes robežas gar Latvijas Republikas – Baltkrievijas Republikas valsts robežu Daugavas posmā (3.kārta, 1.posms)*</t>
  </si>
  <si>
    <t>KOPĀ  1.</t>
  </si>
  <si>
    <t>2027.gada plāns</t>
  </si>
  <si>
    <t>1. Tehnoloģiskās infrastruktūras darbībai nepieciešamo pieslēgumu izveide (izbūve) pie ārkārtas situāciju valsts elektronisko sakaru tīkla 
(finansējums VAS "Latvijas Valsts radio un televīzijas centrs")</t>
  </si>
  <si>
    <t>I.Dotācija no vispārējiem ieņēmumiem</t>
  </si>
  <si>
    <t>1. MK 12.09.2023. sēdes prot. Nr.44, 3.§ Informatīvais ziņojums "Par priekšlikumiem tehnoloģiskās infrastruktūras izbūves tempa kāpināšanai uz valsts ārējās sauszemes robežas" (23-TA-2239) (IP)
2. MK 19.12.2023. sēdes prot. Nr.62 109.§ Informatīvais ziņojums "Par tehnoloģiskās infrastruktūras lokāla risinājuma izveidi uz valsts ārējās sauszemes robežas" (23-TA-3038) (IP)</t>
  </si>
  <si>
    <t xml:space="preserve"> 10.00.00 "Valsts robežsardzes darbība"</t>
  </si>
  <si>
    <t>MK 14.02.2024. rīkojums Nr.110 "Par apropriācijas pārdali no budžeta resora "74. Gadskārtējā valsts budžeta izpildes procesā pārdalāmais finansējums" programmas 18.00.00 "Finansējums valsts drošības stiprināšanas pasākumiem""  (23-TA-193) un MK 13.02.2024. prot. Nr.7, 18.§ (24-TA-193)
(MK 06.02.2024. prot. Nr.6, 1.§ “Par pastāvīgās infrastruktūras uz valsts ārējās sauszemes robežas izbūves turpināšanu un šim mērķim nepieciešamo finansējumu" (24-TA-23))</t>
  </si>
  <si>
    <r>
      <t xml:space="preserve">1.6. </t>
    </r>
    <r>
      <rPr>
        <sz val="11"/>
        <rFont val="Times New Roman"/>
        <family val="1"/>
        <charset val="186"/>
      </rPr>
      <t>MK 14.02.2024. rīkojums Nr.110 "Par apropriācijas pārdali no budžeta resora "74. Gadskārtējā valsts budžeta izpildes procesā pārdalāmais finansējums" programmas 18.00.00 "Finansējums valsts drošības stiprināšanas pasākumiem""  (23-TA-193) un MK 13.02.2024. prot. Nr.7, 18.§ (24-TA-193)
(MK 06.02.2024. prot. Nr.6, 1.§ “Par pastāvīgās infrastruktūras uz valsts ārējās sauszemes robežas izbūves turpināšanu un šim mērķim nepieciešamo</t>
    </r>
    <r>
      <rPr>
        <b/>
        <sz val="11"/>
        <rFont val="Times New Roman"/>
        <family val="1"/>
        <charset val="186"/>
      </rPr>
      <t xml:space="preserve"> </t>
    </r>
    <r>
      <rPr>
        <sz val="11"/>
        <rFont val="Times New Roman"/>
        <family val="1"/>
        <charset val="186"/>
      </rPr>
      <t>finansējumu" (24-TA-23))</t>
    </r>
  </si>
  <si>
    <t>2023. gada izpilde</t>
  </si>
  <si>
    <t>I. Dotācija no vispārējiem ieņēmumiem</t>
  </si>
  <si>
    <t>MK 22.02.2024. rīkojums Nr.144 "Par apropriācijas pārdali no budžeta resora "74. Gadskārtējā valsts budžeta izpildes procesā pārdalāmais finansējums" programmas 18.00.00 "Finansējums valsts drošības stiprināšanas pasākumiem""  (24-TA-394) un MK 20.02.2024. prot. Nr.8 54.§ (24-TA-394)
(MK 20.02.2024. prot. Nr.8 53.§ Informatīvais ziņojums "Par pastāvīgās infrastruktūras uz valsts ārējās sauszemes robežas izbūves turpināšanu un šim mērķim nepieciešamo finansējumu" (24-TA-393)</t>
  </si>
  <si>
    <t>KOPĀ 1.1.</t>
  </si>
  <si>
    <t>1.2..Personāla resursu kapacitāte (NVA)</t>
  </si>
  <si>
    <t>KOPĀ 1.2.</t>
  </si>
  <si>
    <t>KOPĀ 1.1. un 1.2.</t>
  </si>
  <si>
    <t>A. Robežas infrastruktūras izbūve uz Latvijas Republikas - Baltkrievijas Republikas valsts robežas</t>
  </si>
  <si>
    <t>A.1. Pagaidu dzeloņstiepļu žoga ierīkošana (NVA)  (Latvijas Republikas - Baltkrievijas Republikas valsts robeža)</t>
  </si>
  <si>
    <t>KOPĀ A.1.</t>
  </si>
  <si>
    <t>A.2. Ar valsts robežas izbūvi saistītie pakalpojumi (finansējums VAS “Valsts nekustamie īpašumi”) (Latvijas Republikas - Baltkrievijas Republikas valsts robeža)</t>
  </si>
  <si>
    <t>KOPĀ A.2.</t>
  </si>
  <si>
    <t>A.3. Būvniecības ieceres izstrāde un  būvdarbu veikšana prioritāri veicamajos darbu posmos (indikatīvi 83,9 km) 1. kārta (1-9.posms)
(finansējums VAS “Valsts nekustamie īpašumi”)  (Latvijas Republikas - Baltkrievijas Republikas valsts robeža)</t>
  </si>
  <si>
    <t>KOPĀ A.3.1.</t>
  </si>
  <si>
    <t>KOPĀ A.3.2.</t>
  </si>
  <si>
    <t>KOPĀ A.3.3.</t>
  </si>
  <si>
    <t>KOPĀ A.3.4.</t>
  </si>
  <si>
    <t>KOPĀ A.3.5.</t>
  </si>
  <si>
    <t>KOPĀ A.3.6.</t>
  </si>
  <si>
    <t>KOPĀ A.3.7.</t>
  </si>
  <si>
    <t>KOPĀ A.3.</t>
  </si>
  <si>
    <t>1.2.. MK 06.10.2021. rīkojums Nr.694 “Par apropriācijas pārdali valsts robežas infrastruktūras izbūves nodrošināšanai” 1.1. apakšpunkts - pārdalīt finansējumu no Iekšlietu ministrijas budžeta programmas 10.00.00 "Valsts robežsardzes darbība" 2018.-2020. gada prioritārā pasākuma "Latvijas Republikas valsts robežas uzturēšana". Iekšlietu ministrijas budžeta apakšprogrammai 40.01.00 "Administrēšana", lai nodrošinātu Nodrošinājuma valsts aģentūras personāla resursu kapacitāti (Ministru kabineta 2021. gada 10. augusta sēdes prot. Nr. 55 2. § 7.2.1. apakšpunkts)</t>
  </si>
  <si>
    <t>A.3.1.1.Būvniecības ieceres izstrāde</t>
  </si>
  <si>
    <t>A.3.1.3.Būvdarbu autoruzraudzība</t>
  </si>
  <si>
    <t>A.3.1.5.Būvdarbu būvuzraudzība</t>
  </si>
  <si>
    <t>A.3.1.4. Tehniskā projekta ekspertīzes veikšana</t>
  </si>
  <si>
    <t>A.3.2.1.Būvdarbu veikšana</t>
  </si>
  <si>
    <t>A.3.2.2.Būvdarbu autoruzraudzība</t>
  </si>
  <si>
    <t>A.3.2.3.Būvdarbu būvuzraudzība</t>
  </si>
  <si>
    <t>A.3.4.1.Būvdarbu veikšana</t>
  </si>
  <si>
    <t>A.3.3.1.Būvniecības ieceres izstrāde</t>
  </si>
  <si>
    <t>A.3.4..2.Būvdarbu autoruzraudzība</t>
  </si>
  <si>
    <t>A.3.4.3.Būvniecības ieceres izstrāde</t>
  </si>
  <si>
    <t>A.3.5.1. Būvdarbu veikšana</t>
  </si>
  <si>
    <t>A.3.6.1.Būvdarbu veikšana</t>
  </si>
  <si>
    <t>A.3.6.2.Būvdarbu autoruzraudzība</t>
  </si>
  <si>
    <t>A.3.6.3.Būvniecības ieceres izstrāde</t>
  </si>
  <si>
    <t>A.3.7.1..Būvdarbu veikšana</t>
  </si>
  <si>
    <t>A.3.7.2.Būvdarbu būvuzraudzība</t>
  </si>
  <si>
    <t>A.4. Būvniecības ieceres izstrāde un  būvdarbu veikšana prioritāri veicamajos darbu posmos (indikatīvi 63,93 km) 2. kārta (10-16.posms)
(finansējums VAS “Valsts nekustamie īpašumi”) (Latvijas Republikas - Baltkrievijas Republikas valsts robeža)</t>
  </si>
  <si>
    <t>KOPĀ A.4.</t>
  </si>
  <si>
    <t>A.5. Būvprojekta izspraušana dabā (NVA)
(trasējuma nodrošināšana (projekta ģenerālplānā iezīmētās infrastruktūras trases iezīmēšana (izspraušana) dabā))  (Latvijas Republikas - Baltkrievijas Republikas valsts robeža)</t>
  </si>
  <si>
    <t>KOPĀ A.5.</t>
  </si>
  <si>
    <t>A.6. Infrastruktūras izbūves tempu kāpināšnai (2. kārta)
(finansējums VAS “Valsts nekustamie īpašumi”)  (Latvijas Republikas - Baltkrievijas Republikas valsts robeža)</t>
  </si>
  <si>
    <t>KOPĀ  A.6</t>
  </si>
  <si>
    <t>A.6.1.1. Būvdarbu veikšana</t>
  </si>
  <si>
    <t>A.6.1.2.Būvdarbu būvuzraudzība</t>
  </si>
  <si>
    <t>A.6.1.3.Netiešās izmaksas</t>
  </si>
  <si>
    <t>A.7. Patruļtakas izbūve Daugavas posmā (3. kārta 2.posms);  16,7 km
(finansējums VAS “Valsts nekustamie īpašumi”)  (Latvijas Republikas - Baltkrievijas Republikas valsts robeža)</t>
  </si>
  <si>
    <t>KOPĀ A.7.</t>
  </si>
  <si>
    <t>A.7.1.6..Netiešās izmaksas</t>
  </si>
  <si>
    <t>A.7.1.1.Būvniecības ieceres izstrāde</t>
  </si>
  <si>
    <t>A.7.1.3.Būvdarbu autoruzraudzība</t>
  </si>
  <si>
    <t>A.7.1.5. Tehniskā projekta ekspertīzes veikšana</t>
  </si>
  <si>
    <t>A.7.1.4.Būvdarbu būvuzraudzība</t>
  </si>
  <si>
    <t>A.8 Neparedzēto izdevumu segšanai, kas radušies izbūves procesā uz Latvijas Republikas un Baltkrievijas Republikas robežas
(finansējums VAS “Valsts nekustamie īpašumi”)</t>
  </si>
  <si>
    <t>A.8. Būvdarbi purvu zonās, ceļu seguma stiprināšana Krāslavas novada pašvaldību ceļiem (1. kārta)</t>
  </si>
  <si>
    <t>KOPĀ A.</t>
  </si>
  <si>
    <t>B. Robežas infrastruktūras izbūve uz Latvijas Republikas -Krievijas Federācijas valsts robežas</t>
  </si>
  <si>
    <t>B.1. Valsts robežjoslas gar Latvijas Republikas un Krievijas Federācijas robežas izbūves ekspertīze (NVA) (Latvijas Republikas -Krievijas Federācijas valsts robeža)</t>
  </si>
  <si>
    <t>6.1.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</si>
  <si>
    <t>KOPĀ B.1.</t>
  </si>
  <si>
    <t>B.2. Būvprojekta "Valsts robežas joslas infrastruktūras gar Latvijas Republikas un Krievijas Federācijas robežu izbūve" izmaiņu izstrādei un autoruzraudzībai, kā arī žoga (kur tas iepriekš nav ticis izbūvēts) izbūve prioritārajos posmos (aptuvenais kopējais garums – 28,67 km) uz Latvijas Republikas un Krievijas Federācijas valsts robežas
(finansējums VAS “Valsts nekustamie īpašumi”) (Latvijas Republikas - Krievijas Federācijas valsts robeža)</t>
  </si>
  <si>
    <t>B.2. MK 28.11.2023. sēdes prot. Nr.59 2.§ Informatīvais ziņojums "Par pastāvīgās infrastruktūras uz valsts ārējās sauszemes robežas izbūves progresu, izbūves turpināšanu un šim mērķim nepieciešamo finansējumu" (23-TA-2919)
MK 28.11.2023. rīkojums 824 "Par apropriācijas pārdali no budžeta resora "74. Gadskārtējā valsts budžeta izpildes procesā pārdalāmais finansējums" programmas 18.00.00 "Finansējums valsts drošības stiprināšanas pasākumiem""(23-TA-2920)
MK 23.01.2024. rīkojums Nr.65 "Par apropriācijas pārdali no budžeta resora "74. Gadskārtējā valsts budžeta izpildes procesā pārdalāmais finansējums" programmas 18.00.00 "Finansējums valsts drošības stiprināšanas pasākumiem"" (24-TA-22)</t>
  </si>
  <si>
    <t xml:space="preserve">B.2.1. VNĪ pakalpojumi (dzīvnieku taku izvērtēšana, karšu sagatavošana, audits prioritārajiem posmiem (180 km), juridiskais izvērtējums, žoga trases nospraušana koordinātēs un tās fiksācija dabā </t>
  </si>
  <si>
    <t>B.2.2.Žoga būvniecības ieceres nepieciešamās dokumentācijas izstrāde un izbūve Aizgāršas posmos:</t>
  </si>
  <si>
    <t>B.2.3. Būvprojekta „Valsts robežas joslas infrastruktūras gar Latvijas Republikas un Krievijas Federācijas robežu izbūve” izmaiņu izstrāde un autoruzraudzība</t>
  </si>
  <si>
    <t xml:space="preserve"> Būvdarbi</t>
  </si>
  <si>
    <t>.Autoruzraudzība</t>
  </si>
  <si>
    <t>.Būvdarbu būvuzraudzība</t>
  </si>
  <si>
    <t xml:space="preserve"> Projekta vadība</t>
  </si>
  <si>
    <t xml:space="preserve"> Netiešās izmaksas</t>
  </si>
  <si>
    <t>Autoruzraudzība</t>
  </si>
  <si>
    <t>Būvdarbu būvuzraudzība</t>
  </si>
  <si>
    <t>Projekta vadība</t>
  </si>
  <si>
    <t>.Tehniskā projekta ekspertīze</t>
  </si>
  <si>
    <t>Netiešās izmaksas</t>
  </si>
  <si>
    <t>Būvprojekta izmaiņu izstrāde</t>
  </si>
  <si>
    <t>KOPĀ B.2.</t>
  </si>
  <si>
    <t>B.3. Valsts robežas apsardzības infrastruktūras (žoga) izbūve gar Latvijas Republikas un Krievijas Federācijas robežu (~64,95 km)
(finansējums VAS “Valsts nekustamie īpašumi”)</t>
  </si>
  <si>
    <t xml:space="preserve"> B.3.1. Būvniecības ieceres dokumentācijas izstrāde</t>
  </si>
  <si>
    <t xml:space="preserve"> B.3.2. Būvdarbi</t>
  </si>
  <si>
    <t xml:space="preserve"> B.3.3. Autoruzraudzība </t>
  </si>
  <si>
    <t xml:space="preserve">B.3.4. Būvniecības būvuzraudzība </t>
  </si>
  <si>
    <t xml:space="preserve">B.3.5.Projekta vadība </t>
  </si>
  <si>
    <t>KOPĀ B.3.</t>
  </si>
  <si>
    <t>B.4. Valsts robežas apsardzības infrastruktūras (žoga) izbūve gar Latvijas Republikas un Krievijas Federācijas robežu (posms, kurā žoga izbūve tiks īstenota ar NBS atbalstu) (~19,52 km)
(finansējums VAS “Valsts nekustamie īpašumi”)</t>
  </si>
  <si>
    <t>KOPĀ B.4.</t>
  </si>
  <si>
    <t xml:space="preserve"> B.4.1. Būvniecības ieceres dokumentācijas izstrāde, autoruzraudzība un būvdarbi</t>
  </si>
  <si>
    <t xml:space="preserve">B.4.3. Būvdarbu vadība </t>
  </si>
  <si>
    <t xml:space="preserve">B.4.2. Projekta vadība </t>
  </si>
  <si>
    <t xml:space="preserve">B.4.4. Būvniecības būvuzraudzība </t>
  </si>
  <si>
    <t>B.5. Valsts robežas apsardzības infrastruktūras (žoga) izbūve gar Latvijas Republikas un Krievijas Federācijas robežu  (~66,71 km)
(finansējums VAS “Valsts nekustamie īpašumi”)</t>
  </si>
  <si>
    <t xml:space="preserve"> B.5.1. Būvniecības ieceres dokumentācijas izstrāde</t>
  </si>
  <si>
    <t>B.5.2.Būvdarbi</t>
  </si>
  <si>
    <t>B.5.3. Autoruzraudzība</t>
  </si>
  <si>
    <t xml:space="preserve">B.5.4. Būvniecības būvuzraudzība </t>
  </si>
  <si>
    <t xml:space="preserve">B.5.5. Projekta vadība </t>
  </si>
  <si>
    <t>KOPĀ B.5.</t>
  </si>
  <si>
    <t>KOPĀ B</t>
  </si>
  <si>
    <t xml:space="preserve">3.1. Finansiāla atbalsta instrumenta robežu pārvaldībai un vīzu politikai 2021. –2027. gada plānošanas perioda nacionālās programmas līdzekļi </t>
  </si>
  <si>
    <t>KOPĀ 2.SADAĻA</t>
  </si>
  <si>
    <t>3.2. Dotācija no vispārējiem ieņēmumiem</t>
  </si>
  <si>
    <t>KOPĀ 3.1.1.</t>
  </si>
  <si>
    <t>KOPĀ 3.2.1.</t>
  </si>
  <si>
    <t xml:space="preserve"> Saistītās infrastruktūras AS “Sadales tīkls”  būvprojektu izstrāde (AS “Sadales tīkls” trases garums 32,5 km, 15 pieslēgumu vietas) </t>
  </si>
  <si>
    <t>Personāla un ar to saistītās izmaksas (7 pilnas darba slodzes, t. sk. DD VSAOI)</t>
  </si>
  <si>
    <t xml:space="preserve"> Netiešās izmaksas, (3% no būvniecības, personāla un saistītajām izmaksām)</t>
  </si>
  <si>
    <t>KOPĀ 3.SADAĻA</t>
  </si>
  <si>
    <t>PAVISAM 1., 2. un 3. SADAĻA</t>
  </si>
  <si>
    <t>1.1. Īpašuma tiesību sakārtošana, mežaudžu novērtēšana (NVA) (Infrastruktūras izbūve uz Latvijas Republikas un Krievijas Federācijas un  Latvijas Republikas un Baltkrievijas Republikas valsts robežas)</t>
  </si>
  <si>
    <t>PAVISAM  A un B</t>
  </si>
  <si>
    <t xml:space="preserve"> Saistītās infrastruktūras AS “Sadales tīkls”  būvniecība (AS “Sadales tīkls” trases garums 32,5 km, 15 pieslēgumu vietas) </t>
  </si>
  <si>
    <t>3.2.1. Valsts robežas apsardzības tehnoloģiskās infrastruktūras izbūves uzsākšana  (projekta vadība, pieslēgumu pie A/S "Sadales tīkls" izveide) (Latvijas Republikas un Krievijas Federācijas valsts robeža)
(finansējums VAS "Latvijas Valsts radio un televīzijas centrs")</t>
  </si>
  <si>
    <t>KOPĀ 1.SADAĻA</t>
  </si>
  <si>
    <t>KOPĀ A 8.</t>
  </si>
  <si>
    <t xml:space="preserve"> MK 21.11.2023. sēdes prot. Nr.58 81.§ Informatīvais ziņojums "Par tehnoloģiskās infrastruktūras darbībai nepieciešamo pieslēgumu izveidi (izbūvi) pie ārkārtas situāciju valsts elektronisko sakaru tīkla un to darbību" (23-TA-2783 (IP)
MK 23.01.2024. rīkojums Nr.66 "Par apropriācijas pārdali no budžeta resora "74. Gadskārtējā valsts budžeta izpildes procesā pārdalāmais finansējums" programmas 18.00.00 "Finansējums valsts drošības stiprināšanas pasākumiem"" (24-TA-19) un MK 23.01.2024. sēdes prot.Nr.3 26.§</t>
  </si>
  <si>
    <t>2. SADAĻA. Ārējās robežas tehniskās infrastruktūras izveide
Tehnoloģiskās infrastruktūras darbībai nepieciešamo pieslēgumu izveide (izbūve)
 ( Latvijas Republikas - Krievijas Federācijas un Latvijas Republikas - Baltkrievijas Republikas valsts robeža)</t>
  </si>
  <si>
    <t>A.8. MK 28.11.2023. sēdes prot. Nr.59 2.§ Informatīvais ziņojums "Par pastāvīgās infrastruktūras uz valsts ārējās sauszemes robežas izbūves progresu, izbūves turpināšanu un šim mērķim nepieciešamo finansējumu" (23-TA-2919)
MK 28.11.2023. rīkojums Nr.824 "Par apropriācijas pārdali no budžeta resora "74. Gadskārtējā valsts budžeta izpildes procesā pārdalāmais finansējums" programmas 18.00.00 "Finansējums valsts drošības stiprināšanas pasākumiem""(23-TA-2920)</t>
  </si>
  <si>
    <r>
      <rPr>
        <b/>
        <sz val="11"/>
        <rFont val="Times New Roman"/>
        <family val="1"/>
        <charset val="186"/>
      </rPr>
      <t>A.9.</t>
    </r>
    <r>
      <rPr>
        <sz val="11"/>
        <rFont val="Times New Roman"/>
        <family val="1"/>
        <charset val="186"/>
      </rPr>
      <t xml:space="preserve"> MK 09.04.2024.sēdes prot. Nr.15 8.§  Informatīvais ziņojums "Par pastāvīgās infrastruktūras uz valsts ārējās sauszemes robežas izbūves turpināšanu un šim mērķim nepieciešamo finansējumu" (24-TA-583)
MK 10.04.2024. rīkojums Nr.285 "Par apropriācijas pārdali no budžeta resora "74. Gadskārtējā valsts budžeta izpildes procesā pārdalāmais finansējums" programmas 18.00.00 "Finansējums valsts drošības stiprināšanas pasākumiem""(24-TA-598)</t>
    </r>
  </si>
  <si>
    <t>A.9. Rokādes ceļu izbūve pie Riču ezera  (pēdējā kārta) uz Latvijas Republikas un Baltkrievijas Republikas robežas
(finansējums VAS “Valsts nekustamie īpašumi”)</t>
  </si>
  <si>
    <t>Būvniecības ieceres dokumentācijas izstrāde</t>
  </si>
  <si>
    <t>KOPĀ A 9.</t>
  </si>
  <si>
    <t>KOPĀ PLĀNS 
2021.-2027.</t>
  </si>
  <si>
    <t>1. SADAĻA.  Pasākums: Valsts robežas joslas infrastruktūras izveide</t>
  </si>
  <si>
    <t>MK 16.07.2024. rīkojums Nr.599 "Par apropriācijas pārdali no budžeta resora "74. Gadskārtējā valsts budžeta izpildes procesā pārdalāmais finansējums" programmas 18.00.00 "Finansējums valsts drošības stiprināšanas pasākumiem"" (24-TA-1648) 
(MK 16.06.2024. prot. Nr.29 63.§ "Rīkojuma projekts Par apropriācijas pārdali no budžeta resora "74. Gadskārtējā valsts budžeta izpildes procesā pārdalāmais finansējums" programmas 18.00.00 "Finansējums valsts drošības stiprināšanas pasākumiem"" (24-TA-1648) )
(MK 16.07.2024.prot. Nr.29 107.§ "Informatīvais ziņojums "Par tehnoloģiskās infrastruktūras uz valsts ārējās sauszemes robežas izbūves turpināšanu un šim mērķim nepieciešamo finansējumu"
24-TA-1646 (IP)</t>
  </si>
  <si>
    <t>KOPĀ 3.2.2.</t>
  </si>
  <si>
    <t>Valsts robežas apsardzības tehnoloģiskās infrastruktūras izbūve</t>
  </si>
  <si>
    <t>KOPĀ A.3.8.</t>
  </si>
  <si>
    <t>A.3.8.1. Projekta vadība</t>
  </si>
  <si>
    <t>A.3.8.2. Būvniecības būvuzraudzības</t>
  </si>
  <si>
    <t>A.3.8.3. Netiešaš izmaksas</t>
  </si>
  <si>
    <t>A.4.1.1.Būvniecības ieceres izstrāde</t>
  </si>
  <si>
    <t>A.4.1.3.Būvdarbu autoruzraudzība</t>
  </si>
  <si>
    <t>A.4.1.4.Būvdarbu būvuzraudzība</t>
  </si>
  <si>
    <t>A 4.2. Neparedzētu izdevumu segšana laipu izbūvei purvu zonās</t>
  </si>
  <si>
    <t>caurteku aprīkošana ar pretiekļūšanas aizsargmehānismiem</t>
  </si>
  <si>
    <t>KOPĀ A 10.</t>
  </si>
  <si>
    <t>A.10.  Robežas apsardzības infrastruktūras elementu drošības uzlabošanu (būvdarbu 1. un 2. kārta) uz Latvijas Republikas un Baltkrievijas Republikas robežas 
(finansējums VAS “Valsts nekustamie īpašumi”)</t>
  </si>
  <si>
    <t>A.3.8. 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14.februāra rīkojumā Nr.110 "Par apropriācijas pārdali no budžeta resora "74. Gadskārtējā valsts budžeta izpildes procesā pārdalāmais finansējums" programmas 18.00.00 "Finansējums valsts drošības stiprināšanas pasākumiem""" (24-TA-2950)</t>
  </si>
  <si>
    <r>
      <rPr>
        <b/>
        <sz val="11"/>
        <rFont val="Times New Roman"/>
        <family val="1"/>
        <charset val="186"/>
      </rPr>
      <t>1.1</t>
    </r>
    <r>
      <rPr>
        <sz val="11"/>
        <rFont val="Times New Roman"/>
        <family val="1"/>
        <charset val="186"/>
      </rPr>
      <t xml:space="preserve">. FM 19.04.2021. rīkojums Nr.230 “Par apropriācijas pārdali” (no budžeta resora "74. Gadskārtējā valsts budžeta izpildes procesā pārdalāmais finansējums" 01.00.00 programmas "Apropriācijas rezerve") </t>
    </r>
  </si>
  <si>
    <r>
      <rPr>
        <b/>
        <sz val="11"/>
        <rFont val="Times New Roman"/>
        <family val="1"/>
        <charset val="186"/>
      </rPr>
      <t>1.2.</t>
    </r>
    <r>
      <rPr>
        <sz val="11"/>
        <rFont val="Times New Roman"/>
        <family val="1"/>
        <charset val="186"/>
      </rPr>
      <t xml:space="preserve"> Iekšējā līdzekļu pārdale no programmas 10.00.00 "Valsts robežsardzes darbība" 2018. – 2020. gada prioritārā pasākuma "Latvijas Republikas valsts robežas uzturēšana", lai nodrošinātu valstij piekritīgo un sabiedrības vajadzībām atsavināmo zemes vienību, kuras atrodas Latvijas Republikas valsts robežas joslā gar Krievijas Federāciju un Baltkrievijas Republiku, īpašuma tiesību sakārtošanu, kā arī uz tām esošo mežaudžu novērtēšanu uzņemšanai grāmatvedības uzskaitē (MK 24.08.2021. prot.Nr.57 52.§ 26.p.)</t>
    </r>
  </si>
  <si>
    <r>
      <rPr>
        <b/>
        <sz val="11"/>
        <rFont val="Times New Roman"/>
        <family val="1"/>
        <charset val="186"/>
      </rPr>
      <t>1.3.</t>
    </r>
    <r>
      <rPr>
        <sz val="1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</si>
  <si>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rFont val="Times New Roman"/>
        <family val="1"/>
        <charset val="186"/>
      </rPr>
      <t>1.4.</t>
    </r>
    <r>
      <rPr>
        <sz val="11"/>
        <rFont val="Times New Roman"/>
        <family val="1"/>
        <charset val="186"/>
      </rPr>
      <t xml:space="preserve"> FM 25.05.2023. rīkojums Nr.148 "Par apropriācijas pārdali"</t>
    </r>
  </si>
  <si>
    <r>
      <rPr>
        <b/>
        <sz val="11"/>
        <rFont val="Times New Roman"/>
        <family val="1"/>
        <charset val="186"/>
      </rPr>
      <t>1.5.</t>
    </r>
    <r>
      <rPr>
        <sz val="11"/>
        <rFont val="Times New Roman"/>
        <family val="1"/>
        <charset val="186"/>
      </rPr>
      <t xml:space="preserve"> MK 27.06.2023. rīkojums Nr.397 "Par apropriācijas pārdali no budžeta resora "74. Gadskārtējā valsts budžeta izpildes procesā pārdalāmais finansējums" programmas 18.00.00 "Finansējums valsts drošības stiprināšanas pasākumiem""  (23-TA-1432)</t>
    </r>
  </si>
  <si>
    <r>
      <rPr>
        <b/>
        <sz val="11"/>
        <rFont val="Times New Roman"/>
        <family val="1"/>
        <charset val="186"/>
      </rPr>
      <t>1.7.</t>
    </r>
    <r>
      <rPr>
        <sz val="11"/>
        <rFont val="Times New Roman"/>
        <family val="1"/>
        <charset val="186"/>
      </rPr>
      <t xml:space="preserve"> FM 10.05.2024. rīkojums Nr.171 “Par apropriācijas pārdali” (no budžeta resora "74. Gadskārtējā valsts budžeta izpildes procesā pārdalāmais finansējums" 01.00.00 programmas "Apropriācijas rezerve") </t>
    </r>
  </si>
  <si>
    <r>
      <rPr>
        <b/>
        <sz val="11"/>
        <rFont val="Times New Roman"/>
        <family val="1"/>
        <charset val="186"/>
      </rPr>
      <t>A.1.1.</t>
    </r>
    <r>
      <rPr>
        <sz val="11"/>
        <rFont val="Times New Roman"/>
        <family val="1"/>
        <charset val="186"/>
      </rPr>
      <t xml:space="preserve"> MK 23.09.2021. rīkojums Nr.675 “Par finanšu līdzekļu piešķiršanu no valsts budžeta programmas "Līdzekļi neparedzētiem gadījumiem"” 
(MK 21.09.2021. prot. Nr.62, 1. § “Informatīvais ziņojums “Par dzeloņstiepļu žoga ierīkošanu uz Latvijas Republikas valsts ārējās robežas ar Baltkrievijas Republiku"” 5.punkts)</t>
    </r>
  </si>
  <si>
    <r>
      <rPr>
        <b/>
        <sz val="11"/>
        <rFont val="Times New Roman"/>
        <family val="1"/>
        <charset val="186"/>
      </rPr>
      <t>A.1.2.</t>
    </r>
    <r>
      <rPr>
        <sz val="11"/>
        <rFont val="Times New Roman"/>
        <family val="1"/>
        <charset val="186"/>
      </rPr>
      <t xml:space="preserve"> MK 13.10.2021. rīkojums Nr.734 “Par finanšu līdzekļu piešķiršanu no valsts budžeta programmas "Līdzekļi neparedzētiem gadījumiem"”</t>
    </r>
  </si>
  <si>
    <r>
      <rPr>
        <b/>
        <sz val="11"/>
        <rFont val="Times New Roman"/>
        <family val="1"/>
        <charset val="186"/>
      </rPr>
      <t xml:space="preserve">A.1.3. </t>
    </r>
    <r>
      <rPr>
        <sz val="11"/>
        <rFont val="Times New Roman"/>
        <family val="1"/>
        <charset val="186"/>
      </rPr>
      <t>MK 21.09.2021. prot. Nr.62, 1. §“Informatīvais ziņojums "Par dzeloņstiepļu žoga ierīkošanu uz Latvijas Republikas valsts ārējās robežas ar Baltkrievijas Republiku"” 2.punkts - apropriācijas pārdale 2021. gadam no Iekšlietu ministrijas budžeta programmas 10.00.00 "Valsts robežsardzes darbība" 2018. - 2020. gada prioritārā pasākuma "Latvijas Republikas valsts robežas uzturēšana" (preces un pakalpojumi) uz Iekšlietu ministrijas budžeta apakšprogrammu 40.02.00 "Nekustamais īpašums un centralizētais iepirkums"</t>
    </r>
  </si>
  <si>
    <r>
      <rPr>
        <b/>
        <sz val="11"/>
        <rFont val="Times New Roman"/>
        <family val="1"/>
        <charset val="186"/>
      </rPr>
      <t>A.1.4.</t>
    </r>
    <r>
      <rPr>
        <sz val="11"/>
        <rFont val="Times New Roman"/>
        <family val="1"/>
        <charset val="186"/>
      </rPr>
      <t xml:space="preserve"> MK 21.09.2021. prot. Nr.62, 1. §“Informatīvais ziņojums "Par dzeloņstiepļu žoga ierīkošanu uz Latvijas Republikas valsts ārējās robežas ar Baltkrievijas Republiku"” 3.punkts - 2021. gadā no budžeta resora "74. Gadskārtējā valsts budžeta izpildes procesā pārdalāmais finansējums" 01.00.00 programmas "Apropriācijas rezerve" uz Iekšlietu ministrijas budžeta programmu 10.00.00 "Valsts robežsardzes darbība" ilgtermiņa saistību pasākumam "Valsts robežas joslas infrastruktūras izbūve gar Latvijas Republikas un Krievijas Federācijas robežu" piešķirto finansējumu šīs budžeta programmas ietvaros novirzīt pasākumam "Dzeloņstiepļu žoga ierīkošana uz Latvijas Republikas valsts ārējās robežas ar Baltkrievijas Republiku"</t>
    </r>
  </si>
  <si>
    <r>
      <rPr>
        <b/>
        <sz val="11"/>
        <rFont val="Times New Roman"/>
        <family val="1"/>
        <charset val="186"/>
      </rPr>
      <t xml:space="preserve">A.1.5. </t>
    </r>
    <r>
      <rPr>
        <sz val="11"/>
        <rFont val="Times New Roman"/>
        <family val="1"/>
        <charset val="186"/>
      </rPr>
      <t xml:space="preserve">MK 24.02.2022. rīkojums Nr.130 “Par apropriācijas pārdali” (12 503 572 EUR ietvaros) no valsts budžeta programmas 14.00.00 "Valsts robežas infrastruktūras izveide" pārdalīt uz Iekšlietu ministrijas budžeta apakšprogrammu 40.02.00 "Nekustamais īpašums un centralizētais iepirkums"; 
MK  22 02.2022.  sēdes prot. Nr.9, 53. § “Informatīvais ziņojums "Par prioritāri izbūvējamajiem valsts robežas joslas posmiem uz valsts sauszemes robežas gar Latvijas Republikas – Baltkrievijas Republikas valsts robežu nepieciešamo finansējumu”” </t>
    </r>
  </si>
  <si>
    <r>
      <rPr>
        <b/>
        <sz val="11"/>
        <rFont val="Times New Roman"/>
        <family val="1"/>
        <charset val="186"/>
      </rPr>
      <t>A.1.6.</t>
    </r>
    <r>
      <rPr>
        <sz val="11"/>
        <rFont val="Times New Roman"/>
        <family val="1"/>
        <charset val="186"/>
      </rPr>
      <t xml:space="preserve"> Finanšu ministrijas 2022.gada 25.aprīļa rīkojums Nr.249 "Par apropriācijas pārdali" (no budžeta resora "74. Gadskārtējā valsts budžeta izpildes procesā pārdalāmais finansējums" 01.00.00 programmas "Apropriācijas rezerve") </t>
    </r>
  </si>
  <si>
    <r>
      <rPr>
        <b/>
        <sz val="11"/>
        <rFont val="Times New Roman"/>
        <family val="1"/>
        <charset val="186"/>
      </rPr>
      <t>A.1.7.</t>
    </r>
    <r>
      <rPr>
        <sz val="11"/>
        <rFont val="Times New Roman"/>
        <family val="1"/>
        <charset val="186"/>
      </rPr>
      <t xml:space="preserve"> MK 17.05.2022. rīkojums Nr.343 “Par finanšu līdzekļu piešķiršanu no valsts budžeta programmas "Līdzekļi neparedzētiem gadījumiem"” 
(MK 17.05.2022. prot. Nr.27, 38.§ “Informatīvais ziņojums “Par pagaidu  dzeloņstiepļu žoga izbūvi uz valsts sauszemes robežas gar Latvijas Republikas – Baltkrievijas Republikas valsts robežu, Latvijas Republikas – Krievijas Federācijas valsts robežas infrastruktūras izbūves ekspertīzi, īpašuma tiesību sakārtošanu un tam nepieciešamo finansējumu””)</t>
    </r>
  </si>
  <si>
    <r>
      <rPr>
        <b/>
        <sz val="11"/>
        <rFont val="Times New Roman"/>
        <family val="1"/>
        <charset val="186"/>
      </rPr>
      <t xml:space="preserve">A.2.1 </t>
    </r>
    <r>
      <rPr>
        <sz val="11"/>
        <rFont val="Times New Roman"/>
        <family val="1"/>
        <charset val="186"/>
      </rPr>
      <t>FM 01.12.2021. rīkojums Nr.784 “Par apropriācijas pārdali” - lai nodrošinātu finansējumu līguma noslēgšanai</t>
    </r>
    <r>
      <rPr>
        <b/>
        <i/>
        <sz val="11"/>
        <rFont val="Times New Roman"/>
        <family val="1"/>
        <charset val="186"/>
      </rPr>
      <t xml:space="preserve"> par dzīvnieku migrāciju taku identificēšanu un ieteikumu sniegšanu</t>
    </r>
    <r>
      <rPr>
        <sz val="11"/>
        <rFont val="Times New Roman"/>
        <family val="1"/>
        <charset val="186"/>
      </rPr>
      <t xml:space="preserve"> Latvijas Republikas – Baltkrievijas Republikas robežas teritorijā saistībā ar ārējās sauszemes robežas infrastruktūras izbūves projekta precizēšanu -  pārdale no programmas 10.00.00 “Valsts robežsardzes darbība” 2018-2020.gada prioritārajam pasākumam “Latvijas Republikas valsts robežas uzturēšana”</t>
    </r>
  </si>
  <si>
    <r>
      <rPr>
        <b/>
        <sz val="11"/>
        <rFont val="Times New Roman"/>
        <family val="1"/>
        <charset val="186"/>
      </rPr>
      <t>A.2.2.</t>
    </r>
    <r>
      <rPr>
        <sz val="1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 gadā 6 513 665 euro)  pārdalīt uz Iekšlietu ministrijas budžeta apakšprogrammu 40.02.00 "Nekustamais īpašums un centralizētais iepirkums";
MK 22.02.2022,. sēdes prot. Nr.9, 53. § “Informatīvais ziņojums “Par prioritāri izbūvējamajiem valsts robežas joslas posmiem uz valsts sauszemes robežas gar Latvijas Republikas – Baltkrievijas Republikas valsts robežu nepieciešamo finansējumu”” 3.punkts</t>
    </r>
  </si>
  <si>
    <r>
      <t xml:space="preserve">40.02.00 “Nekustamais īpašums un centralizētais iepirkums”
</t>
    </r>
    <r>
      <rPr>
        <b/>
        <i/>
        <sz val="11"/>
        <rFont val="Times New Roman"/>
        <family val="1"/>
        <charset val="186"/>
      </rPr>
      <t>Projekta vadība</t>
    </r>
  </si>
  <si>
    <r>
      <rPr>
        <b/>
        <sz val="11"/>
        <rFont val="Times New Roman"/>
        <family val="1"/>
        <charset val="186"/>
      </rPr>
      <t>A.2.3.</t>
    </r>
    <r>
      <rPr>
        <sz val="11"/>
        <rFont val="Times New Roman"/>
        <family val="1"/>
        <charset val="186"/>
      </rPr>
      <t xml:space="preserve"> MK 22.02.2022, sēdes prot. Nr.9,53. § “Informatīvais ziņojums "Par prioritāri izbūvējamajiem valsts robežas joslas posmiem uz valsts sauszemes robežas gar Latvijas Republikas – Baltkrievijas Republikas valsts robežu nepieciešamo finansējumu”” 5.2.apakšpunkts </t>
    </r>
  </si>
  <si>
    <r>
      <rPr>
        <b/>
        <sz val="11"/>
        <rFont val="Times New Roman"/>
        <family val="1"/>
        <charset val="186"/>
      </rPr>
      <t>A.2.4.</t>
    </r>
    <r>
      <rPr>
        <sz val="11"/>
        <rFont val="Times New Roman"/>
        <family val="1"/>
        <charset val="186"/>
      </rPr>
      <t xml:space="preserve"> Ministru kabineta 2017. gada 17. oktobra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t>
    </r>
  </si>
  <si>
    <r>
      <t xml:space="preserve">40.02.00 “Nekustamais īpašums un centralizētais iepirkums”
</t>
    </r>
    <r>
      <rPr>
        <b/>
        <i/>
        <sz val="11"/>
        <rFont val="Times New Roman"/>
        <family val="1"/>
        <charset val="186"/>
      </rPr>
      <t>Topogrāfiskā plāna izstrāde</t>
    </r>
  </si>
  <si>
    <r>
      <rPr>
        <b/>
        <sz val="11"/>
        <rFont val="Times New Roman"/>
        <family val="1"/>
        <charset val="186"/>
      </rPr>
      <t>A.2.5.</t>
    </r>
    <r>
      <rPr>
        <sz val="1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16.06.2022. rīkojums Nr.437 “Par finanšu līdzekļu piešķiršanu no valsts budžeta programmas “Līdzekļi neparedzētiem gadījumiem”"</t>
    </r>
  </si>
  <si>
    <r>
      <t xml:space="preserve">99.00.00 “Līdzekļu neparedzētiem gadījumiem izlietojums”
</t>
    </r>
    <r>
      <rPr>
        <b/>
        <i/>
        <sz val="11"/>
        <rFont val="Times New Roman"/>
        <family val="1"/>
        <charset val="186"/>
      </rPr>
      <t>Projekta vadība</t>
    </r>
  </si>
  <si>
    <r>
      <rPr>
        <b/>
        <sz val="11"/>
        <rFont val="Times New Roman"/>
        <family val="1"/>
        <charset val="186"/>
      </rPr>
      <t>A.2.6</t>
    </r>
    <r>
      <rPr>
        <sz val="11"/>
        <rFont val="Times New Roman"/>
        <family val="1"/>
        <charset val="186"/>
      </rPr>
      <t>.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</si>
  <si>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t xml:space="preserve">40.02.00 “Nekustamais īpašums un centralizētais iepirkums”
</t>
    </r>
    <r>
      <rPr>
        <b/>
        <sz val="11"/>
        <rFont val="Times New Roman"/>
        <family val="1"/>
        <charset val="186"/>
      </rPr>
      <t>Projekta vadība</t>
    </r>
  </si>
  <si>
    <r>
      <rPr>
        <b/>
        <sz val="11"/>
        <rFont val="Times New Roman"/>
        <family val="1"/>
        <charset val="186"/>
      </rPr>
      <t>A.2.7.</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t>
    </r>
  </si>
  <si>
    <r>
      <rPr>
        <b/>
        <sz val="11"/>
        <rFont val="Times New Roman"/>
        <family val="1"/>
        <charset val="186"/>
      </rPr>
      <t xml:space="preserve">A.2.8. </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</si>
  <si>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r>
      <rPr>
        <b/>
        <sz val="11"/>
        <rFont val="Times New Roman"/>
        <family val="1"/>
        <charset val="186"/>
      </rPr>
      <t>A.3.1.</t>
    </r>
    <r>
      <rPr>
        <sz val="11"/>
        <rFont val="Times New Roman"/>
        <family val="1"/>
        <charset val="186"/>
      </rPr>
      <t xml:space="preserve"> MK 24.02.2022.rīkojums Nr.130 “Par apropriācijas pārdali” (12 503 572 EUR ietvaros)  no valsts budžeta programmas 14.00.00 "Valsts robežas infrastruktūras izveide" (plāns: 2022.gadā 14 450 325 euro; 2023.gadā 19 306 626 euro; 2024.gadā 6 513 665 euro)  pārdalīt uz Iekšlietu ministrijas budžeta apakšprogrammu 40.02.00 "Nekustamais īpašums un centralizētais iepirkums"; 
MK 22.02.2022. sēdes prot. Nr.9, 53.§ "Informatīvais ziņojums "Par prioritāri izbūvējamajiem valsts robežas joslas posmiem uz valsts sauszemes robežas gar Latvijas Republikas – Baltkrievijas Republikas valsts robežu nepieciešamo finansējumu"” 3.punkts, 5.1.apakspunkts</t>
    </r>
  </si>
  <si>
    <r>
      <t>A.3.1.2.</t>
    </r>
    <r>
      <rPr>
        <i/>
        <sz val="9"/>
        <rFont val="Times New Roman"/>
        <family val="1"/>
        <charset val="186"/>
      </rPr>
      <t xml:space="preserve"> </t>
    </r>
    <r>
      <rPr>
        <sz val="9"/>
        <rFont val="Times New Roman"/>
        <family val="1"/>
        <charset val="186"/>
      </rPr>
      <t>Būvdarbu veikšana</t>
    </r>
  </si>
  <si>
    <r>
      <rPr>
        <b/>
        <sz val="11"/>
        <rFont val="Times New Roman"/>
        <family val="1"/>
        <charset val="186"/>
      </rPr>
      <t>A.3.2.</t>
    </r>
    <r>
      <rPr>
        <sz val="11"/>
        <rFont val="Times New Roman"/>
        <family val="1"/>
        <charset val="186"/>
      </rPr>
      <t xml:space="preserve"> MK 22.02.2022. sēdes prot. Nr.9, 53.§ "Informatīvais ziņojums "Par prioritāri izbūvējamajiem valsts robežas joslas posmiem uz valsts sauszemes robežas gar Latvijas Republikas – Baltkrievijas Republikas valsts robežu nepieciešamo finansējumu"” 5.2.apakšpunkts</t>
    </r>
  </si>
  <si>
    <r>
      <rPr>
        <b/>
        <sz val="11"/>
        <rFont val="Times New Roman"/>
        <family val="1"/>
        <charset val="186"/>
      </rPr>
      <t>A.3.3.</t>
    </r>
    <r>
      <rPr>
        <sz val="11"/>
        <rFont val="Times New Roman"/>
        <family val="1"/>
        <charset val="186"/>
      </rPr>
      <t xml:space="preserve"> MK 17.10.2017. rīkojuma Nr. 589 “Par Iekšlietu ministrijas ilgtermiņa saistībām valsts robežas joslas infrastruktūras izbūvei gar Latvijas Republikas un Krievijas Federācijas robežu un gar Latvijas Republikas un Baltkrievijas Republikas robežu” 3.punkts-ilgtermiņa saistības pasākumam “Valsts robežas joslas infrastruktūras izbūve gar Latvijas Republikas un Baltkrievijas Republikas robežu” budžeta apakšprogrammā 40.02.00 “Nekustamais īpašums un centralizētais iepirkums” plānotā finansējuma (2 072 400 EUR ietvaros) </t>
    </r>
  </si>
  <si>
    <r>
      <rPr>
        <b/>
        <sz val="11"/>
        <rFont val="Times New Roman"/>
        <family val="1"/>
        <charset val="186"/>
      </rPr>
      <t>A.3.4</t>
    </r>
    <r>
      <rPr>
        <sz val="11"/>
        <rFont val="Times New Roman"/>
        <family val="1"/>
        <charset val="186"/>
      </rPr>
      <t>. MK 18.03.2022. rīkojums Nr.190 “Par finanšu līdzekļu piešķiršanu no valsts budžeta programmas “Līdzekļi neparedzētiem gadījumiem”;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3.2.apakšpunkts</t>
    </r>
  </si>
  <si>
    <r>
      <rPr>
        <b/>
        <sz val="11"/>
        <rFont val="Times New Roman"/>
        <family val="1"/>
        <charset val="186"/>
      </rPr>
      <t>A.3.5.</t>
    </r>
    <r>
      <rPr>
        <sz val="11"/>
        <rFont val="Times New Roman"/>
        <family val="1"/>
        <charset val="186"/>
      </rPr>
      <t xml:space="preserve"> MK 18.03.2022. rīkojums Nr.191 “Par apropriācijas pārdali” no valsts budžeta programmas 14.00.00 "Valsts robežas infrastruktūras izveide" (plāns: 2022.gadā 14 450 325 euro);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3.1.apakšpunkts</t>
    </r>
  </si>
  <si>
    <r>
      <rPr>
        <b/>
        <sz val="11"/>
        <rFont val="Times New Roman"/>
        <family val="1"/>
        <charset val="186"/>
      </rPr>
      <t>A.3.6</t>
    </r>
    <r>
      <rPr>
        <sz val="11"/>
        <rFont val="Times New Roman"/>
        <family val="1"/>
        <charset val="186"/>
      </rPr>
      <t>. MK 17.03.2022. prot. Nr.16, 1. § “Informatīvais ziņojums "Par valsts ārējās sauszemes robežas apsardzībai nepieciešamās infrastruktūras izbūves gar Latvijas Republikas un Baltkrievijas Republikas valsts robežu cenu aptaujas rezultātiem un priekšlikumiem turpmākai rīcībai””  5.1.apakšpunkts</t>
    </r>
  </si>
  <si>
    <r>
      <rPr>
        <b/>
        <sz val="11"/>
        <rFont val="Times New Roman"/>
        <family val="1"/>
        <charset val="186"/>
      </rPr>
      <t>A.3.7.</t>
    </r>
    <r>
      <rPr>
        <sz val="11"/>
        <rFont val="Times New Roman"/>
        <family val="1"/>
        <charset val="186"/>
      </rPr>
      <t xml:space="preserve"> MK 27.06.2023. sēdes prot. Nr.34, 65.§ Informatīvais ziņojums "Par pastāvīgās infrastruktūras uz valsts ārējās sauszemes robežas izbūves turpināšanu un šim mērķim nepieciešamo finansējumu" (23-TA-1431)
MK 27.06.2023. rīkojums Nr.397 "Par apropriācijas pārdali no budžeta resora "74. Gadskārtējā valsts budžeta izpildes procesā pārdalāmais finansējums" programmas 18.00.00 "Finansējums valsts drošības stiprināšanas pasākumiem""  (23-TA-1432)</t>
    </r>
  </si>
  <si>
    <r>
      <rPr>
        <b/>
        <sz val="11"/>
        <rFont val="Times New Roman"/>
        <family val="1"/>
        <charset val="186"/>
      </rPr>
      <t>A.4.1.</t>
    </r>
    <r>
      <rPr>
        <sz val="11"/>
        <rFont val="Times New Roman"/>
        <family val="1"/>
        <charset val="186"/>
      </rPr>
      <t xml:space="preserve"> 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(tajā skaitā pārdale no 14.00.00. "Valsts robežas infrastruktūras izveide" 2024. gadā 100 624 euro (atlikums)
MK 16.06.2022. rīkojums Nr.437 “Par finanšu līdzekļu piešķiršanu no valsts budžeta programmas “Līdzekļi neparedzētiem gadījumiem”"</t>
    </r>
  </si>
  <si>
    <r>
      <t>A.4.1.2.</t>
    </r>
    <r>
      <rPr>
        <i/>
        <sz val="9"/>
        <rFont val="Times New Roman"/>
        <family val="1"/>
        <charset val="186"/>
      </rPr>
      <t xml:space="preserve"> </t>
    </r>
    <r>
      <rPr>
        <sz val="9"/>
        <rFont val="Times New Roman"/>
        <family val="1"/>
        <charset val="186"/>
      </rPr>
      <t>Būvdarbu veikšana</t>
    </r>
  </si>
  <si>
    <r>
      <rPr>
        <b/>
        <sz val="9"/>
        <rFont val="Times New Roman"/>
        <family val="1"/>
        <charset val="186"/>
      </rPr>
      <t>A.4.2</t>
    </r>
    <r>
      <rPr>
        <sz val="9"/>
        <rFont val="Times New Roman"/>
        <family val="1"/>
        <charset val="186"/>
      </rPr>
      <t>. 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14.februāra rīkojumā Nr.110 "Par apropriācijas pārdali no budžeta resora "74. Gadskārtējā valsts budžeta izpildes procesā pārdalāmais finansējums" programmas 18.00.00 "Finansējums valsts drošības stiprināšanas pasākumiem""" (24-TA-2950)</t>
    </r>
  </si>
  <si>
    <r>
      <rPr>
        <b/>
        <sz val="11"/>
        <rFont val="Times New Roman"/>
        <family val="1"/>
        <charset val="186"/>
      </rPr>
      <t xml:space="preserve">A.5. </t>
    </r>
    <r>
      <rPr>
        <sz val="11"/>
        <rFont val="Times New Roman"/>
        <family val="1"/>
        <charset val="186"/>
      </rPr>
      <t>MK 14.06.2022. sēdes prot. Nr.32, 52.§ "Informatīvais ziņojums "Par pastāvīgās infrastruktūras valsts robežas joslā uz valsts sauszemes robežas gar Latvijas Republikas – Baltkrievijas Republikas valsts robežu izbūves turpināšanu (2.kārta) un šim mērķim nepieciešamo finansējumu" 2. un 3.punkts 
MK 16.06.2022. rīkojums Nr.437 “Par finanšu līdzekļu piešķiršanu no valsts budžeta programmas “Līdzekļi neparedzētiem gadījumiem”"</t>
    </r>
  </si>
  <si>
    <r>
      <rPr>
        <b/>
        <sz val="11"/>
        <rFont val="Times New Roman"/>
        <family val="1"/>
        <charset val="186"/>
      </rPr>
      <t>A.6.1.</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</si>
  <si>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r>
      <rPr>
        <b/>
        <sz val="11"/>
        <rFont val="Times New Roman"/>
        <family val="1"/>
        <charset val="186"/>
      </rPr>
      <t>A.7.1.</t>
    </r>
    <r>
      <rPr>
        <sz val="11"/>
        <rFont val="Times New Roman"/>
        <family val="1"/>
        <charset val="186"/>
      </rPr>
      <t xml:space="preserve"> MK 29.08.2023. sēdes prot. Nr.42, 7.§ Informatīvais ziņojums "Par pastāvīgās infrastruktūras uz valsts ārējās sauszemes robežas izbūves progresu, izbūves turpināšanu un šim mērķim nepieciešamo finansējumu" (23-TA-2133)
MK 31.08.2023. rīkojums Nr.554  "Par apropriācijas pārdali no budžeta resora "74. Gadskārtējā valsts budžeta izpildes procesā pārdalāmais finansējums" programmas 18.00.00 "Finansējums valsts drošības stiprināšanas pasākumiem"" (23-TA-2134)</t>
    </r>
  </si>
  <si>
    <r>
      <t>A.7.1.2.</t>
    </r>
    <r>
      <rPr>
        <i/>
        <sz val="9"/>
        <rFont val="Times New Roman"/>
        <family val="1"/>
        <charset val="186"/>
      </rPr>
      <t xml:space="preserve"> </t>
    </r>
    <r>
      <rPr>
        <sz val="9"/>
        <rFont val="Times New Roman"/>
        <family val="1"/>
        <charset val="186"/>
      </rPr>
      <t>Būvdarbu veikšana</t>
    </r>
  </si>
  <si>
    <r>
      <rPr>
        <b/>
        <sz val="11"/>
        <rFont val="Times New Roman"/>
        <family val="1"/>
        <charset val="186"/>
      </rPr>
      <t>A.10.</t>
    </r>
    <r>
      <rPr>
        <sz val="11"/>
        <rFont val="Times New Roman"/>
        <family val="1"/>
        <charset val="186"/>
      </rPr>
      <t xml:space="preserve"> 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14.februārā rīkojumā Nr.110 "Par apropriācijas pārdali no budžeta resora "74. Gadskārtējā valsts budžeta izpildes procesā pārdalāmais finansējums" programmas 18.00.00 "Finansējums valsts drošības stiprināšanas pasākumiem""" (24-TA-2950)</t>
    </r>
  </si>
  <si>
    <t>MK 14.02.2024. rīkojums Nr.110 "Par apropriācijas pārdali no budžeta resora "74. Gadskārtējā valsts budžeta izpildes procesā pārdalāmais finansējums" programmas 18.00.00 "Finansējums valsts drošības stiprināšanas pasākumiem""  (24-TA-193) un MK 13.02.2024. prot. Nr.7, 18.§ (24-TA-193); ar grozījumiem - MK 03.12.2024. rīkojums Nr.1040 "Grozījumi MK 2024. gada 14.februāra rīkojumā Nr.110 "Par apropriācijas pārdali no budžeta resora "74. Gadskārtējā valsts budžeta izpildes procesā pārdalāmais finansējums" programmas 18.00.00 "Finansējums valsts drošības stiprināšanas pasākumiem""" (24-TA-2950)
(MK 06.02.2024. prot. Nr.6, 1.§ “Par pastāvīgās infrastruktūras uz valsts ārējās sauszemes robežas izbūves turpināšanu un šim mērķim nepieciešamo finansējumu" (24-TA-23))</t>
  </si>
  <si>
    <t>3.1.1. Automatizētas robežu uzraudzības infrastruktūra (tehnoloģiskās infrastruktūras izbūve, tehnoloģiskās infrastruktūras lokāla risinājuma izveide)** (Latvijas Republikas - Baltkrievijas Republikas valsts robeža) (1. un 2.kārta)</t>
  </si>
  <si>
    <t xml:space="preserve">3. SADAĻA. Automatizētas robežu uzraudzības infrastruktūra </t>
  </si>
  <si>
    <t>3.2.2. Valsts robežas tehnoloģiskās infrastruktūras izbūve gar Latvijas Republikas un Krievijas Federācijas robežu (3. un 4. kārta)
(finansējums VAS "Latvijas Valsts radio un televīzijas centrs")</t>
  </si>
  <si>
    <t>KOPĀ 3.2.3.</t>
  </si>
  <si>
    <t>3.2.3. Valsts robežas tehnoloģiskās infrastruktūras izbūves uzsākšana gar Latvijas Republikas un Krievijas Federācijas robežu (5., 6. un 7.kārta) 
(finansējums VAS "Latvijas Valsts radio un televīzijas centrs")</t>
  </si>
  <si>
    <r>
      <t xml:space="preserve">** Atbilstoši vaiktajiem grozījumiem granta līgumā VRS/RPVP/2023/3 “Automatizētas robežu uzraudzības infrastruktūra”. Ar veiktajiem grozījumiem piešķirtā finansējuma apmērs veido </t>
    </r>
    <r>
      <rPr>
        <b/>
        <sz val="11"/>
        <rFont val="Times New Roman"/>
        <family val="1"/>
        <charset val="186"/>
      </rPr>
      <t>95 958 631 euro (</t>
    </r>
    <r>
      <rPr>
        <sz val="11"/>
        <rFont val="Times New Roman"/>
        <family val="1"/>
        <charset val="186"/>
      </rPr>
      <t>no tā: 71 968 974 euro fonda finansējums un 23 989 657 euro nacionālais līdzfinansējums). Sadalījums pa gadiem precizēts atbilstoši veiktajiem grozījumiem (RPVP KD Nr. BMVI/2021/SA/1.5.8. un PVP KD Nr. BMVI/2023/SA/1.1.4. ietvaros piešķirtie līdzekļi).</t>
    </r>
  </si>
  <si>
    <t>MK 21.01.2025. rīkojums Nr.38 "Par apropriācijas pārdali no budžeta resora "74. Gadskārtējā valsts budžeta izpildes procesā pārdalāmais finansējums" programmas 18.00.00 "Finansējums valsts drošības stiprināšanas pasākumiem"" (24-TA-3329) 
(MK 25.01.2025. prot. Nr.1 65.§ "Informatīvais ziņojums "Par tehnoloģiskās infrastruktūras uz valsts ārējās sauszemes robežas izbūves turpināšanu, šim mērķim nepieciešamo finansējumu un tehnoloģiskās infrastruktūras uzturēšanu pēc tā izbūves pabeigšanas" 24-TA-2939 (IP))</t>
  </si>
  <si>
    <r>
      <t xml:space="preserve">PĀRSKATS PAR IZDEVUMIEM, KAS SAISTĪTI AR VALSTS ROBEŽAS INFRASTRUKTŪRAS 
IZBŪVI UN ĪPAŠUMTIESĪBU SAKĀRTOŠANU 2021.- 2027. GADAM
</t>
    </r>
    <r>
      <rPr>
        <b/>
        <sz val="12"/>
        <color rgb="FFFF0000"/>
        <rFont val="Times New Roman"/>
        <family val="1"/>
        <charset val="186"/>
      </rPr>
      <t>uz 01.05.2025.</t>
    </r>
    <r>
      <rPr>
        <b/>
        <sz val="11"/>
        <color theme="1"/>
        <rFont val="Times New Roman"/>
        <family val="1"/>
        <charset val="186"/>
      </rPr>
      <t xml:space="preserve"> </t>
    </r>
  </si>
  <si>
    <t>KOPĀ 3.2.4.</t>
  </si>
  <si>
    <t>KOPĀ PLĀNS 2021.-2024.</t>
  </si>
  <si>
    <t>KOPĀ IZPILDE 2021.-2024.</t>
  </si>
  <si>
    <t>3.2.4.  Valsts robežas tehnoloģiskās infrastruktūras būvniecības turpināšana uz Latvijas Republikas un Krievijas Federācijas ārējās sauszemes robežas (būvdarbu 6. un 7. kārta)
(finansējums VAS "Latvijas Valsts radio un televīzijas centrs")</t>
  </si>
  <si>
    <t>2024.gada izpilde</t>
  </si>
  <si>
    <t>2025.gada      1.maijs (izpilde)</t>
  </si>
  <si>
    <t>2024. gada izpilde</t>
  </si>
  <si>
    <t>2025. gada 1,MAIJS (izpilde)</t>
  </si>
  <si>
    <t>MK 29.04.2025. rīkojums Nr.249 "Par apropriācijas pārdali no budžeta resora "74. Gadskārtējā valsts budžeta izpildes procesā pārdalāmais finansējums" programmas 18.00.00 "Finansējums valsts drošības stiprināšanas pasākumiem"" (25-TA-744)</t>
  </si>
  <si>
    <t>1.pielikums informatīvajam ziņojumam 
“Par pastāvīgās infrastruktūras uz valsts ārējās sauszemes robežas izbūves progresu un izbūves nodrošināšanu nepabeigtajos posmos”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</si>
</sst>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charset val="186"/>
      <scheme val="minor"/>
    </font>
    <font>
      <sz val="11"/>
      <color theme="1"/>
      <name val="Times New Roman"/>
      <family val="1"/>
      <charset val="186"/>
    </font>
    <font>
      <b/>
      <sz val="11"/>
      <color theme="1"/>
      <name val="Times New Roman"/>
      <family val="1"/>
      <charset val="186"/>
    </font>
    <font>
      <sz val="11"/>
      <name val="Times New Roman"/>
      <family val="1"/>
      <charset val="186"/>
    </font>
    <font>
      <b/>
      <sz val="11"/>
      <name val="Times New Roman"/>
      <family val="1"/>
      <charset val="186"/>
    </font>
    <font>
      <sz val="9"/>
      <name val="Times New Roman"/>
      <family val="1"/>
      <charset val="186"/>
    </font>
    <font>
      <i/>
      <sz val="9"/>
      <name val="Times New Roman"/>
      <family val="1"/>
      <charset val="186"/>
    </font>
    <font>
      <b/>
      <sz val="12"/>
      <color rgb="FFFF0000"/>
      <name val="Times New Roman"/>
      <family val="1"/>
      <charset val="186"/>
    </font>
    <font>
      <sz val="11"/>
      <name val="Calibri"/>
      <family val="2"/>
      <charset val="186"/>
      <scheme val="minor"/>
    </font>
    <font>
      <b/>
      <i/>
      <sz val="11"/>
      <name val="Times New Roman"/>
      <family val="1"/>
      <charset val="186"/>
    </font>
    <font>
      <sz val="8"/>
      <name val="Times New Roman"/>
      <family val="1"/>
      <charset val="186"/>
    </font>
    <font>
      <i/>
      <sz val="11"/>
      <name val="Times New Roman"/>
      <family val="1"/>
      <charset val="186"/>
    </font>
    <font>
      <b/>
      <sz val="9"/>
      <name val="Times New Roman"/>
      <family val="1"/>
      <charset val="186"/>
    </font>
    <font>
      <sz val="11"/>
      <color rgb="FFC00000"/>
      <name val="Calibri"/>
      <family val="2"/>
      <charset val="186"/>
      <scheme val="minor"/>
    </font>
    <font>
      <sz val="11"/>
      <color rgb="FFC00000"/>
      <name val="Times New Roman"/>
      <family val="1"/>
      <charset val="186"/>
    </font>
    <font>
      <i/>
      <sz val="11"/>
      <color theme="1"/>
      <name val="Times New Roman"/>
      <family val="1"/>
      <charset val="186"/>
    </font>
  </fonts>
  <fills count="16">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rgb="FFD5F4FF"/>
        <bgColor indexed="64"/>
      </patternFill>
    </fill>
    <fill>
      <patternFill patternType="solid">
        <fgColor theme="0" tint="-4.9989318521683403E-2"/>
        <bgColor indexed="64"/>
      </patternFill>
    </fill>
    <fill>
      <patternFill patternType="solid">
        <fgColor theme="0"/>
        <bgColor indexed="64"/>
      </patternFill>
    </fill>
    <fill>
      <patternFill patternType="solid">
        <fgColor rgb="FFFFDED9"/>
        <bgColor indexed="64"/>
      </patternFill>
    </fill>
    <fill>
      <patternFill patternType="solid">
        <fgColor rgb="FFFFFF00"/>
        <bgColor indexed="64"/>
      </patternFill>
    </fill>
    <fill>
      <patternFill patternType="solid">
        <fgColor theme="6" tint="0.79998168889431442"/>
        <bgColor indexed="64"/>
      </patternFill>
    </fill>
    <fill>
      <patternFill patternType="solid">
        <fgColor theme="2"/>
        <bgColor indexed="64"/>
      </patternFill>
    </fill>
    <fill>
      <patternFill patternType="solid">
        <fgColor rgb="FF79DCFF"/>
        <bgColor indexed="64"/>
      </patternFill>
    </fill>
    <fill>
      <patternFill patternType="solid">
        <fgColor rgb="FF29C7FF"/>
        <bgColor indexed="64"/>
      </patternFill>
    </fill>
    <fill>
      <patternFill patternType="solid">
        <fgColor rgb="FFFADCCA"/>
        <bgColor indexed="64"/>
      </patternFill>
    </fill>
    <fill>
      <patternFill patternType="solid">
        <fgColor rgb="FFEEC9EF"/>
        <bgColor indexed="64"/>
      </patternFill>
    </fill>
    <fill>
      <patternFill patternType="solid">
        <fgColor rgb="FFFFFFCC"/>
        <bgColor indexed="64"/>
      </patternFill>
    </fill>
  </fills>
  <borders count="20">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14990691854609822"/>
      </left>
      <right style="thin">
        <color theme="0" tint="-0.14990691854609822"/>
      </right>
      <top style="thin">
        <color theme="0" tint="-0.14990691854609822"/>
      </top>
      <bottom style="thin">
        <color theme="0" tint="-0.14990691854609822"/>
      </bottom>
      <diagonal/>
    </border>
    <border>
      <left style="thin">
        <color theme="0" tint="-0.14993743705557422"/>
      </left>
      <right/>
      <top style="thin">
        <color theme="0" tint="-0.14993743705557422"/>
      </top>
      <bottom/>
      <diagonal/>
    </border>
    <border>
      <left/>
      <right/>
      <top style="thin">
        <color theme="0" tint="-0.14993743705557422"/>
      </top>
      <bottom/>
      <diagonal/>
    </border>
    <border>
      <left/>
      <right style="thin">
        <color theme="0" tint="-0.14993743705557422"/>
      </right>
      <top style="thin">
        <color theme="0" tint="-0.14993743705557422"/>
      </top>
      <bottom/>
      <diagonal/>
    </border>
    <border>
      <left style="thin">
        <color theme="0" tint="-0.14993743705557422"/>
      </left>
      <right style="thin">
        <color theme="0" tint="-0.14993743705557422"/>
      </right>
      <top/>
      <bottom style="thin">
        <color theme="0" tint="-0.14993743705557422"/>
      </bottom>
      <diagonal/>
    </border>
    <border>
      <left style="thin">
        <color theme="0" tint="-0.14990691854609822"/>
      </left>
      <right/>
      <top style="thin">
        <color theme="0" tint="-0.14990691854609822"/>
      </top>
      <bottom style="thin">
        <color theme="0" tint="-0.14990691854609822"/>
      </bottom>
      <diagonal/>
    </border>
    <border>
      <left/>
      <right/>
      <top style="thin">
        <color theme="0" tint="-0.14990691854609822"/>
      </top>
      <bottom style="thin">
        <color theme="0" tint="-0.14990691854609822"/>
      </bottom>
      <diagonal/>
    </border>
    <border>
      <left/>
      <right style="thin">
        <color theme="0" tint="-0.14990691854609822"/>
      </right>
      <top style="thin">
        <color theme="0" tint="-0.14990691854609822"/>
      </top>
      <bottom style="thin">
        <color theme="0" tint="-0.14990691854609822"/>
      </bottom>
      <diagonal/>
    </border>
    <border>
      <left/>
      <right/>
      <top/>
      <bottom style="thin">
        <color theme="0" tint="-0.1499374370555742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s>
  <cellStyleXfs count="1">
    <xf numFmtId="0" fontId="0" fillId="0" borderId="0"/>
  </cellStyleXfs>
  <cellXfs count="174">
    <xf numFmtId="0" fontId="0" fillId="0" borderId="0" xfId="0"/>
    <xf numFmtId="0" fontId="1" fillId="0" borderId="0" xfId="0" applyFont="1"/>
    <xf numFmtId="0" fontId="1" fillId="6" borderId="0" xfId="0" applyFont="1" applyFill="1"/>
    <xf numFmtId="0" fontId="4" fillId="0" borderId="0" xfId="0" applyFont="1" applyAlignment="1">
      <alignment horizontal="center" vertical="center"/>
    </xf>
    <xf numFmtId="3" fontId="0" fillId="0" borderId="0" xfId="0" applyNumberFormat="1"/>
    <xf numFmtId="0" fontId="2" fillId="0" borderId="0" xfId="0" applyFont="1" applyAlignment="1">
      <alignment horizontal="center" vertical="center"/>
    </xf>
    <xf numFmtId="3" fontId="4" fillId="2" borderId="3" xfId="0" applyNumberFormat="1" applyFont="1" applyFill="1" applyBorder="1" applyAlignment="1">
      <alignment horizontal="center" vertical="center"/>
    </xf>
    <xf numFmtId="3" fontId="4" fillId="6" borderId="3" xfId="0" applyNumberFormat="1" applyFont="1" applyFill="1" applyBorder="1" applyAlignment="1">
      <alignment horizontal="center" vertical="center"/>
    </xf>
    <xf numFmtId="0" fontId="5" fillId="6" borderId="3" xfId="0" applyFont="1" applyFill="1" applyBorder="1" applyAlignment="1">
      <alignment horizontal="right" vertical="center" wrapText="1"/>
    </xf>
    <xf numFmtId="3" fontId="3" fillId="6" borderId="3" xfId="0" applyNumberFormat="1" applyFont="1" applyFill="1" applyBorder="1" applyAlignment="1">
      <alignment horizontal="center" vertical="center"/>
    </xf>
    <xf numFmtId="3" fontId="3" fillId="0" borderId="3" xfId="0" applyNumberFormat="1" applyFont="1" applyFill="1" applyBorder="1" applyAlignment="1">
      <alignment horizontal="center" vertical="center"/>
    </xf>
    <xf numFmtId="0" fontId="6" fillId="6" borderId="3" xfId="0" applyFont="1" applyFill="1" applyBorder="1" applyAlignment="1">
      <alignment horizontal="right" vertical="center" wrapText="1"/>
    </xf>
    <xf numFmtId="4" fontId="3" fillId="6" borderId="3" xfId="0" applyNumberFormat="1" applyFont="1" applyFill="1" applyBorder="1" applyAlignment="1">
      <alignment horizontal="center" vertical="center"/>
    </xf>
    <xf numFmtId="3" fontId="4" fillId="11" borderId="3" xfId="0" applyNumberFormat="1" applyFont="1" applyFill="1" applyBorder="1" applyAlignment="1">
      <alignment horizontal="center" vertical="center"/>
    </xf>
    <xf numFmtId="3" fontId="4" fillId="13" borderId="3" xfId="0" applyNumberFormat="1" applyFont="1" applyFill="1" applyBorder="1" applyAlignment="1">
      <alignment horizontal="center" vertical="center"/>
    </xf>
    <xf numFmtId="16" fontId="5" fillId="6" borderId="3" xfId="0" applyNumberFormat="1" applyFont="1" applyFill="1" applyBorder="1" applyAlignment="1">
      <alignment horizontal="right" vertical="center" wrapText="1"/>
    </xf>
    <xf numFmtId="4" fontId="3" fillId="0" borderId="3" xfId="0" applyNumberFormat="1" applyFont="1" applyFill="1" applyBorder="1" applyAlignment="1">
      <alignment horizontal="center" vertical="center"/>
    </xf>
    <xf numFmtId="3" fontId="4" fillId="0" borderId="3" xfId="0" applyNumberFormat="1" applyFont="1" applyFill="1" applyBorder="1" applyAlignment="1">
      <alignment horizontal="center" vertical="center"/>
    </xf>
    <xf numFmtId="0" fontId="4" fillId="13" borderId="3" xfId="0" applyFont="1" applyFill="1" applyBorder="1" applyAlignment="1">
      <alignment horizontal="right" vertical="center" wrapText="1"/>
    </xf>
    <xf numFmtId="0" fontId="3" fillId="6" borderId="3" xfId="0" applyFont="1" applyFill="1" applyBorder="1" applyAlignment="1">
      <alignment horizontal="right" vertical="center" wrapText="1"/>
    </xf>
    <xf numFmtId="0" fontId="3" fillId="6" borderId="3" xfId="0" applyFont="1" applyFill="1" applyBorder="1" applyAlignment="1">
      <alignment horizontal="center" vertical="center"/>
    </xf>
    <xf numFmtId="3" fontId="4" fillId="5" borderId="3" xfId="0" applyNumberFormat="1" applyFont="1" applyFill="1" applyBorder="1" applyAlignment="1">
      <alignment horizontal="center" vertical="center"/>
    </xf>
    <xf numFmtId="0" fontId="8" fillId="0" borderId="0" xfId="0" applyFont="1"/>
    <xf numFmtId="0" fontId="3" fillId="0" borderId="0" xfId="0" applyFont="1"/>
    <xf numFmtId="3" fontId="4" fillId="6" borderId="11" xfId="0" applyNumberFormat="1" applyFont="1" applyFill="1" applyBorder="1" applyAlignment="1">
      <alignment horizontal="center" vertical="center"/>
    </xf>
    <xf numFmtId="3" fontId="4" fillId="2" borderId="11" xfId="0" applyNumberFormat="1" applyFont="1" applyFill="1" applyBorder="1" applyAlignment="1">
      <alignment horizontal="center" vertical="center"/>
    </xf>
    <xf numFmtId="3" fontId="4" fillId="0" borderId="3" xfId="0" applyNumberFormat="1" applyFont="1" applyBorder="1" applyAlignment="1">
      <alignment horizontal="center" vertical="center"/>
    </xf>
    <xf numFmtId="0" fontId="4" fillId="0" borderId="3" xfId="0" applyFont="1" applyBorder="1" applyAlignment="1">
      <alignment horizontal="center" vertical="center" wrapText="1"/>
    </xf>
    <xf numFmtId="3" fontId="4" fillId="0" borderId="3" xfId="0" applyNumberFormat="1" applyFont="1" applyBorder="1" applyAlignment="1">
      <alignment horizontal="center" vertical="center" wrapText="1"/>
    </xf>
    <xf numFmtId="3" fontId="4" fillId="3" borderId="3" xfId="0" applyNumberFormat="1" applyFont="1" applyFill="1" applyBorder="1" applyAlignment="1">
      <alignment horizontal="center" vertical="center" wrapText="1"/>
    </xf>
    <xf numFmtId="3" fontId="4" fillId="6" borderId="3" xfId="0" applyNumberFormat="1" applyFont="1" applyFill="1" applyBorder="1" applyAlignment="1">
      <alignment horizontal="center" vertical="center" wrapText="1"/>
    </xf>
    <xf numFmtId="3" fontId="4" fillId="15" borderId="3" xfId="0" applyNumberFormat="1" applyFont="1" applyFill="1" applyBorder="1" applyAlignment="1">
      <alignment horizontal="center" vertical="center" wrapText="1"/>
    </xf>
    <xf numFmtId="3" fontId="3" fillId="0" borderId="3" xfId="0" applyNumberFormat="1" applyFont="1" applyBorder="1" applyAlignment="1">
      <alignment horizontal="center" vertical="center" wrapText="1"/>
    </xf>
    <xf numFmtId="3" fontId="3" fillId="0" borderId="3" xfId="0" applyNumberFormat="1" applyFont="1" applyBorder="1" applyAlignment="1">
      <alignment horizontal="center" vertical="center"/>
    </xf>
    <xf numFmtId="3" fontId="3" fillId="0" borderId="3" xfId="0" applyNumberFormat="1" applyFont="1" applyBorder="1"/>
    <xf numFmtId="3" fontId="3" fillId="0" borderId="3" xfId="0" applyNumberFormat="1" applyFont="1" applyBorder="1" applyAlignment="1"/>
    <xf numFmtId="3" fontId="3" fillId="0" borderId="3" xfId="0" applyNumberFormat="1" applyFont="1" applyBorder="1" applyAlignment="1">
      <alignment horizontal="center"/>
    </xf>
    <xf numFmtId="0" fontId="4" fillId="6" borderId="7" xfId="0" applyFont="1" applyFill="1" applyBorder="1" applyAlignment="1">
      <alignment horizontal="center" vertical="center"/>
    </xf>
    <xf numFmtId="3" fontId="4" fillId="15" borderId="3" xfId="0" applyNumberFormat="1" applyFont="1" applyFill="1" applyBorder="1" applyAlignment="1">
      <alignment horizontal="center" vertical="center"/>
    </xf>
    <xf numFmtId="3" fontId="4" fillId="7" borderId="3" xfId="0" applyNumberFormat="1" applyFont="1" applyFill="1" applyBorder="1" applyAlignment="1">
      <alignment horizontal="center" vertical="center"/>
    </xf>
    <xf numFmtId="3" fontId="4" fillId="8" borderId="3" xfId="0" applyNumberFormat="1" applyFont="1" applyFill="1" applyBorder="1" applyAlignment="1">
      <alignment horizontal="center" vertical="center"/>
    </xf>
    <xf numFmtId="3" fontId="3" fillId="0" borderId="0" xfId="0" applyNumberFormat="1" applyFont="1"/>
    <xf numFmtId="3" fontId="1" fillId="0" borderId="0" xfId="0" applyNumberFormat="1" applyFont="1"/>
    <xf numFmtId="0" fontId="4" fillId="11" borderId="3" xfId="0" applyFont="1" applyFill="1" applyBorder="1" applyAlignment="1">
      <alignment horizontal="center" vertical="center"/>
    </xf>
    <xf numFmtId="0" fontId="4" fillId="13" borderId="3" xfId="0" applyFont="1" applyFill="1" applyBorder="1" applyAlignment="1">
      <alignment horizontal="center" vertical="center"/>
    </xf>
    <xf numFmtId="0" fontId="3" fillId="6" borderId="3" xfId="0" applyFont="1" applyFill="1" applyBorder="1" applyAlignment="1">
      <alignment horizontal="left" vertical="center" wrapText="1"/>
    </xf>
    <xf numFmtId="0" fontId="3" fillId="6" borderId="3" xfId="0" applyFont="1" applyFill="1" applyBorder="1" applyAlignment="1">
      <alignment horizontal="left" vertical="center"/>
    </xf>
    <xf numFmtId="0" fontId="4" fillId="5" borderId="3" xfId="0" applyFont="1" applyFill="1" applyBorder="1" applyAlignment="1">
      <alignment horizontal="center" vertical="center" wrapText="1"/>
    </xf>
    <xf numFmtId="0" fontId="4" fillId="5" borderId="3" xfId="0" applyFont="1" applyFill="1" applyBorder="1" applyAlignment="1">
      <alignment horizontal="center" vertical="center"/>
    </xf>
    <xf numFmtId="0" fontId="4" fillId="2" borderId="3" xfId="0" applyFont="1" applyFill="1" applyBorder="1" applyAlignment="1">
      <alignment horizontal="center" vertical="center" wrapText="1"/>
    </xf>
    <xf numFmtId="0" fontId="4" fillId="2" borderId="3" xfId="0" applyFont="1" applyFill="1" applyBorder="1" applyAlignment="1">
      <alignment horizontal="center" vertical="center"/>
    </xf>
    <xf numFmtId="0" fontId="4" fillId="13" borderId="3" xfId="0" applyFont="1" applyFill="1" applyBorder="1" applyAlignment="1">
      <alignment horizontal="center" vertical="center" wrapText="1"/>
    </xf>
    <xf numFmtId="0" fontId="3" fillId="13" borderId="3" xfId="0" applyFont="1" applyFill="1" applyBorder="1" applyAlignment="1">
      <alignment horizontal="left" vertical="center" wrapText="1"/>
    </xf>
    <xf numFmtId="3" fontId="1" fillId="0" borderId="0" xfId="0" applyNumberFormat="1" applyFont="1" applyAlignment="1">
      <alignment vertical="center"/>
    </xf>
    <xf numFmtId="0" fontId="4" fillId="4" borderId="3" xfId="0" applyFont="1" applyFill="1" applyBorder="1" applyAlignment="1">
      <alignment horizontal="center" vertical="center" wrapText="1"/>
    </xf>
    <xf numFmtId="0" fontId="4" fillId="4" borderId="3" xfId="0" applyFont="1" applyFill="1" applyBorder="1" applyAlignment="1">
      <alignment horizontal="center" vertical="center"/>
    </xf>
    <xf numFmtId="0" fontId="4" fillId="0" borderId="3" xfId="0" applyFont="1" applyBorder="1" applyAlignment="1">
      <alignment horizontal="center" vertical="center"/>
    </xf>
    <xf numFmtId="0" fontId="4" fillId="10" borderId="3" xfId="0" applyFont="1" applyFill="1" applyBorder="1" applyAlignment="1">
      <alignment horizontal="center" vertical="center" wrapText="1"/>
    </xf>
    <xf numFmtId="0" fontId="4" fillId="9" borderId="3" xfId="0" applyFont="1" applyFill="1" applyBorder="1" applyAlignment="1">
      <alignment horizontal="center" vertical="center" wrapText="1"/>
    </xf>
    <xf numFmtId="0" fontId="4" fillId="3" borderId="3" xfId="0" applyFont="1" applyFill="1" applyBorder="1" applyAlignment="1">
      <alignment horizontal="center" vertical="center"/>
    </xf>
    <xf numFmtId="0" fontId="4" fillId="0" borderId="0" xfId="0" applyFont="1"/>
    <xf numFmtId="0" fontId="3" fillId="0" borderId="3" xfId="0" applyFont="1" applyBorder="1" applyAlignment="1">
      <alignment horizontal="left" vertical="center" wrapText="1"/>
    </xf>
    <xf numFmtId="0" fontId="3" fillId="0" borderId="3" xfId="0" applyFont="1" applyBorder="1" applyAlignment="1">
      <alignment vertical="center" wrapText="1"/>
    </xf>
    <xf numFmtId="3" fontId="4" fillId="0" borderId="3" xfId="0" applyNumberFormat="1" applyFont="1" applyFill="1" applyBorder="1" applyAlignment="1">
      <alignment horizontal="center" vertical="center" wrapText="1"/>
    </xf>
    <xf numFmtId="4" fontId="4" fillId="0" borderId="3" xfId="0" applyNumberFormat="1" applyFont="1" applyFill="1" applyBorder="1" applyAlignment="1">
      <alignment horizontal="center" vertical="center" wrapText="1"/>
    </xf>
    <xf numFmtId="3" fontId="8" fillId="0" borderId="0" xfId="0" applyNumberFormat="1" applyFont="1"/>
    <xf numFmtId="0" fontId="4" fillId="3" borderId="3" xfId="0" applyFont="1" applyFill="1" applyBorder="1" applyAlignment="1">
      <alignment horizontal="center" vertical="center" wrapText="1"/>
    </xf>
    <xf numFmtId="3" fontId="4" fillId="3" borderId="3" xfId="0" applyNumberFormat="1" applyFont="1" applyFill="1" applyBorder="1" applyAlignment="1">
      <alignment horizontal="center" vertical="center"/>
    </xf>
    <xf numFmtId="0" fontId="4" fillId="15" borderId="3" xfId="0" applyFont="1" applyFill="1" applyBorder="1" applyAlignment="1">
      <alignment horizontal="center" vertical="center" wrapText="1"/>
    </xf>
    <xf numFmtId="0" fontId="4" fillId="12" borderId="3" xfId="0" applyFont="1" applyFill="1" applyBorder="1" applyAlignment="1">
      <alignment horizontal="center" vertical="center" wrapText="1"/>
    </xf>
    <xf numFmtId="0" fontId="4" fillId="12" borderId="3" xfId="0" applyFont="1" applyFill="1" applyBorder="1" applyAlignment="1">
      <alignment horizontal="center" vertical="center"/>
    </xf>
    <xf numFmtId="0" fontId="3" fillId="0" borderId="3" xfId="0" applyFont="1" applyBorder="1" applyAlignment="1">
      <alignment wrapText="1"/>
    </xf>
    <xf numFmtId="3" fontId="3" fillId="6" borderId="3" xfId="0" applyNumberFormat="1" applyFont="1" applyFill="1" applyBorder="1" applyAlignment="1">
      <alignment horizontal="center" vertical="center" wrapText="1"/>
    </xf>
    <xf numFmtId="0" fontId="3" fillId="0" borderId="3" xfId="0" applyFont="1" applyBorder="1" applyAlignment="1">
      <alignment horizontal="left" vertical="center"/>
    </xf>
    <xf numFmtId="4" fontId="4" fillId="0" borderId="3" xfId="0" applyNumberFormat="1" applyFont="1" applyFill="1" applyBorder="1" applyAlignment="1">
      <alignment horizontal="center" vertical="center"/>
    </xf>
    <xf numFmtId="0" fontId="3" fillId="6" borderId="0" xfId="0" applyFont="1" applyFill="1"/>
    <xf numFmtId="0" fontId="5" fillId="0" borderId="3" xfId="0" applyFont="1" applyBorder="1" applyAlignment="1">
      <alignment horizontal="right" vertical="center" wrapText="1"/>
    </xf>
    <xf numFmtId="3" fontId="3" fillId="6" borderId="3" xfId="0" applyNumberFormat="1" applyFont="1" applyFill="1" applyBorder="1" applyAlignment="1">
      <alignment horizontal="center"/>
    </xf>
    <xf numFmtId="0" fontId="9" fillId="0" borderId="3" xfId="0" applyFont="1" applyBorder="1" applyAlignment="1">
      <alignment horizontal="center" vertical="center"/>
    </xf>
    <xf numFmtId="3" fontId="9" fillId="0" borderId="3" xfId="0" applyNumberFormat="1" applyFont="1" applyBorder="1" applyAlignment="1">
      <alignment horizontal="center" vertical="center"/>
    </xf>
    <xf numFmtId="0" fontId="9" fillId="0" borderId="0" xfId="0" applyFont="1"/>
    <xf numFmtId="3" fontId="3" fillId="6" borderId="3" xfId="0" applyNumberFormat="1" applyFont="1" applyFill="1" applyBorder="1" applyAlignment="1"/>
    <xf numFmtId="0" fontId="10" fillId="0" borderId="3" xfId="0" applyFont="1" applyBorder="1" applyAlignment="1">
      <alignment horizontal="right" vertical="center" wrapText="1"/>
    </xf>
    <xf numFmtId="3" fontId="9" fillId="6" borderId="3" xfId="0" applyNumberFormat="1" applyFont="1" applyFill="1" applyBorder="1" applyAlignment="1">
      <alignment horizontal="center" vertical="center"/>
    </xf>
    <xf numFmtId="0" fontId="10" fillId="0" borderId="3" xfId="0" applyFont="1" applyBorder="1" applyAlignment="1">
      <alignment horizontal="right"/>
    </xf>
    <xf numFmtId="0" fontId="3" fillId="0" borderId="3" xfId="0" applyFont="1" applyBorder="1" applyAlignment="1">
      <alignment horizontal="left" wrapText="1"/>
    </xf>
    <xf numFmtId="3" fontId="11" fillId="6" borderId="3" xfId="0" applyNumberFormat="1" applyFont="1" applyFill="1" applyBorder="1" applyAlignment="1">
      <alignment horizontal="center" vertical="center"/>
    </xf>
    <xf numFmtId="3" fontId="11" fillId="0" borderId="3" xfId="0" applyNumberFormat="1" applyFont="1" applyBorder="1" applyAlignment="1">
      <alignment horizontal="center" vertical="center"/>
    </xf>
    <xf numFmtId="0" fontId="5" fillId="0" borderId="3" xfId="0" applyFont="1" applyBorder="1" applyAlignment="1">
      <alignment horizontal="left" vertical="center" wrapText="1"/>
    </xf>
    <xf numFmtId="3" fontId="4" fillId="2" borderId="3" xfId="0" applyNumberFormat="1" applyFont="1" applyFill="1" applyBorder="1" applyAlignment="1">
      <alignment vertical="center"/>
    </xf>
    <xf numFmtId="3" fontId="4" fillId="0" borderId="0" xfId="0" applyNumberFormat="1" applyFont="1"/>
    <xf numFmtId="0" fontId="3" fillId="6" borderId="7" xfId="0" applyFont="1" applyFill="1" applyBorder="1" applyAlignment="1">
      <alignment horizontal="left" vertical="center" wrapText="1"/>
    </xf>
    <xf numFmtId="3" fontId="11" fillId="6" borderId="11" xfId="0" applyNumberFormat="1" applyFont="1" applyFill="1" applyBorder="1" applyAlignment="1">
      <alignment horizontal="center" vertical="center"/>
    </xf>
    <xf numFmtId="0" fontId="4" fillId="15" borderId="3" xfId="0" applyFont="1" applyFill="1" applyBorder="1" applyAlignment="1">
      <alignment horizontal="center" vertical="center"/>
    </xf>
    <xf numFmtId="3" fontId="4" fillId="0" borderId="0" xfId="0" applyNumberFormat="1" applyFont="1" applyAlignment="1">
      <alignment horizontal="center" vertical="center"/>
    </xf>
    <xf numFmtId="0" fontId="4" fillId="7" borderId="3" xfId="0" applyFont="1" applyFill="1" applyBorder="1" applyAlignment="1">
      <alignment horizontal="center" vertical="center"/>
    </xf>
    <xf numFmtId="0" fontId="4" fillId="8" borderId="3" xfId="0" applyFont="1" applyFill="1" applyBorder="1" applyAlignment="1">
      <alignment horizontal="center" vertical="center"/>
    </xf>
    <xf numFmtId="0" fontId="3" fillId="0" borderId="3" xfId="0" applyFont="1" applyBorder="1" applyAlignment="1"/>
    <xf numFmtId="0" fontId="3" fillId="0" borderId="3" xfId="0" applyFont="1" applyBorder="1"/>
    <xf numFmtId="3" fontId="3" fillId="6" borderId="3" xfId="0" applyNumberFormat="1" applyFont="1" applyFill="1" applyBorder="1"/>
    <xf numFmtId="0" fontId="4" fillId="10" borderId="3" xfId="0" applyFont="1" applyFill="1" applyBorder="1" applyAlignment="1">
      <alignment horizontal="center" vertical="center"/>
    </xf>
    <xf numFmtId="0" fontId="4" fillId="6" borderId="3" xfId="0" applyFont="1" applyFill="1" applyBorder="1" applyAlignment="1">
      <alignment horizontal="center" vertical="center"/>
    </xf>
    <xf numFmtId="0" fontId="4" fillId="14" borderId="1" xfId="0" applyFont="1" applyFill="1" applyBorder="1" applyAlignment="1">
      <alignment horizontal="center" vertical="center"/>
    </xf>
    <xf numFmtId="3" fontId="4" fillId="14" borderId="2" xfId="0" applyNumberFormat="1" applyFont="1" applyFill="1" applyBorder="1" applyAlignment="1">
      <alignment horizontal="center" vertical="center"/>
    </xf>
    <xf numFmtId="0" fontId="3" fillId="6" borderId="3" xfId="0" applyFont="1" applyFill="1" applyBorder="1" applyAlignment="1">
      <alignment horizontal="left" vertical="center" wrapText="1"/>
    </xf>
    <xf numFmtId="0" fontId="3" fillId="6" borderId="3" xfId="0" applyFont="1" applyFill="1" applyBorder="1" applyAlignment="1">
      <alignment horizontal="left" vertical="center"/>
    </xf>
    <xf numFmtId="0" fontId="4" fillId="5" borderId="3" xfId="0" applyFont="1" applyFill="1" applyBorder="1" applyAlignment="1">
      <alignment horizontal="center" vertical="center"/>
    </xf>
    <xf numFmtId="0" fontId="4" fillId="0" borderId="3" xfId="0" applyFont="1" applyBorder="1" applyAlignment="1">
      <alignment horizontal="center" vertical="center" wrapText="1"/>
    </xf>
    <xf numFmtId="0" fontId="3" fillId="6" borderId="3" xfId="0" applyFont="1" applyFill="1" applyBorder="1" applyAlignment="1">
      <alignment horizontal="left" vertical="center"/>
    </xf>
    <xf numFmtId="0" fontId="13" fillId="0" borderId="0" xfId="0" applyFont="1"/>
    <xf numFmtId="0" fontId="14" fillId="0" borderId="0" xfId="0" applyFont="1"/>
    <xf numFmtId="0" fontId="4" fillId="8" borderId="11" xfId="0" applyFont="1" applyFill="1" applyBorder="1" applyAlignment="1">
      <alignment horizontal="center" vertical="center"/>
    </xf>
    <xf numFmtId="3" fontId="4" fillId="8" borderId="11" xfId="0" applyNumberFormat="1" applyFont="1" applyFill="1" applyBorder="1" applyAlignment="1">
      <alignment horizontal="center" vertical="center"/>
    </xf>
    <xf numFmtId="0" fontId="3" fillId="6" borderId="16" xfId="0" applyFont="1" applyFill="1" applyBorder="1" applyAlignment="1">
      <alignment horizontal="center" vertical="center" wrapText="1"/>
    </xf>
    <xf numFmtId="0" fontId="3" fillId="6" borderId="16" xfId="0" applyFont="1" applyFill="1" applyBorder="1" applyAlignment="1">
      <alignment horizontal="left" vertical="center" wrapText="1"/>
    </xf>
    <xf numFmtId="3" fontId="3" fillId="6" borderId="16" xfId="0" applyNumberFormat="1" applyFont="1" applyFill="1" applyBorder="1" applyAlignment="1">
      <alignment horizontal="center" vertical="center" wrapText="1"/>
    </xf>
    <xf numFmtId="0" fontId="4" fillId="5" borderId="16" xfId="0" applyFont="1" applyFill="1" applyBorder="1" applyAlignment="1">
      <alignment horizontal="center" vertical="center"/>
    </xf>
    <xf numFmtId="3" fontId="4" fillId="5" borderId="16" xfId="0" applyNumberFormat="1" applyFont="1" applyFill="1" applyBorder="1" applyAlignment="1">
      <alignment horizontal="center" vertical="center"/>
    </xf>
    <xf numFmtId="0" fontId="8" fillId="0" borderId="0" xfId="0" applyFont="1" applyFill="1" applyAlignment="1">
      <alignment wrapText="1"/>
    </xf>
    <xf numFmtId="0" fontId="4" fillId="5" borderId="3" xfId="0" applyFont="1" applyFill="1" applyBorder="1" applyAlignment="1">
      <alignment horizontal="center" vertical="center" wrapText="1"/>
    </xf>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xf>
    <xf numFmtId="0" fontId="4" fillId="5" borderId="6" xfId="0" applyFont="1" applyFill="1" applyBorder="1" applyAlignment="1">
      <alignment horizontal="center" vertical="center"/>
    </xf>
    <xf numFmtId="0" fontId="3" fillId="6" borderId="4" xfId="0" applyFont="1" applyFill="1" applyBorder="1" applyAlignment="1">
      <alignment horizontal="left" vertical="center" wrapText="1"/>
    </xf>
    <xf numFmtId="0" fontId="3" fillId="6" borderId="5" xfId="0" applyFont="1" applyFill="1" applyBorder="1" applyAlignment="1">
      <alignment horizontal="left" vertical="center"/>
    </xf>
    <xf numFmtId="0" fontId="3" fillId="6" borderId="6" xfId="0" applyFont="1" applyFill="1" applyBorder="1" applyAlignment="1">
      <alignment horizontal="left" vertical="center"/>
    </xf>
    <xf numFmtId="0" fontId="3" fillId="6" borderId="5" xfId="0" applyFont="1" applyFill="1" applyBorder="1" applyAlignment="1">
      <alignment horizontal="left" vertical="center" wrapText="1"/>
    </xf>
    <xf numFmtId="0" fontId="3" fillId="6" borderId="6" xfId="0" applyFont="1" applyFill="1" applyBorder="1" applyAlignment="1">
      <alignment horizontal="left"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xf>
    <xf numFmtId="0" fontId="4" fillId="2" borderId="10" xfId="0" applyFont="1" applyFill="1" applyBorder="1" applyAlignment="1">
      <alignment horizontal="center" vertical="center"/>
    </xf>
    <xf numFmtId="0" fontId="3" fillId="6" borderId="12" xfId="0" applyFont="1" applyFill="1" applyBorder="1" applyAlignment="1">
      <alignment horizontal="left" vertical="center" wrapText="1"/>
    </xf>
    <xf numFmtId="0" fontId="3" fillId="6" borderId="13" xfId="0" applyFont="1" applyFill="1" applyBorder="1" applyAlignment="1">
      <alignment horizontal="left" vertical="center" wrapText="1"/>
    </xf>
    <xf numFmtId="0" fontId="3" fillId="6" borderId="14" xfId="0" applyFont="1" applyFill="1" applyBorder="1" applyAlignment="1">
      <alignment horizontal="left" vertical="center" wrapText="1"/>
    </xf>
    <xf numFmtId="0" fontId="4" fillId="5" borderId="3" xfId="0" applyFont="1" applyFill="1" applyBorder="1" applyAlignment="1">
      <alignment horizontal="center" vertical="center" wrapText="1"/>
    </xf>
    <xf numFmtId="0" fontId="3" fillId="6" borderId="3" xfId="0" applyFont="1" applyFill="1" applyBorder="1" applyAlignment="1">
      <alignment horizontal="left" vertical="center" wrapText="1"/>
    </xf>
    <xf numFmtId="0" fontId="4" fillId="5" borderId="3" xfId="0" applyFont="1" applyFill="1" applyBorder="1" applyAlignment="1">
      <alignment horizontal="center" vertical="center"/>
    </xf>
    <xf numFmtId="0" fontId="4" fillId="10" borderId="3" xfId="0" applyFont="1" applyFill="1" applyBorder="1" applyAlignment="1">
      <alignment horizontal="center" vertical="center"/>
    </xf>
    <xf numFmtId="0" fontId="3" fillId="0" borderId="3" xfId="0" applyFont="1" applyBorder="1" applyAlignment="1">
      <alignment horizontal="left" vertical="center" wrapText="1"/>
    </xf>
    <xf numFmtId="0" fontId="4" fillId="4" borderId="3" xfId="0" applyFont="1" applyFill="1" applyBorder="1" applyAlignment="1">
      <alignment horizontal="center" vertical="center" wrapText="1"/>
    </xf>
    <xf numFmtId="0" fontId="4" fillId="4" borderId="3" xfId="0" applyFont="1" applyFill="1" applyBorder="1" applyAlignment="1">
      <alignment horizontal="center" vertical="center"/>
    </xf>
    <xf numFmtId="0" fontId="3" fillId="0" borderId="3" xfId="0" applyFont="1" applyBorder="1" applyAlignment="1">
      <alignment vertical="center" wrapText="1"/>
    </xf>
    <xf numFmtId="0" fontId="4" fillId="3" borderId="3" xfId="0" applyFont="1" applyFill="1" applyBorder="1" applyAlignment="1">
      <alignment horizontal="center" vertical="center"/>
    </xf>
    <xf numFmtId="0" fontId="4" fillId="0" borderId="3" xfId="0" applyFont="1" applyBorder="1" applyAlignment="1">
      <alignment horizontal="center" vertical="center" wrapText="1"/>
    </xf>
    <xf numFmtId="0" fontId="3" fillId="0" borderId="3" xfId="0" applyFont="1" applyBorder="1" applyAlignment="1">
      <alignment horizontal="left" vertical="center"/>
    </xf>
    <xf numFmtId="0" fontId="4" fillId="2" borderId="3" xfId="0" applyFont="1" applyFill="1" applyBorder="1" applyAlignment="1">
      <alignment horizontal="center" vertical="center" wrapText="1"/>
    </xf>
    <xf numFmtId="0" fontId="4" fillId="6" borderId="3" xfId="0" applyFont="1" applyFill="1" applyBorder="1" applyAlignment="1">
      <alignment horizontal="left" vertical="center" wrapText="1"/>
    </xf>
    <xf numFmtId="0" fontId="4" fillId="3" borderId="3" xfId="0" applyFont="1" applyFill="1" applyBorder="1" applyAlignment="1">
      <alignment horizontal="center" vertical="center" wrapText="1"/>
    </xf>
    <xf numFmtId="0" fontId="4" fillId="12" borderId="3" xfId="0" applyFont="1" applyFill="1" applyBorder="1" applyAlignment="1">
      <alignment horizontal="center" vertical="center" wrapText="1"/>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4" fillId="2" borderId="3" xfId="0" applyFont="1" applyFill="1" applyBorder="1" applyAlignment="1">
      <alignment horizontal="center" vertical="center"/>
    </xf>
    <xf numFmtId="0" fontId="11" fillId="0" borderId="5" xfId="0" applyFont="1" applyBorder="1" applyAlignment="1">
      <alignment horizontal="left" vertical="center" wrapText="1"/>
    </xf>
    <xf numFmtId="0" fontId="11" fillId="0" borderId="6" xfId="0" applyFont="1" applyBorder="1" applyAlignment="1">
      <alignment horizontal="left" vertical="center" wrapText="1"/>
    </xf>
    <xf numFmtId="0" fontId="5" fillId="0" borderId="4" xfId="0" applyFont="1" applyBorder="1" applyAlignment="1">
      <alignment horizontal="left" vertical="center" wrapText="1"/>
    </xf>
    <xf numFmtId="0" fontId="5" fillId="0" borderId="5" xfId="0" applyFont="1" applyBorder="1" applyAlignment="1">
      <alignment horizontal="left" vertical="center" wrapText="1"/>
    </xf>
    <xf numFmtId="0" fontId="5" fillId="0" borderId="6" xfId="0" applyFont="1" applyBorder="1" applyAlignment="1">
      <alignment horizontal="left" vertical="center" wrapText="1"/>
    </xf>
    <xf numFmtId="0" fontId="3" fillId="6" borderId="3" xfId="0" applyFont="1" applyFill="1" applyBorder="1" applyAlignment="1">
      <alignment horizontal="left" vertical="center"/>
    </xf>
    <xf numFmtId="0" fontId="3" fillId="13" borderId="3" xfId="0" applyFont="1" applyFill="1" applyBorder="1" applyAlignment="1">
      <alignment horizontal="left" vertical="center" wrapText="1"/>
    </xf>
    <xf numFmtId="0" fontId="4" fillId="11" borderId="3" xfId="0" applyFont="1" applyFill="1" applyBorder="1" applyAlignment="1">
      <alignment horizontal="center" vertical="center"/>
    </xf>
    <xf numFmtId="0" fontId="4" fillId="13" borderId="3" xfId="0" applyFont="1" applyFill="1" applyBorder="1" applyAlignment="1">
      <alignment horizontal="center" vertical="center"/>
    </xf>
    <xf numFmtId="0" fontId="2" fillId="7" borderId="15"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9"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3" fillId="5" borderId="17" xfId="0" applyFont="1" applyFill="1" applyBorder="1" applyAlignment="1">
      <alignment horizontal="left" vertical="center" wrapText="1"/>
    </xf>
    <xf numFmtId="0" fontId="3" fillId="5" borderId="18" xfId="0" applyFont="1" applyFill="1" applyBorder="1" applyAlignment="1">
      <alignment horizontal="left" vertical="center" wrapText="1"/>
    </xf>
    <xf numFmtId="0" fontId="3" fillId="5" borderId="19" xfId="0" applyFont="1" applyFill="1" applyBorder="1" applyAlignment="1">
      <alignment horizontal="left" vertical="center" wrapText="1"/>
    </xf>
    <xf numFmtId="0" fontId="4" fillId="0" borderId="3" xfId="0" applyFont="1" applyBorder="1" applyAlignment="1">
      <alignment horizontal="center" vertical="center"/>
    </xf>
    <xf numFmtId="0" fontId="4" fillId="7" borderId="3" xfId="0" applyFont="1" applyFill="1" applyBorder="1" applyAlignment="1">
      <alignment horizontal="center" vertical="center"/>
    </xf>
    <xf numFmtId="0" fontId="4" fillId="13" borderId="3" xfId="0" applyFont="1" applyFill="1" applyBorder="1" applyAlignment="1">
      <alignment horizontal="center" vertical="center" wrapText="1"/>
    </xf>
    <xf numFmtId="0" fontId="15" fillId="0" borderId="0" xfId="0" applyFont="1" applyAlignment="1">
      <alignment horizontal="right" wrapText="1"/>
    </xf>
    <xf numFmtId="0" fontId="15" fillId="0" borderId="0" xfId="0" applyFont="1" applyAlignment="1">
      <alignment horizontal="right"/>
    </xf>
  </cellXfs>
  <cellStyles count="1">
    <cellStyle name="Normal" xfId="0" builtinId="0"/>
  </cellStyles>
  <dxfs count="0"/>
  <tableStyles count="0" defaultTableStyle="TableStyleMedium2" defaultPivotStyle="PivotStyleLight16"/>
  <colors>
    <mruColors>
      <color rgb="FF79DCFF"/>
      <color rgb="FFFFDED9"/>
      <color rgb="FFEEC9EF"/>
      <color rgb="FFFAF0FA"/>
      <color rgb="FFD5F4FF"/>
      <color rgb="FFFADCCA"/>
      <color rgb="FF29C7FF"/>
      <color rgb="FFFFFFCC"/>
      <color rgb="FFF29E6A"/>
      <color rgb="FFF8E8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277"/>
  <sheetViews>
    <sheetView tabSelected="1" zoomScaleNormal="100" workbookViewId="0">
      <pane ySplit="5" topLeftCell="A6" activePane="bottomLeft" state="frozen"/>
      <selection pane="bottomLeft" activeCell="A2" sqref="A2:P2"/>
    </sheetView>
  </sheetViews>
  <sheetFormatPr defaultColWidth="9.140625" defaultRowHeight="15" x14ac:dyDescent="0.25"/>
  <cols>
    <col min="1" max="1" width="40.85546875" style="1" customWidth="1"/>
    <col min="2" max="2" width="15.140625" style="1" customWidth="1"/>
    <col min="3" max="3" width="13.85546875" style="1" customWidth="1"/>
    <col min="4" max="4" width="14.85546875" style="1" customWidth="1"/>
    <col min="5" max="5" width="14.85546875" style="2" customWidth="1"/>
    <col min="6" max="7" width="14.85546875" style="1" customWidth="1"/>
    <col min="8" max="13" width="14.28515625" style="1" customWidth="1"/>
    <col min="14" max="14" width="15.85546875" style="23" customWidth="1"/>
    <col min="15" max="15" width="15.85546875" style="1" customWidth="1"/>
    <col min="16" max="16" width="15.85546875" style="5" customWidth="1"/>
    <col min="17" max="17" width="20.28515625" customWidth="1"/>
    <col min="18" max="18" width="10.140625" bestFit="1" customWidth="1"/>
    <col min="19" max="19" width="12.5703125" customWidth="1"/>
    <col min="20" max="20" width="11" style="1" bestFit="1" customWidth="1"/>
    <col min="21" max="21" width="9.85546875" style="1" bestFit="1" customWidth="1"/>
    <col min="22" max="22" width="11" style="1" bestFit="1" customWidth="1"/>
    <col min="23" max="16384" width="9.140625" style="1"/>
  </cols>
  <sheetData>
    <row r="1" spans="1:19" ht="36.75" customHeight="1" x14ac:dyDescent="0.25">
      <c r="A1" s="172" t="s">
        <v>226</v>
      </c>
      <c r="B1" s="173"/>
      <c r="C1" s="173"/>
      <c r="D1" s="173"/>
      <c r="E1" s="173"/>
      <c r="F1" s="173"/>
      <c r="G1" s="173"/>
      <c r="H1" s="173"/>
      <c r="I1" s="173"/>
      <c r="J1" s="173"/>
      <c r="K1" s="173"/>
      <c r="L1" s="173"/>
      <c r="M1" s="173"/>
      <c r="N1" s="173"/>
      <c r="O1" s="173"/>
      <c r="P1" s="173"/>
      <c r="Q1" s="4"/>
    </row>
    <row r="2" spans="1:19" ht="51.6" customHeight="1" x14ac:dyDescent="0.25">
      <c r="A2" s="162" t="s">
        <v>216</v>
      </c>
      <c r="B2" s="162"/>
      <c r="C2" s="162"/>
      <c r="D2" s="162"/>
      <c r="E2" s="162"/>
      <c r="F2" s="162"/>
      <c r="G2" s="162"/>
      <c r="H2" s="162"/>
      <c r="I2" s="162"/>
      <c r="J2" s="162"/>
      <c r="K2" s="162"/>
      <c r="L2" s="162"/>
      <c r="M2" s="162"/>
      <c r="N2" s="162"/>
      <c r="O2" s="162"/>
      <c r="P2" s="162"/>
    </row>
    <row r="3" spans="1:19" s="23" customFormat="1" ht="30" customHeight="1" x14ac:dyDescent="0.25">
      <c r="A3" s="139" t="s">
        <v>151</v>
      </c>
      <c r="B3" s="139"/>
      <c r="C3" s="139"/>
      <c r="D3" s="139"/>
      <c r="E3" s="139"/>
      <c r="F3" s="139"/>
      <c r="G3" s="139"/>
      <c r="H3" s="139"/>
      <c r="I3" s="139"/>
      <c r="J3" s="139"/>
      <c r="K3" s="139"/>
      <c r="L3" s="139"/>
      <c r="M3" s="139"/>
      <c r="N3" s="139"/>
      <c r="O3" s="54"/>
      <c r="P3" s="55"/>
      <c r="Q3" s="22"/>
      <c r="R3" s="22"/>
      <c r="S3" s="22"/>
    </row>
    <row r="4" spans="1:19" s="23" customFormat="1" ht="26.25" customHeight="1" x14ac:dyDescent="0.25">
      <c r="A4" s="143" t="s">
        <v>22</v>
      </c>
      <c r="B4" s="143"/>
      <c r="C4" s="143"/>
      <c r="D4" s="143"/>
      <c r="E4" s="143"/>
      <c r="F4" s="143"/>
      <c r="G4" s="143"/>
      <c r="H4" s="143"/>
      <c r="I4" s="143"/>
      <c r="J4" s="143"/>
      <c r="K4" s="143"/>
      <c r="L4" s="143"/>
      <c r="M4" s="143"/>
      <c r="N4" s="143"/>
      <c r="O4" s="27"/>
      <c r="P4" s="56"/>
      <c r="Q4" s="22"/>
      <c r="R4" s="22"/>
      <c r="S4" s="22"/>
    </row>
    <row r="5" spans="1:19" s="23" customFormat="1" ht="42.75" x14ac:dyDescent="0.25">
      <c r="A5" s="27" t="s">
        <v>0</v>
      </c>
      <c r="B5" s="27" t="s">
        <v>11</v>
      </c>
      <c r="C5" s="57" t="s">
        <v>1</v>
      </c>
      <c r="D5" s="27" t="s">
        <v>2</v>
      </c>
      <c r="E5" s="57" t="s">
        <v>13</v>
      </c>
      <c r="F5" s="27" t="s">
        <v>3</v>
      </c>
      <c r="G5" s="58" t="s">
        <v>27</v>
      </c>
      <c r="H5" s="27" t="s">
        <v>4</v>
      </c>
      <c r="I5" s="57" t="s">
        <v>221</v>
      </c>
      <c r="J5" s="27" t="s">
        <v>12</v>
      </c>
      <c r="K5" s="57" t="s">
        <v>222</v>
      </c>
      <c r="L5" s="27" t="s">
        <v>15</v>
      </c>
      <c r="M5" s="27" t="s">
        <v>20</v>
      </c>
      <c r="N5" s="27" t="s">
        <v>150</v>
      </c>
      <c r="O5" s="27" t="s">
        <v>218</v>
      </c>
      <c r="P5" s="27" t="s">
        <v>219</v>
      </c>
      <c r="Q5" s="22"/>
      <c r="R5" s="22"/>
      <c r="S5" s="22"/>
    </row>
    <row r="6" spans="1:19" s="60" customFormat="1" ht="24" customHeight="1" x14ac:dyDescent="0.25">
      <c r="A6" s="142" t="s">
        <v>137</v>
      </c>
      <c r="B6" s="142"/>
      <c r="C6" s="142"/>
      <c r="D6" s="142"/>
      <c r="E6" s="142"/>
      <c r="F6" s="142"/>
      <c r="G6" s="142"/>
      <c r="H6" s="142"/>
      <c r="I6" s="142"/>
      <c r="J6" s="142"/>
      <c r="K6" s="142"/>
      <c r="L6" s="142"/>
      <c r="M6" s="142"/>
      <c r="N6" s="142"/>
      <c r="O6" s="59"/>
      <c r="P6" s="59"/>
      <c r="Q6" s="22"/>
      <c r="R6" s="22"/>
      <c r="S6" s="22"/>
    </row>
    <row r="7" spans="1:19" s="23" customFormat="1" ht="30" customHeight="1" x14ac:dyDescent="0.25">
      <c r="A7" s="138" t="s">
        <v>167</v>
      </c>
      <c r="B7" s="138"/>
      <c r="C7" s="138"/>
      <c r="D7" s="138"/>
      <c r="E7" s="138"/>
      <c r="F7" s="138"/>
      <c r="G7" s="138"/>
      <c r="H7" s="138"/>
      <c r="I7" s="138"/>
      <c r="J7" s="138"/>
      <c r="K7" s="138"/>
      <c r="L7" s="138"/>
      <c r="M7" s="138"/>
      <c r="N7" s="138"/>
      <c r="O7" s="61"/>
      <c r="P7" s="56"/>
      <c r="Q7" s="22"/>
      <c r="R7" s="22"/>
      <c r="S7" s="22"/>
    </row>
    <row r="8" spans="1:19" s="23" customFormat="1" ht="34.5" customHeight="1" x14ac:dyDescent="0.25">
      <c r="A8" s="62" t="s">
        <v>6</v>
      </c>
      <c r="B8" s="26">
        <v>175675</v>
      </c>
      <c r="C8" s="26">
        <v>0</v>
      </c>
      <c r="D8" s="26"/>
      <c r="E8" s="7"/>
      <c r="F8" s="26"/>
      <c r="G8" s="26"/>
      <c r="H8" s="26"/>
      <c r="I8" s="26"/>
      <c r="J8" s="26"/>
      <c r="K8" s="26"/>
      <c r="L8" s="26"/>
      <c r="M8" s="26"/>
      <c r="N8" s="26"/>
      <c r="O8" s="26"/>
      <c r="P8" s="56"/>
      <c r="Q8" s="22"/>
      <c r="R8" s="22"/>
      <c r="S8" s="22"/>
    </row>
    <row r="9" spans="1:19" s="23" customFormat="1" ht="65.25" customHeight="1" x14ac:dyDescent="0.25">
      <c r="A9" s="138" t="s">
        <v>168</v>
      </c>
      <c r="B9" s="138"/>
      <c r="C9" s="138"/>
      <c r="D9" s="138"/>
      <c r="E9" s="138"/>
      <c r="F9" s="138"/>
      <c r="G9" s="138"/>
      <c r="H9" s="138"/>
      <c r="I9" s="138"/>
      <c r="J9" s="138"/>
      <c r="K9" s="138"/>
      <c r="L9" s="138"/>
      <c r="M9" s="138"/>
      <c r="N9" s="138"/>
      <c r="O9" s="61"/>
      <c r="P9" s="56"/>
      <c r="Q9" s="22"/>
      <c r="R9" s="22"/>
      <c r="S9" s="22"/>
    </row>
    <row r="10" spans="1:19" s="23" customFormat="1" ht="30" x14ac:dyDescent="0.25">
      <c r="A10" s="62" t="s">
        <v>6</v>
      </c>
      <c r="B10" s="28"/>
      <c r="C10" s="28"/>
      <c r="D10" s="28">
        <v>329922</v>
      </c>
      <c r="E10" s="30">
        <v>280329</v>
      </c>
      <c r="F10" s="28">
        <v>423630</v>
      </c>
      <c r="G10" s="63">
        <v>423630</v>
      </c>
      <c r="H10" s="28"/>
      <c r="I10" s="28"/>
      <c r="J10" s="28"/>
      <c r="K10" s="28"/>
      <c r="L10" s="28"/>
      <c r="M10" s="28"/>
      <c r="N10" s="28"/>
      <c r="O10" s="28"/>
      <c r="P10" s="56"/>
      <c r="Q10" s="22"/>
      <c r="R10" s="22"/>
      <c r="S10" s="22"/>
    </row>
    <row r="11" spans="1:19" s="23" customFormat="1" ht="66.75" customHeight="1" x14ac:dyDescent="0.25">
      <c r="A11" s="141" t="s">
        <v>169</v>
      </c>
      <c r="B11" s="141"/>
      <c r="C11" s="141"/>
      <c r="D11" s="141"/>
      <c r="E11" s="141"/>
      <c r="F11" s="141"/>
      <c r="G11" s="141"/>
      <c r="H11" s="141"/>
      <c r="I11" s="141"/>
      <c r="J11" s="141"/>
      <c r="K11" s="141"/>
      <c r="L11" s="141"/>
      <c r="M11" s="141"/>
      <c r="N11" s="141"/>
      <c r="O11" s="62"/>
      <c r="P11" s="56"/>
      <c r="Q11" s="22"/>
      <c r="R11" s="22"/>
      <c r="S11" s="22"/>
    </row>
    <row r="12" spans="1:19" s="23" customFormat="1" ht="30" x14ac:dyDescent="0.25">
      <c r="A12" s="62" t="s">
        <v>7</v>
      </c>
      <c r="B12" s="28"/>
      <c r="C12" s="28"/>
      <c r="D12" s="28">
        <v>536128</v>
      </c>
      <c r="E12" s="30">
        <v>376638</v>
      </c>
      <c r="F12" s="28"/>
      <c r="G12" s="28"/>
      <c r="H12" s="28"/>
      <c r="I12" s="28"/>
      <c r="J12" s="28"/>
      <c r="K12" s="28"/>
      <c r="L12" s="28"/>
      <c r="M12" s="28"/>
      <c r="N12" s="28"/>
      <c r="O12" s="28"/>
      <c r="P12" s="56"/>
      <c r="Q12" s="22"/>
      <c r="R12" s="22"/>
      <c r="S12" s="22"/>
    </row>
    <row r="13" spans="1:19" s="23" customFormat="1" ht="26.45" customHeight="1" x14ac:dyDescent="0.25">
      <c r="A13" s="138" t="s">
        <v>170</v>
      </c>
      <c r="B13" s="138"/>
      <c r="C13" s="138"/>
      <c r="D13" s="138"/>
      <c r="E13" s="138"/>
      <c r="F13" s="138"/>
      <c r="G13" s="138"/>
      <c r="H13" s="138"/>
      <c r="I13" s="138"/>
      <c r="J13" s="138"/>
      <c r="K13" s="138"/>
      <c r="L13" s="138"/>
      <c r="M13" s="138"/>
      <c r="N13" s="138"/>
      <c r="O13" s="61"/>
      <c r="P13" s="56"/>
      <c r="Q13" s="22"/>
      <c r="R13" s="22"/>
      <c r="S13" s="22"/>
    </row>
    <row r="14" spans="1:19" s="23" customFormat="1" ht="30" x14ac:dyDescent="0.25">
      <c r="A14" s="62" t="s">
        <v>6</v>
      </c>
      <c r="B14" s="28"/>
      <c r="C14" s="28"/>
      <c r="D14" s="28"/>
      <c r="E14" s="30"/>
      <c r="F14" s="30">
        <v>49594</v>
      </c>
      <c r="G14" s="64">
        <v>49594</v>
      </c>
      <c r="H14" s="28"/>
      <c r="I14" s="28"/>
      <c r="J14" s="28"/>
      <c r="K14" s="28"/>
      <c r="L14" s="28"/>
      <c r="M14" s="28"/>
      <c r="N14" s="28"/>
      <c r="O14" s="28"/>
      <c r="P14" s="56"/>
      <c r="Q14" s="22"/>
      <c r="R14" s="22"/>
      <c r="S14" s="22"/>
    </row>
    <row r="15" spans="1:19" s="23" customFormat="1" ht="37.5" customHeight="1" x14ac:dyDescent="0.25">
      <c r="A15" s="138" t="s">
        <v>171</v>
      </c>
      <c r="B15" s="138"/>
      <c r="C15" s="138"/>
      <c r="D15" s="138"/>
      <c r="E15" s="138"/>
      <c r="F15" s="138"/>
      <c r="G15" s="138"/>
      <c r="H15" s="138"/>
      <c r="I15" s="138"/>
      <c r="J15" s="138"/>
      <c r="K15" s="138"/>
      <c r="L15" s="138"/>
      <c r="M15" s="138"/>
      <c r="N15" s="138"/>
      <c r="O15" s="61"/>
      <c r="P15" s="56"/>
      <c r="Q15" s="22"/>
      <c r="R15" s="22"/>
      <c r="S15" s="22"/>
    </row>
    <row r="16" spans="1:19" s="23" customFormat="1" ht="34.5" customHeight="1" x14ac:dyDescent="0.25">
      <c r="A16" s="62" t="s">
        <v>6</v>
      </c>
      <c r="B16" s="28"/>
      <c r="C16" s="28"/>
      <c r="D16" s="28"/>
      <c r="E16" s="30"/>
      <c r="F16" s="30">
        <v>559273</v>
      </c>
      <c r="G16" s="64">
        <v>122900.85</v>
      </c>
      <c r="H16" s="28"/>
      <c r="I16" s="28"/>
      <c r="J16" s="28"/>
      <c r="K16" s="28"/>
      <c r="L16" s="28"/>
      <c r="M16" s="28"/>
      <c r="N16" s="28"/>
      <c r="O16" s="28"/>
      <c r="P16" s="56"/>
      <c r="Q16" s="22"/>
      <c r="R16" s="22"/>
      <c r="S16" s="65"/>
    </row>
    <row r="17" spans="1:19" s="23" customFormat="1" ht="53.1" customHeight="1" x14ac:dyDescent="0.25">
      <c r="A17" s="146" t="s">
        <v>26</v>
      </c>
      <c r="B17" s="135"/>
      <c r="C17" s="135"/>
      <c r="D17" s="135"/>
      <c r="E17" s="135"/>
      <c r="F17" s="135"/>
      <c r="G17" s="135"/>
      <c r="H17" s="135"/>
      <c r="I17" s="135"/>
      <c r="J17" s="135"/>
      <c r="K17" s="135"/>
      <c r="L17" s="135"/>
      <c r="M17" s="135"/>
      <c r="N17" s="135"/>
      <c r="O17" s="45"/>
      <c r="P17" s="56"/>
      <c r="Q17" s="22"/>
      <c r="R17" s="22"/>
      <c r="S17" s="22"/>
    </row>
    <row r="18" spans="1:19" s="23" customFormat="1" ht="34.5" customHeight="1" x14ac:dyDescent="0.25">
      <c r="A18" s="62" t="s">
        <v>6</v>
      </c>
      <c r="B18" s="28"/>
      <c r="C18" s="28"/>
      <c r="D18" s="28"/>
      <c r="E18" s="30"/>
      <c r="F18" s="30"/>
      <c r="G18" s="64"/>
      <c r="H18" s="28">
        <v>620857</v>
      </c>
      <c r="I18" s="28">
        <v>620857</v>
      </c>
      <c r="J18" s="28"/>
      <c r="K18" s="28"/>
      <c r="L18" s="28"/>
      <c r="M18" s="28"/>
      <c r="N18" s="28"/>
      <c r="O18" s="28"/>
      <c r="P18" s="56"/>
      <c r="Q18" s="22"/>
      <c r="R18" s="22"/>
      <c r="S18" s="22"/>
    </row>
    <row r="19" spans="1:19" s="23" customFormat="1" ht="34.5" customHeight="1" x14ac:dyDescent="0.25">
      <c r="A19" s="149" t="s">
        <v>172</v>
      </c>
      <c r="B19" s="150"/>
      <c r="C19" s="150"/>
      <c r="D19" s="150"/>
      <c r="E19" s="150"/>
      <c r="F19" s="150"/>
      <c r="G19" s="150"/>
      <c r="H19" s="150"/>
      <c r="I19" s="150"/>
      <c r="J19" s="150"/>
      <c r="K19" s="150"/>
      <c r="L19" s="150"/>
      <c r="M19" s="150"/>
      <c r="N19" s="150"/>
      <c r="O19" s="150"/>
      <c r="P19" s="151"/>
      <c r="Q19" s="22"/>
      <c r="R19" s="22"/>
      <c r="S19" s="22"/>
    </row>
    <row r="20" spans="1:19" s="23" customFormat="1" ht="34.5" customHeight="1" x14ac:dyDescent="0.25">
      <c r="A20" s="62" t="s">
        <v>6</v>
      </c>
      <c r="B20" s="28"/>
      <c r="C20" s="28"/>
      <c r="D20" s="28"/>
      <c r="E20" s="30"/>
      <c r="F20" s="30"/>
      <c r="G20" s="64"/>
      <c r="H20" s="28">
        <v>511293</v>
      </c>
      <c r="I20" s="28">
        <v>511293</v>
      </c>
      <c r="J20" s="28"/>
      <c r="K20" s="28"/>
      <c r="L20" s="28"/>
      <c r="M20" s="28"/>
      <c r="N20" s="28"/>
      <c r="O20" s="28"/>
      <c r="P20" s="56"/>
      <c r="Q20" s="22"/>
      <c r="R20" s="22"/>
      <c r="S20" s="22"/>
    </row>
    <row r="21" spans="1:19" s="60" customFormat="1" ht="21.75" customHeight="1" x14ac:dyDescent="0.25">
      <c r="A21" s="66" t="s">
        <v>30</v>
      </c>
      <c r="B21" s="29">
        <f>B8+B10+B12+B16+B18+B20+B14</f>
        <v>175675</v>
      </c>
      <c r="C21" s="29">
        <f t="shared" ref="C21:M21" si="0">C8+C10+C12+C16+C18+C20+C14</f>
        <v>0</v>
      </c>
      <c r="D21" s="29">
        <f t="shared" si="0"/>
        <v>866050</v>
      </c>
      <c r="E21" s="29">
        <f t="shared" si="0"/>
        <v>656967</v>
      </c>
      <c r="F21" s="29">
        <f t="shared" si="0"/>
        <v>1032497</v>
      </c>
      <c r="G21" s="29">
        <f t="shared" si="0"/>
        <v>596124.85</v>
      </c>
      <c r="H21" s="29">
        <f t="shared" si="0"/>
        <v>1132150</v>
      </c>
      <c r="I21" s="29">
        <f>I8+I10+I12+I16+I18+I20+I14</f>
        <v>1132150</v>
      </c>
      <c r="J21" s="29">
        <f t="shared" si="0"/>
        <v>0</v>
      </c>
      <c r="K21" s="29"/>
      <c r="L21" s="29">
        <f t="shared" si="0"/>
        <v>0</v>
      </c>
      <c r="M21" s="29">
        <f t="shared" si="0"/>
        <v>0</v>
      </c>
      <c r="N21" s="29">
        <f>B21+D21+F21+H21+J21+L21+M21</f>
        <v>3206372</v>
      </c>
      <c r="O21" s="29">
        <f>B21+D21+F21+H21</f>
        <v>3206372</v>
      </c>
      <c r="P21" s="67">
        <f>C21+E21+G21+I21</f>
        <v>2385241.85</v>
      </c>
      <c r="Q21" s="22"/>
      <c r="R21" s="22"/>
      <c r="S21" s="22"/>
    </row>
    <row r="22" spans="1:19" s="60" customFormat="1" ht="21.75" customHeight="1" x14ac:dyDescent="0.25">
      <c r="A22" s="147" t="s">
        <v>31</v>
      </c>
      <c r="B22" s="147"/>
      <c r="C22" s="147"/>
      <c r="D22" s="147"/>
      <c r="E22" s="147"/>
      <c r="F22" s="147"/>
      <c r="G22" s="147"/>
      <c r="H22" s="147"/>
      <c r="I22" s="147"/>
      <c r="J22" s="147"/>
      <c r="K22" s="147"/>
      <c r="L22" s="147"/>
      <c r="M22" s="147"/>
      <c r="N22" s="147"/>
      <c r="O22" s="66"/>
      <c r="P22" s="59"/>
      <c r="Q22" s="22"/>
      <c r="R22" s="22"/>
      <c r="S22" s="22"/>
    </row>
    <row r="23" spans="1:19" s="60" customFormat="1" ht="54.75" customHeight="1" x14ac:dyDescent="0.25">
      <c r="A23" s="135" t="s">
        <v>48</v>
      </c>
      <c r="B23" s="135"/>
      <c r="C23" s="135"/>
      <c r="D23" s="135"/>
      <c r="E23" s="135"/>
      <c r="F23" s="135"/>
      <c r="G23" s="135"/>
      <c r="H23" s="135"/>
      <c r="I23" s="135"/>
      <c r="J23" s="135"/>
      <c r="K23" s="135"/>
      <c r="L23" s="135"/>
      <c r="M23" s="135"/>
      <c r="N23" s="135"/>
      <c r="O23" s="45"/>
      <c r="P23" s="56"/>
      <c r="Q23" s="22"/>
      <c r="R23" s="22"/>
      <c r="S23" s="22"/>
    </row>
    <row r="24" spans="1:19" s="60" customFormat="1" ht="21.75" customHeight="1" x14ac:dyDescent="0.25">
      <c r="A24" s="45" t="s">
        <v>9</v>
      </c>
      <c r="B24" s="30">
        <v>60527</v>
      </c>
      <c r="C24" s="30">
        <v>20810</v>
      </c>
      <c r="D24" s="30"/>
      <c r="E24" s="30"/>
      <c r="F24" s="30"/>
      <c r="G24" s="30"/>
      <c r="H24" s="30"/>
      <c r="I24" s="30"/>
      <c r="J24" s="30"/>
      <c r="K24" s="30"/>
      <c r="L24" s="30"/>
      <c r="M24" s="30"/>
      <c r="N24" s="30"/>
      <c r="O24" s="30"/>
      <c r="P24" s="56"/>
      <c r="Q24" s="22"/>
      <c r="R24" s="22"/>
      <c r="S24" s="22"/>
    </row>
    <row r="25" spans="1:19" s="60" customFormat="1" ht="21.75" customHeight="1" x14ac:dyDescent="0.25">
      <c r="A25" s="66" t="s">
        <v>32</v>
      </c>
      <c r="B25" s="29">
        <f>B24</f>
        <v>60527</v>
      </c>
      <c r="C25" s="29">
        <f t="shared" ref="C25:H25" si="1">C24</f>
        <v>20810</v>
      </c>
      <c r="D25" s="29">
        <f t="shared" si="1"/>
        <v>0</v>
      </c>
      <c r="E25" s="29">
        <f t="shared" si="1"/>
        <v>0</v>
      </c>
      <c r="F25" s="29">
        <f t="shared" si="1"/>
        <v>0</v>
      </c>
      <c r="G25" s="29">
        <f t="shared" si="1"/>
        <v>0</v>
      </c>
      <c r="H25" s="29">
        <f t="shared" si="1"/>
        <v>0</v>
      </c>
      <c r="I25" s="29"/>
      <c r="J25" s="29"/>
      <c r="K25" s="29"/>
      <c r="L25" s="29"/>
      <c r="M25" s="29"/>
      <c r="N25" s="29">
        <f>B25+D25+F25+H25</f>
        <v>60527</v>
      </c>
      <c r="O25" s="29">
        <f>B25+D25+F25+H25</f>
        <v>60527</v>
      </c>
      <c r="P25" s="67">
        <f>C25+E25+G25+I25</f>
        <v>20810</v>
      </c>
      <c r="Q25" s="22"/>
      <c r="R25" s="22"/>
      <c r="S25" s="22"/>
    </row>
    <row r="26" spans="1:19" s="60" customFormat="1" ht="27.75" customHeight="1" x14ac:dyDescent="0.25">
      <c r="A26" s="68" t="s">
        <v>33</v>
      </c>
      <c r="B26" s="31">
        <f>B25+B21</f>
        <v>236202</v>
      </c>
      <c r="C26" s="31">
        <f t="shared" ref="C26:M26" si="2">C25+C21</f>
        <v>20810</v>
      </c>
      <c r="D26" s="31">
        <f t="shared" si="2"/>
        <v>866050</v>
      </c>
      <c r="E26" s="31">
        <f t="shared" si="2"/>
        <v>656967</v>
      </c>
      <c r="F26" s="31">
        <f t="shared" si="2"/>
        <v>1032497</v>
      </c>
      <c r="G26" s="31">
        <f t="shared" si="2"/>
        <v>596124.85</v>
      </c>
      <c r="H26" s="31">
        <f t="shared" si="2"/>
        <v>1132150</v>
      </c>
      <c r="I26" s="31">
        <f>I25+I21</f>
        <v>1132150</v>
      </c>
      <c r="J26" s="31">
        <f t="shared" si="2"/>
        <v>0</v>
      </c>
      <c r="K26" s="31"/>
      <c r="L26" s="31">
        <f t="shared" si="2"/>
        <v>0</v>
      </c>
      <c r="M26" s="31">
        <f t="shared" si="2"/>
        <v>0</v>
      </c>
      <c r="N26" s="31">
        <f>N25+N21</f>
        <v>3266899</v>
      </c>
      <c r="O26" s="31">
        <f>O25+O21</f>
        <v>3266899</v>
      </c>
      <c r="P26" s="31">
        <f t="shared" ref="P26" si="3">P25+P21</f>
        <v>2406051.85</v>
      </c>
      <c r="Q26" s="22"/>
      <c r="R26" s="22"/>
      <c r="S26" s="22"/>
    </row>
    <row r="27" spans="1:19" s="60" customFormat="1" ht="27.75" customHeight="1" x14ac:dyDescent="0.25">
      <c r="A27" s="148" t="s">
        <v>34</v>
      </c>
      <c r="B27" s="148"/>
      <c r="C27" s="148"/>
      <c r="D27" s="148"/>
      <c r="E27" s="148"/>
      <c r="F27" s="148"/>
      <c r="G27" s="148"/>
      <c r="H27" s="148"/>
      <c r="I27" s="148"/>
      <c r="J27" s="148"/>
      <c r="K27" s="148"/>
      <c r="L27" s="148"/>
      <c r="M27" s="148"/>
      <c r="N27" s="148"/>
      <c r="O27" s="69"/>
      <c r="P27" s="70"/>
      <c r="Q27" s="22"/>
      <c r="R27" s="22"/>
      <c r="S27" s="22"/>
    </row>
    <row r="28" spans="1:19" s="23" customFormat="1" ht="23.25" customHeight="1" x14ac:dyDescent="0.25">
      <c r="A28" s="145" t="s">
        <v>35</v>
      </c>
      <c r="B28" s="145"/>
      <c r="C28" s="145"/>
      <c r="D28" s="145"/>
      <c r="E28" s="145"/>
      <c r="F28" s="145"/>
      <c r="G28" s="145"/>
      <c r="H28" s="145"/>
      <c r="I28" s="145"/>
      <c r="J28" s="145"/>
      <c r="K28" s="145"/>
      <c r="L28" s="145"/>
      <c r="M28" s="145"/>
      <c r="N28" s="145"/>
      <c r="O28" s="49"/>
      <c r="P28" s="50"/>
      <c r="Q28" s="22"/>
      <c r="R28" s="22"/>
      <c r="S28" s="22"/>
    </row>
    <row r="29" spans="1:19" s="23" customFormat="1" ht="51.75" customHeight="1" x14ac:dyDescent="0.25">
      <c r="A29" s="138" t="s">
        <v>173</v>
      </c>
      <c r="B29" s="138"/>
      <c r="C29" s="138"/>
      <c r="D29" s="138"/>
      <c r="E29" s="138"/>
      <c r="F29" s="138"/>
      <c r="G29" s="138"/>
      <c r="H29" s="138"/>
      <c r="I29" s="138"/>
      <c r="J29" s="138"/>
      <c r="K29" s="138"/>
      <c r="L29" s="138"/>
      <c r="M29" s="138"/>
      <c r="N29" s="138"/>
      <c r="O29" s="61"/>
      <c r="P29" s="56"/>
      <c r="Q29" s="22"/>
      <c r="R29" s="22"/>
      <c r="S29" s="22"/>
    </row>
    <row r="30" spans="1:19" s="23" customFormat="1" ht="30.95" customHeight="1" x14ac:dyDescent="0.25">
      <c r="A30" s="62" t="s">
        <v>7</v>
      </c>
      <c r="B30" s="28">
        <v>1105451</v>
      </c>
      <c r="C30" s="28">
        <v>1105451</v>
      </c>
      <c r="D30" s="28"/>
      <c r="E30" s="30"/>
      <c r="F30" s="28"/>
      <c r="G30" s="28"/>
      <c r="H30" s="28"/>
      <c r="I30" s="28"/>
      <c r="J30" s="28"/>
      <c r="K30" s="28"/>
      <c r="L30" s="28"/>
      <c r="M30" s="28"/>
      <c r="N30" s="28"/>
      <c r="O30" s="28"/>
      <c r="P30" s="56"/>
      <c r="Q30" s="22"/>
      <c r="R30" s="22"/>
      <c r="S30" s="22"/>
    </row>
    <row r="31" spans="1:19" s="23" customFormat="1" ht="19.5" customHeight="1" x14ac:dyDescent="0.25">
      <c r="A31" s="138" t="s">
        <v>174</v>
      </c>
      <c r="B31" s="138"/>
      <c r="C31" s="138"/>
      <c r="D31" s="138"/>
      <c r="E31" s="138"/>
      <c r="F31" s="138"/>
      <c r="G31" s="138"/>
      <c r="H31" s="138"/>
      <c r="I31" s="138"/>
      <c r="J31" s="138"/>
      <c r="K31" s="138"/>
      <c r="L31" s="138"/>
      <c r="M31" s="138"/>
      <c r="N31" s="138"/>
      <c r="O31" s="61"/>
      <c r="P31" s="56"/>
      <c r="Q31" s="22"/>
      <c r="R31" s="22"/>
      <c r="S31" s="22"/>
    </row>
    <row r="32" spans="1:19" s="23" customFormat="1" ht="31.5" customHeight="1" x14ac:dyDescent="0.25">
      <c r="A32" s="62" t="s">
        <v>7</v>
      </c>
      <c r="B32" s="28">
        <v>1294704</v>
      </c>
      <c r="C32" s="28">
        <v>1294704</v>
      </c>
      <c r="D32" s="28"/>
      <c r="E32" s="30"/>
      <c r="F32" s="28"/>
      <c r="G32" s="28"/>
      <c r="H32" s="28"/>
      <c r="I32" s="28"/>
      <c r="J32" s="28"/>
      <c r="K32" s="28"/>
      <c r="L32" s="28"/>
      <c r="M32" s="28"/>
      <c r="N32" s="28"/>
      <c r="O32" s="28"/>
      <c r="P32" s="56"/>
      <c r="Q32" s="22"/>
      <c r="R32" s="22"/>
      <c r="S32" s="22"/>
    </row>
    <row r="33" spans="1:19" s="23" customFormat="1" ht="63" customHeight="1" x14ac:dyDescent="0.25">
      <c r="A33" s="138" t="s">
        <v>175</v>
      </c>
      <c r="B33" s="138"/>
      <c r="C33" s="138"/>
      <c r="D33" s="138"/>
      <c r="E33" s="138"/>
      <c r="F33" s="138"/>
      <c r="G33" s="138"/>
      <c r="H33" s="138"/>
      <c r="I33" s="138"/>
      <c r="J33" s="138"/>
      <c r="K33" s="138"/>
      <c r="L33" s="138"/>
      <c r="M33" s="138"/>
      <c r="N33" s="138"/>
      <c r="O33" s="61"/>
      <c r="P33" s="56"/>
      <c r="Q33" s="22"/>
      <c r="R33" s="22"/>
      <c r="S33" s="22"/>
    </row>
    <row r="34" spans="1:19" s="23" customFormat="1" ht="30" x14ac:dyDescent="0.25">
      <c r="A34" s="71" t="s">
        <v>6</v>
      </c>
      <c r="B34" s="28">
        <v>391767</v>
      </c>
      <c r="C34" s="28">
        <v>391767</v>
      </c>
      <c r="D34" s="32"/>
      <c r="E34" s="72"/>
      <c r="F34" s="32"/>
      <c r="G34" s="32"/>
      <c r="H34" s="32"/>
      <c r="I34" s="32"/>
      <c r="J34" s="32"/>
      <c r="K34" s="32"/>
      <c r="L34" s="32"/>
      <c r="M34" s="32"/>
      <c r="N34" s="32"/>
      <c r="O34" s="32"/>
      <c r="P34" s="56"/>
      <c r="Q34" s="22"/>
      <c r="R34" s="22"/>
      <c r="S34" s="22"/>
    </row>
    <row r="35" spans="1:19" s="23" customFormat="1" ht="81" customHeight="1" x14ac:dyDescent="0.25">
      <c r="A35" s="138" t="s">
        <v>176</v>
      </c>
      <c r="B35" s="138"/>
      <c r="C35" s="138"/>
      <c r="D35" s="138"/>
      <c r="E35" s="138"/>
      <c r="F35" s="138"/>
      <c r="G35" s="138"/>
      <c r="H35" s="138"/>
      <c r="I35" s="138"/>
      <c r="J35" s="138"/>
      <c r="K35" s="138"/>
      <c r="L35" s="138"/>
      <c r="M35" s="138"/>
      <c r="N35" s="138"/>
      <c r="O35" s="61"/>
      <c r="P35" s="56"/>
      <c r="Q35" s="22"/>
      <c r="R35" s="22"/>
      <c r="S35" s="22"/>
    </row>
    <row r="36" spans="1:19" s="23" customFormat="1" ht="21" customHeight="1" x14ac:dyDescent="0.25">
      <c r="A36" s="62" t="s">
        <v>10</v>
      </c>
      <c r="B36" s="28">
        <v>965609</v>
      </c>
      <c r="C36" s="28">
        <v>567250</v>
      </c>
      <c r="D36" s="28"/>
      <c r="E36" s="30"/>
      <c r="F36" s="28"/>
      <c r="G36" s="28"/>
      <c r="H36" s="28"/>
      <c r="I36" s="28"/>
      <c r="J36" s="28"/>
      <c r="K36" s="28"/>
      <c r="L36" s="28"/>
      <c r="M36" s="28"/>
      <c r="N36" s="28"/>
      <c r="O36" s="28"/>
      <c r="P36" s="56"/>
      <c r="Q36" s="22"/>
      <c r="R36" s="22"/>
      <c r="S36" s="22"/>
    </row>
    <row r="37" spans="1:19" s="23" customFormat="1" ht="63.75" customHeight="1" x14ac:dyDescent="0.25">
      <c r="A37" s="141" t="s">
        <v>177</v>
      </c>
      <c r="B37" s="141"/>
      <c r="C37" s="141"/>
      <c r="D37" s="141"/>
      <c r="E37" s="141"/>
      <c r="F37" s="141"/>
      <c r="G37" s="141"/>
      <c r="H37" s="141"/>
      <c r="I37" s="141"/>
      <c r="J37" s="141"/>
      <c r="K37" s="141"/>
      <c r="L37" s="141"/>
      <c r="M37" s="141"/>
      <c r="N37" s="141"/>
      <c r="O37" s="62"/>
      <c r="P37" s="56"/>
      <c r="Q37" s="22"/>
      <c r="R37" s="22"/>
      <c r="S37" s="22"/>
    </row>
    <row r="38" spans="1:19" s="23" customFormat="1" ht="36" customHeight="1" x14ac:dyDescent="0.25">
      <c r="A38" s="62" t="s">
        <v>6</v>
      </c>
      <c r="B38" s="28"/>
      <c r="C38" s="28"/>
      <c r="D38" s="28">
        <v>432987</v>
      </c>
      <c r="E38" s="30">
        <v>432987</v>
      </c>
      <c r="F38" s="28"/>
      <c r="G38" s="28"/>
      <c r="H38" s="28"/>
      <c r="I38" s="28"/>
      <c r="J38" s="28"/>
      <c r="K38" s="28"/>
      <c r="L38" s="28"/>
      <c r="M38" s="28"/>
      <c r="N38" s="28"/>
      <c r="O38" s="28"/>
      <c r="P38" s="56"/>
      <c r="Q38" s="22"/>
      <c r="R38" s="22"/>
      <c r="S38" s="22"/>
    </row>
    <row r="39" spans="1:19" s="23" customFormat="1" ht="37.5" customHeight="1" x14ac:dyDescent="0.25">
      <c r="A39" s="138" t="s">
        <v>178</v>
      </c>
      <c r="B39" s="138"/>
      <c r="C39" s="138"/>
      <c r="D39" s="138"/>
      <c r="E39" s="138"/>
      <c r="F39" s="138"/>
      <c r="G39" s="138"/>
      <c r="H39" s="138"/>
      <c r="I39" s="138"/>
      <c r="J39" s="138"/>
      <c r="K39" s="138"/>
      <c r="L39" s="138"/>
      <c r="M39" s="138"/>
      <c r="N39" s="138"/>
      <c r="O39" s="61"/>
      <c r="P39" s="56"/>
      <c r="Q39" s="22"/>
      <c r="R39" s="22"/>
      <c r="S39" s="22"/>
    </row>
    <row r="40" spans="1:19" s="23" customFormat="1" ht="33.75" customHeight="1" x14ac:dyDescent="0.25">
      <c r="A40" s="62" t="s">
        <v>6</v>
      </c>
      <c r="B40" s="33"/>
      <c r="C40" s="33"/>
      <c r="D40" s="26">
        <v>645671</v>
      </c>
      <c r="E40" s="7">
        <v>634450</v>
      </c>
      <c r="F40" s="33"/>
      <c r="G40" s="33"/>
      <c r="H40" s="33"/>
      <c r="I40" s="33"/>
      <c r="J40" s="33"/>
      <c r="K40" s="33"/>
      <c r="L40" s="33"/>
      <c r="M40" s="33"/>
      <c r="N40" s="33"/>
      <c r="O40" s="33"/>
      <c r="P40" s="56"/>
      <c r="Q40" s="22"/>
      <c r="R40" s="22"/>
      <c r="S40" s="22"/>
    </row>
    <row r="41" spans="1:19" s="23" customFormat="1" ht="53.45" customHeight="1" x14ac:dyDescent="0.25">
      <c r="A41" s="138" t="s">
        <v>179</v>
      </c>
      <c r="B41" s="144"/>
      <c r="C41" s="144"/>
      <c r="D41" s="144"/>
      <c r="E41" s="144"/>
      <c r="F41" s="144"/>
      <c r="G41" s="144"/>
      <c r="H41" s="144"/>
      <c r="I41" s="144"/>
      <c r="J41" s="144"/>
      <c r="K41" s="144"/>
      <c r="L41" s="144"/>
      <c r="M41" s="144"/>
      <c r="N41" s="144"/>
      <c r="O41" s="73"/>
      <c r="P41" s="56"/>
      <c r="Q41" s="22"/>
      <c r="R41" s="22"/>
      <c r="S41" s="22"/>
    </row>
    <row r="42" spans="1:19" s="23" customFormat="1" ht="36" customHeight="1" x14ac:dyDescent="0.25">
      <c r="A42" s="62" t="s">
        <v>7</v>
      </c>
      <c r="B42" s="33"/>
      <c r="C42" s="33"/>
      <c r="D42" s="26">
        <v>1098318</v>
      </c>
      <c r="E42" s="7">
        <v>1098318</v>
      </c>
      <c r="F42" s="33"/>
      <c r="G42" s="33"/>
      <c r="H42" s="33"/>
      <c r="I42" s="33"/>
      <c r="J42" s="33"/>
      <c r="K42" s="33"/>
      <c r="L42" s="33"/>
      <c r="M42" s="33"/>
      <c r="N42" s="33"/>
      <c r="O42" s="33"/>
      <c r="P42" s="56"/>
      <c r="Q42" s="22"/>
      <c r="R42" s="22"/>
      <c r="S42" s="22"/>
    </row>
    <row r="43" spans="1:19" s="23" customFormat="1" ht="21.75" customHeight="1" x14ac:dyDescent="0.25">
      <c r="A43" s="50" t="s">
        <v>36</v>
      </c>
      <c r="B43" s="6">
        <f>B30+B32+B34+B36+B38+B40+B42</f>
        <v>3757531</v>
      </c>
      <c r="C43" s="6">
        <f t="shared" ref="C43:M43" si="4">C30+C32+C34+C36+C38+C40+C42</f>
        <v>3359172</v>
      </c>
      <c r="D43" s="6">
        <f t="shared" si="4"/>
        <v>2176976</v>
      </c>
      <c r="E43" s="6">
        <f t="shared" si="4"/>
        <v>2165755</v>
      </c>
      <c r="F43" s="6">
        <f t="shared" si="4"/>
        <v>0</v>
      </c>
      <c r="G43" s="6">
        <f t="shared" si="4"/>
        <v>0</v>
      </c>
      <c r="H43" s="6">
        <f t="shared" si="4"/>
        <v>0</v>
      </c>
      <c r="I43" s="6"/>
      <c r="J43" s="6">
        <f t="shared" si="4"/>
        <v>0</v>
      </c>
      <c r="K43" s="6"/>
      <c r="L43" s="6">
        <f t="shared" si="4"/>
        <v>0</v>
      </c>
      <c r="M43" s="6">
        <f t="shared" si="4"/>
        <v>0</v>
      </c>
      <c r="N43" s="6">
        <f>B43+D43+F43+H43</f>
        <v>5934507</v>
      </c>
      <c r="O43" s="6">
        <f>B43+D43+F43+H43</f>
        <v>5934507</v>
      </c>
      <c r="P43" s="6">
        <f>C43+E43+G43+I43</f>
        <v>5524927</v>
      </c>
      <c r="Q43" s="22"/>
      <c r="R43" s="22"/>
      <c r="S43" s="22"/>
    </row>
    <row r="44" spans="1:19" s="23" customFormat="1" ht="26.25" customHeight="1" x14ac:dyDescent="0.25">
      <c r="A44" s="145" t="s">
        <v>37</v>
      </c>
      <c r="B44" s="145"/>
      <c r="C44" s="145"/>
      <c r="D44" s="145"/>
      <c r="E44" s="145"/>
      <c r="F44" s="145"/>
      <c r="G44" s="145"/>
      <c r="H44" s="145"/>
      <c r="I44" s="145"/>
      <c r="J44" s="145"/>
      <c r="K44" s="145"/>
      <c r="L44" s="145"/>
      <c r="M44" s="145"/>
      <c r="N44" s="145"/>
      <c r="O44" s="49"/>
      <c r="P44" s="50"/>
      <c r="Q44" s="22"/>
      <c r="R44" s="22"/>
      <c r="S44" s="22"/>
    </row>
    <row r="45" spans="1:19" s="23" customFormat="1" ht="66" customHeight="1" x14ac:dyDescent="0.25">
      <c r="A45" s="138" t="s">
        <v>180</v>
      </c>
      <c r="B45" s="138"/>
      <c r="C45" s="138"/>
      <c r="D45" s="138"/>
      <c r="E45" s="138"/>
      <c r="F45" s="138"/>
      <c r="G45" s="138"/>
      <c r="H45" s="138"/>
      <c r="I45" s="138"/>
      <c r="J45" s="138"/>
      <c r="K45" s="138"/>
      <c r="L45" s="138"/>
      <c r="M45" s="138"/>
      <c r="N45" s="138"/>
      <c r="O45" s="61"/>
      <c r="P45" s="56"/>
      <c r="Q45" s="22"/>
      <c r="R45" s="22"/>
      <c r="S45" s="22"/>
    </row>
    <row r="46" spans="1:19" s="23" customFormat="1" ht="35.25" customHeight="1" x14ac:dyDescent="0.25">
      <c r="A46" s="61" t="s">
        <v>6</v>
      </c>
      <c r="B46" s="26">
        <v>22392</v>
      </c>
      <c r="C46" s="26">
        <v>22392</v>
      </c>
      <c r="D46" s="26"/>
      <c r="E46" s="7"/>
      <c r="F46" s="26"/>
      <c r="G46" s="26"/>
      <c r="H46" s="26"/>
      <c r="I46" s="26"/>
      <c r="J46" s="26"/>
      <c r="K46" s="26"/>
      <c r="L46" s="26"/>
      <c r="M46" s="26"/>
      <c r="N46" s="26"/>
      <c r="O46" s="26"/>
      <c r="P46" s="56"/>
      <c r="Q46" s="22"/>
      <c r="R46" s="22"/>
      <c r="S46" s="22"/>
    </row>
    <row r="47" spans="1:19" s="23" customFormat="1" ht="77.25" customHeight="1" x14ac:dyDescent="0.25">
      <c r="A47" s="138" t="s">
        <v>181</v>
      </c>
      <c r="B47" s="144"/>
      <c r="C47" s="144"/>
      <c r="D47" s="144"/>
      <c r="E47" s="144"/>
      <c r="F47" s="144"/>
      <c r="G47" s="144"/>
      <c r="H47" s="144"/>
      <c r="I47" s="144"/>
      <c r="J47" s="144"/>
      <c r="K47" s="144"/>
      <c r="L47" s="144"/>
      <c r="M47" s="144"/>
      <c r="N47" s="144"/>
      <c r="O47" s="73"/>
      <c r="P47" s="56"/>
      <c r="Q47" s="22"/>
      <c r="R47" s="22"/>
      <c r="S47" s="22"/>
    </row>
    <row r="48" spans="1:19" s="23" customFormat="1" ht="48" customHeight="1" x14ac:dyDescent="0.25">
      <c r="A48" s="61" t="s">
        <v>182</v>
      </c>
      <c r="B48" s="33"/>
      <c r="C48" s="33"/>
      <c r="D48" s="26">
        <v>273622</v>
      </c>
      <c r="E48" s="7">
        <v>273622</v>
      </c>
      <c r="F48" s="33"/>
      <c r="G48" s="33"/>
      <c r="H48" s="33"/>
      <c r="I48" s="33"/>
      <c r="J48" s="33"/>
      <c r="K48" s="33"/>
      <c r="L48" s="33"/>
      <c r="M48" s="33"/>
      <c r="N48" s="33"/>
      <c r="O48" s="33"/>
      <c r="P48" s="56"/>
      <c r="Q48" s="22"/>
      <c r="R48" s="22"/>
      <c r="S48" s="22"/>
    </row>
    <row r="49" spans="1:19" s="23" customFormat="1" ht="35.25" customHeight="1" x14ac:dyDescent="0.25">
      <c r="A49" s="138" t="s">
        <v>183</v>
      </c>
      <c r="B49" s="138"/>
      <c r="C49" s="138"/>
      <c r="D49" s="138"/>
      <c r="E49" s="138"/>
      <c r="F49" s="138"/>
      <c r="G49" s="138"/>
      <c r="H49" s="138"/>
      <c r="I49" s="138"/>
      <c r="J49" s="138"/>
      <c r="K49" s="138"/>
      <c r="L49" s="138"/>
      <c r="M49" s="138"/>
      <c r="N49" s="138"/>
      <c r="O49" s="61"/>
      <c r="P49" s="56"/>
      <c r="Q49" s="22"/>
      <c r="R49" s="22"/>
      <c r="S49" s="22"/>
    </row>
    <row r="50" spans="1:19" s="23" customFormat="1" ht="44.45" customHeight="1" x14ac:dyDescent="0.25">
      <c r="A50" s="61" t="s">
        <v>182</v>
      </c>
      <c r="B50" s="33"/>
      <c r="C50" s="33"/>
      <c r="D50" s="33"/>
      <c r="E50" s="9"/>
      <c r="F50" s="26">
        <v>201928</v>
      </c>
      <c r="G50" s="74">
        <v>201928.8</v>
      </c>
      <c r="H50" s="33"/>
      <c r="I50" s="33"/>
      <c r="J50" s="33"/>
      <c r="K50" s="33"/>
      <c r="L50" s="33"/>
      <c r="M50" s="33"/>
      <c r="N50" s="33"/>
      <c r="O50" s="33"/>
      <c r="P50" s="56"/>
      <c r="Q50" s="22"/>
      <c r="R50" s="22"/>
      <c r="S50" s="22"/>
    </row>
    <row r="51" spans="1:19" s="23" customFormat="1" ht="68.25" customHeight="1" x14ac:dyDescent="0.25">
      <c r="A51" s="138" t="s">
        <v>184</v>
      </c>
      <c r="B51" s="138"/>
      <c r="C51" s="138"/>
      <c r="D51" s="138"/>
      <c r="E51" s="138"/>
      <c r="F51" s="138"/>
      <c r="G51" s="138"/>
      <c r="H51" s="138"/>
      <c r="I51" s="138"/>
      <c r="J51" s="138"/>
      <c r="K51" s="138"/>
      <c r="L51" s="138"/>
      <c r="M51" s="138"/>
      <c r="N51" s="138"/>
      <c r="O51" s="61"/>
      <c r="P51" s="56"/>
      <c r="Q51" s="22"/>
      <c r="R51" s="22"/>
      <c r="S51" s="22"/>
    </row>
    <row r="52" spans="1:19" s="23" customFormat="1" ht="47.25" customHeight="1" x14ac:dyDescent="0.25">
      <c r="A52" s="61" t="s">
        <v>185</v>
      </c>
      <c r="B52" s="33"/>
      <c r="C52" s="33"/>
      <c r="D52" s="26">
        <v>610055</v>
      </c>
      <c r="E52" s="7">
        <v>610055</v>
      </c>
      <c r="F52" s="33"/>
      <c r="G52" s="33"/>
      <c r="H52" s="33"/>
      <c r="I52" s="33"/>
      <c r="J52" s="33"/>
      <c r="K52" s="33"/>
      <c r="L52" s="33"/>
      <c r="M52" s="33"/>
      <c r="N52" s="33"/>
      <c r="O52" s="33"/>
      <c r="P52" s="56"/>
      <c r="Q52" s="22"/>
      <c r="R52" s="22"/>
      <c r="S52" s="22"/>
    </row>
    <row r="53" spans="1:19" s="23" customFormat="1" ht="51.75" customHeight="1" x14ac:dyDescent="0.25">
      <c r="A53" s="138" t="s">
        <v>186</v>
      </c>
      <c r="B53" s="144"/>
      <c r="C53" s="144"/>
      <c r="D53" s="144"/>
      <c r="E53" s="144"/>
      <c r="F53" s="144"/>
      <c r="G53" s="144"/>
      <c r="H53" s="144"/>
      <c r="I53" s="144"/>
      <c r="J53" s="144"/>
      <c r="K53" s="144"/>
      <c r="L53" s="144"/>
      <c r="M53" s="144"/>
      <c r="N53" s="144"/>
      <c r="O53" s="73"/>
      <c r="P53" s="56"/>
      <c r="Q53" s="22"/>
      <c r="R53" s="22"/>
      <c r="S53" s="22"/>
    </row>
    <row r="54" spans="1:19" s="23" customFormat="1" ht="45.6" customHeight="1" x14ac:dyDescent="0.25">
      <c r="A54" s="61" t="s">
        <v>187</v>
      </c>
      <c r="B54" s="33"/>
      <c r="C54" s="33"/>
      <c r="D54" s="26">
        <f>70450+17308</f>
        <v>87758</v>
      </c>
      <c r="E54" s="7">
        <v>87758</v>
      </c>
      <c r="F54" s="33"/>
      <c r="G54" s="33"/>
      <c r="H54" s="33"/>
      <c r="I54" s="33"/>
      <c r="J54" s="33"/>
      <c r="K54" s="33"/>
      <c r="L54" s="33"/>
      <c r="M54" s="33"/>
      <c r="N54" s="33"/>
      <c r="O54" s="33"/>
      <c r="P54" s="56"/>
      <c r="Q54" s="22"/>
      <c r="R54" s="22"/>
      <c r="S54" s="22"/>
    </row>
    <row r="55" spans="1:19" s="23" customFormat="1" ht="49.5" customHeight="1" x14ac:dyDescent="0.25">
      <c r="A55" s="61" t="s">
        <v>182</v>
      </c>
      <c r="B55" s="33"/>
      <c r="C55" s="33"/>
      <c r="D55" s="26"/>
      <c r="E55" s="7"/>
      <c r="F55" s="26">
        <f>186478+43371</f>
        <v>229849</v>
      </c>
      <c r="G55" s="74">
        <v>229849.52</v>
      </c>
      <c r="H55" s="26">
        <f>193614+40973</f>
        <v>234587</v>
      </c>
      <c r="I55" s="26">
        <v>234587</v>
      </c>
      <c r="J55" s="33"/>
      <c r="K55" s="33"/>
      <c r="L55" s="33"/>
      <c r="M55" s="33"/>
      <c r="N55" s="33"/>
      <c r="O55" s="33"/>
      <c r="P55" s="56"/>
      <c r="Q55" s="22"/>
      <c r="R55" s="22"/>
      <c r="S55" s="22"/>
    </row>
    <row r="56" spans="1:19" s="23" customFormat="1" ht="66" customHeight="1" x14ac:dyDescent="0.25">
      <c r="A56" s="135" t="s">
        <v>188</v>
      </c>
      <c r="B56" s="135"/>
      <c r="C56" s="135"/>
      <c r="D56" s="135"/>
      <c r="E56" s="135"/>
      <c r="F56" s="135"/>
      <c r="G56" s="135"/>
      <c r="H56" s="135"/>
      <c r="I56" s="135"/>
      <c r="J56" s="135"/>
      <c r="K56" s="135"/>
      <c r="L56" s="135"/>
      <c r="M56" s="135"/>
      <c r="N56" s="135"/>
      <c r="O56" s="45"/>
      <c r="P56" s="56"/>
      <c r="Q56" s="22"/>
      <c r="R56" s="22"/>
      <c r="S56" s="22"/>
    </row>
    <row r="57" spans="1:19" s="23" customFormat="1" ht="49.5" customHeight="1" x14ac:dyDescent="0.25">
      <c r="A57" s="61" t="s">
        <v>189</v>
      </c>
      <c r="B57" s="33"/>
      <c r="C57" s="33"/>
      <c r="D57" s="26"/>
      <c r="E57" s="7"/>
      <c r="F57" s="7">
        <v>83923</v>
      </c>
      <c r="G57" s="17">
        <v>83923</v>
      </c>
      <c r="H57" s="26"/>
      <c r="I57" s="26"/>
      <c r="J57" s="33"/>
      <c r="K57" s="33"/>
      <c r="L57" s="33"/>
      <c r="M57" s="33"/>
      <c r="N57" s="33"/>
      <c r="O57" s="33"/>
      <c r="P57" s="56"/>
      <c r="Q57" s="22"/>
      <c r="R57" s="22"/>
      <c r="S57" s="22"/>
    </row>
    <row r="58" spans="1:19" s="23" customFormat="1" ht="41.25" customHeight="1" x14ac:dyDescent="0.25">
      <c r="A58" s="135" t="s">
        <v>190</v>
      </c>
      <c r="B58" s="135"/>
      <c r="C58" s="135"/>
      <c r="D58" s="135"/>
      <c r="E58" s="135"/>
      <c r="F58" s="135"/>
      <c r="G58" s="135"/>
      <c r="H58" s="135"/>
      <c r="I58" s="135"/>
      <c r="J58" s="135"/>
      <c r="K58" s="135"/>
      <c r="L58" s="135"/>
      <c r="M58" s="135"/>
      <c r="N58" s="135"/>
      <c r="O58" s="45"/>
      <c r="P58" s="56"/>
      <c r="Q58" s="22"/>
      <c r="R58" s="22"/>
      <c r="S58" s="22"/>
    </row>
    <row r="59" spans="1:19" s="75" customFormat="1" ht="49.5" customHeight="1" x14ac:dyDescent="0.25">
      <c r="A59" s="45" t="s">
        <v>189</v>
      </c>
      <c r="B59" s="9"/>
      <c r="C59" s="9"/>
      <c r="D59" s="7"/>
      <c r="E59" s="7"/>
      <c r="F59" s="7"/>
      <c r="G59" s="7"/>
      <c r="H59" s="7">
        <v>53613</v>
      </c>
      <c r="I59" s="7">
        <v>53613</v>
      </c>
      <c r="J59" s="9"/>
      <c r="K59" s="9"/>
      <c r="L59" s="9"/>
      <c r="M59" s="9"/>
      <c r="N59" s="9"/>
      <c r="O59" s="9"/>
      <c r="P59" s="56"/>
      <c r="Q59" s="22"/>
      <c r="R59" s="22"/>
      <c r="S59" s="22"/>
    </row>
    <row r="60" spans="1:19" s="23" customFormat="1" ht="65.25" customHeight="1" x14ac:dyDescent="0.25">
      <c r="A60" s="135" t="s">
        <v>191</v>
      </c>
      <c r="B60" s="135"/>
      <c r="C60" s="135"/>
      <c r="D60" s="135"/>
      <c r="E60" s="135"/>
      <c r="F60" s="135"/>
      <c r="G60" s="135"/>
      <c r="H60" s="135"/>
      <c r="I60" s="135"/>
      <c r="J60" s="135"/>
      <c r="K60" s="135"/>
      <c r="L60" s="135"/>
      <c r="M60" s="135"/>
      <c r="N60" s="135"/>
      <c r="O60" s="45"/>
      <c r="P60" s="56"/>
      <c r="Q60" s="22"/>
      <c r="R60" s="22"/>
      <c r="S60" s="22"/>
    </row>
    <row r="61" spans="1:19" s="75" customFormat="1" ht="49.5" customHeight="1" x14ac:dyDescent="0.25">
      <c r="A61" s="45" t="s">
        <v>189</v>
      </c>
      <c r="B61" s="9"/>
      <c r="C61" s="9"/>
      <c r="D61" s="7"/>
      <c r="E61" s="7"/>
      <c r="F61" s="7">
        <v>63965</v>
      </c>
      <c r="G61" s="74">
        <v>63964.4</v>
      </c>
      <c r="H61" s="7">
        <v>176891</v>
      </c>
      <c r="I61" s="7">
        <v>176891</v>
      </c>
      <c r="J61" s="7">
        <v>52402</v>
      </c>
      <c r="K61" s="7"/>
      <c r="L61" s="9"/>
      <c r="M61" s="9"/>
      <c r="N61" s="9"/>
      <c r="O61" s="9"/>
      <c r="P61" s="56"/>
      <c r="Q61" s="22"/>
      <c r="R61" s="22"/>
      <c r="S61" s="22"/>
    </row>
    <row r="62" spans="1:19" s="60" customFormat="1" ht="28.5" customHeight="1" x14ac:dyDescent="0.25">
      <c r="A62" s="50" t="s">
        <v>38</v>
      </c>
      <c r="B62" s="6">
        <f>B46+B48+B50+B52+B54+B55+B57+B59+B61</f>
        <v>22392</v>
      </c>
      <c r="C62" s="6">
        <f t="shared" ref="C62:M62" si="5">C46+C48+C50+C52+C54+C55+C57+C59+C61</f>
        <v>22392</v>
      </c>
      <c r="D62" s="6">
        <f t="shared" si="5"/>
        <v>971435</v>
      </c>
      <c r="E62" s="6">
        <f t="shared" si="5"/>
        <v>971435</v>
      </c>
      <c r="F62" s="6">
        <f t="shared" si="5"/>
        <v>579665</v>
      </c>
      <c r="G62" s="6">
        <f t="shared" si="5"/>
        <v>579665.72</v>
      </c>
      <c r="H62" s="6">
        <f t="shared" si="5"/>
        <v>465091</v>
      </c>
      <c r="I62" s="6">
        <f>I46+I48+I50+I52+I54+I55+I57+I59+I61</f>
        <v>465091</v>
      </c>
      <c r="J62" s="6">
        <f t="shared" si="5"/>
        <v>52402</v>
      </c>
      <c r="K62" s="6"/>
      <c r="L62" s="6">
        <f t="shared" si="5"/>
        <v>0</v>
      </c>
      <c r="M62" s="6">
        <f t="shared" si="5"/>
        <v>0</v>
      </c>
      <c r="N62" s="6">
        <f>B62+D62+F62+H62+J62</f>
        <v>2090985</v>
      </c>
      <c r="O62" s="6">
        <f>B62+D62+F62+H62</f>
        <v>2038583</v>
      </c>
      <c r="P62" s="6">
        <f>C62+E62+G62+I62</f>
        <v>2038583.72</v>
      </c>
      <c r="Q62" s="22"/>
      <c r="R62" s="22"/>
      <c r="S62" s="22"/>
    </row>
    <row r="63" spans="1:19" s="23" customFormat="1" ht="36.75" customHeight="1" x14ac:dyDescent="0.25">
      <c r="A63" s="145" t="s">
        <v>39</v>
      </c>
      <c r="B63" s="145"/>
      <c r="C63" s="145"/>
      <c r="D63" s="145"/>
      <c r="E63" s="145"/>
      <c r="F63" s="145"/>
      <c r="G63" s="145"/>
      <c r="H63" s="145"/>
      <c r="I63" s="145"/>
      <c r="J63" s="145"/>
      <c r="K63" s="145"/>
      <c r="L63" s="145"/>
      <c r="M63" s="145"/>
      <c r="N63" s="145"/>
      <c r="O63" s="49"/>
      <c r="P63" s="50"/>
      <c r="Q63" s="22"/>
      <c r="R63" s="22"/>
      <c r="S63" s="22"/>
    </row>
    <row r="64" spans="1:19" s="23" customFormat="1" ht="90.75" customHeight="1" x14ac:dyDescent="0.25">
      <c r="A64" s="138" t="s">
        <v>192</v>
      </c>
      <c r="B64" s="144"/>
      <c r="C64" s="144"/>
      <c r="D64" s="144"/>
      <c r="E64" s="144"/>
      <c r="F64" s="144"/>
      <c r="G64" s="144"/>
      <c r="H64" s="144"/>
      <c r="I64" s="144"/>
      <c r="J64" s="144"/>
      <c r="K64" s="144"/>
      <c r="L64" s="144"/>
      <c r="M64" s="144"/>
      <c r="N64" s="144"/>
      <c r="O64" s="73"/>
      <c r="P64" s="56"/>
      <c r="Q64" s="22"/>
      <c r="R64" s="22"/>
      <c r="S64" s="22"/>
    </row>
    <row r="65" spans="1:19" s="23" customFormat="1" ht="30" x14ac:dyDescent="0.25">
      <c r="A65" s="61" t="s">
        <v>6</v>
      </c>
      <c r="B65" s="33"/>
      <c r="C65" s="33"/>
      <c r="D65" s="33"/>
      <c r="E65" s="9"/>
      <c r="F65" s="33"/>
      <c r="G65" s="33"/>
      <c r="H65" s="33"/>
      <c r="I65" s="33"/>
      <c r="J65" s="33"/>
      <c r="K65" s="33"/>
      <c r="L65" s="33"/>
      <c r="M65" s="33"/>
      <c r="N65" s="33"/>
      <c r="O65" s="33"/>
      <c r="P65" s="56"/>
      <c r="Q65" s="22"/>
      <c r="R65" s="22"/>
      <c r="S65" s="22"/>
    </row>
    <row r="66" spans="1:19" s="23" customFormat="1" x14ac:dyDescent="0.25">
      <c r="A66" s="76" t="s">
        <v>49</v>
      </c>
      <c r="B66" s="33"/>
      <c r="C66" s="33"/>
      <c r="D66" s="33">
        <v>226517</v>
      </c>
      <c r="E66" s="9">
        <v>226517</v>
      </c>
      <c r="F66" s="33">
        <v>44444</v>
      </c>
      <c r="G66" s="10">
        <v>44444</v>
      </c>
      <c r="H66" s="33">
        <v>44444</v>
      </c>
      <c r="I66" s="33">
        <v>44444</v>
      </c>
      <c r="J66" s="33"/>
      <c r="K66" s="33"/>
      <c r="L66" s="33"/>
      <c r="M66" s="33"/>
      <c r="N66" s="33"/>
      <c r="O66" s="33"/>
      <c r="P66" s="56"/>
      <c r="Q66" s="22"/>
      <c r="R66" s="22"/>
      <c r="S66" s="22"/>
    </row>
    <row r="67" spans="1:19" s="23" customFormat="1" x14ac:dyDescent="0.25">
      <c r="A67" s="76" t="s">
        <v>193</v>
      </c>
      <c r="B67" s="33"/>
      <c r="C67" s="33"/>
      <c r="D67" s="33">
        <v>11382166</v>
      </c>
      <c r="E67" s="9">
        <v>11382166</v>
      </c>
      <c r="F67" s="33">
        <v>19262182</v>
      </c>
      <c r="G67" s="10">
        <v>19262182</v>
      </c>
      <c r="H67" s="33">
        <v>905870</v>
      </c>
      <c r="I67" s="33">
        <v>905870</v>
      </c>
      <c r="J67" s="33"/>
      <c r="K67" s="33"/>
      <c r="L67" s="33"/>
      <c r="M67" s="33"/>
      <c r="N67" s="33"/>
      <c r="O67" s="33"/>
      <c r="P67" s="56"/>
      <c r="Q67" s="22"/>
      <c r="R67" s="22"/>
      <c r="S67" s="22"/>
    </row>
    <row r="68" spans="1:19" s="23" customFormat="1" x14ac:dyDescent="0.25">
      <c r="A68" s="76" t="s">
        <v>50</v>
      </c>
      <c r="B68" s="34"/>
      <c r="C68" s="34"/>
      <c r="D68" s="36">
        <v>26500</v>
      </c>
      <c r="E68" s="77">
        <v>26500</v>
      </c>
      <c r="F68" s="36"/>
      <c r="G68" s="36"/>
      <c r="H68" s="36">
        <v>2093</v>
      </c>
      <c r="I68" s="36">
        <v>2093</v>
      </c>
      <c r="J68" s="36"/>
      <c r="K68" s="36"/>
      <c r="L68" s="36"/>
      <c r="M68" s="36"/>
      <c r="N68" s="34"/>
      <c r="O68" s="34"/>
      <c r="P68" s="56"/>
      <c r="Q68" s="22"/>
      <c r="R68" s="22"/>
      <c r="S68" s="22"/>
    </row>
    <row r="69" spans="1:19" s="23" customFormat="1" x14ac:dyDescent="0.25">
      <c r="A69" s="76" t="s">
        <v>52</v>
      </c>
      <c r="B69" s="34"/>
      <c r="C69" s="34"/>
      <c r="D69" s="36">
        <v>20000</v>
      </c>
      <c r="E69" s="77">
        <v>20000</v>
      </c>
      <c r="F69" s="36"/>
      <c r="G69" s="36"/>
      <c r="H69" s="36"/>
      <c r="I69" s="36"/>
      <c r="J69" s="36"/>
      <c r="K69" s="36"/>
      <c r="L69" s="36"/>
      <c r="M69" s="36"/>
      <c r="N69" s="34"/>
      <c r="O69" s="34"/>
      <c r="P69" s="56"/>
      <c r="Q69" s="22"/>
      <c r="R69" s="22"/>
      <c r="S69" s="22"/>
    </row>
    <row r="70" spans="1:19" s="23" customFormat="1" x14ac:dyDescent="0.25">
      <c r="A70" s="76" t="s">
        <v>51</v>
      </c>
      <c r="B70" s="34"/>
      <c r="C70" s="34"/>
      <c r="D70" s="36">
        <v>141780</v>
      </c>
      <c r="E70" s="77">
        <v>141780</v>
      </c>
      <c r="F70" s="36"/>
      <c r="G70" s="36"/>
      <c r="H70" s="36"/>
      <c r="I70" s="36"/>
      <c r="J70" s="36"/>
      <c r="K70" s="36"/>
      <c r="L70" s="36"/>
      <c r="M70" s="36"/>
      <c r="N70" s="34"/>
      <c r="O70" s="34"/>
      <c r="P70" s="56"/>
      <c r="Q70" s="22"/>
      <c r="R70" s="22"/>
      <c r="S70" s="22"/>
    </row>
    <row r="71" spans="1:19" s="80" customFormat="1" ht="22.5" customHeight="1" x14ac:dyDescent="0.25">
      <c r="A71" s="78" t="s">
        <v>40</v>
      </c>
      <c r="B71" s="79">
        <f>B66+B67+B68+B69+B70</f>
        <v>0</v>
      </c>
      <c r="C71" s="79">
        <f t="shared" ref="C71" si="6">C66+C67+C68+C69+C70</f>
        <v>0</v>
      </c>
      <c r="D71" s="79">
        <f>D66+D67+D68+D69+D70</f>
        <v>11796963</v>
      </c>
      <c r="E71" s="79">
        <f t="shared" ref="E71:M71" si="7">E66+E67+E68+E69+E70</f>
        <v>11796963</v>
      </c>
      <c r="F71" s="79">
        <f t="shared" si="7"/>
        <v>19306626</v>
      </c>
      <c r="G71" s="79">
        <f t="shared" si="7"/>
        <v>19306626</v>
      </c>
      <c r="H71" s="79">
        <f t="shared" si="7"/>
        <v>952407</v>
      </c>
      <c r="I71" s="79">
        <f>I66+I67+I68+I69+I70</f>
        <v>952407</v>
      </c>
      <c r="J71" s="79">
        <f t="shared" si="7"/>
        <v>0</v>
      </c>
      <c r="K71" s="79"/>
      <c r="L71" s="79">
        <f t="shared" si="7"/>
        <v>0</v>
      </c>
      <c r="M71" s="79">
        <f t="shared" si="7"/>
        <v>0</v>
      </c>
      <c r="N71" s="26">
        <f>D71+F71+H71</f>
        <v>32055996</v>
      </c>
      <c r="O71" s="26">
        <f>B71+D71+F71+H71</f>
        <v>32055996</v>
      </c>
      <c r="P71" s="26">
        <f>C71+E71+G71+I71</f>
        <v>32055996</v>
      </c>
      <c r="Q71" s="22"/>
      <c r="R71" s="22"/>
      <c r="S71" s="22"/>
    </row>
    <row r="72" spans="1:19" s="23" customFormat="1" ht="33.950000000000003" customHeight="1" x14ac:dyDescent="0.25">
      <c r="A72" s="138" t="s">
        <v>194</v>
      </c>
      <c r="B72" s="138"/>
      <c r="C72" s="138"/>
      <c r="D72" s="138"/>
      <c r="E72" s="138"/>
      <c r="F72" s="138"/>
      <c r="G72" s="138"/>
      <c r="H72" s="138"/>
      <c r="I72" s="138"/>
      <c r="J72" s="138"/>
      <c r="K72" s="138"/>
      <c r="L72" s="138"/>
      <c r="M72" s="138"/>
      <c r="N72" s="138"/>
      <c r="O72" s="61"/>
      <c r="P72" s="56"/>
      <c r="Q72" s="22"/>
      <c r="R72" s="22"/>
      <c r="S72" s="22"/>
    </row>
    <row r="73" spans="1:19" s="23" customFormat="1" ht="30" x14ac:dyDescent="0.25">
      <c r="A73" s="61" t="s">
        <v>6</v>
      </c>
      <c r="B73" s="35"/>
      <c r="C73" s="35"/>
      <c r="D73" s="35"/>
      <c r="E73" s="81"/>
      <c r="F73" s="35"/>
      <c r="G73" s="35"/>
      <c r="H73" s="35"/>
      <c r="I73" s="35"/>
      <c r="J73" s="35"/>
      <c r="K73" s="35"/>
      <c r="L73" s="35"/>
      <c r="M73" s="35"/>
      <c r="N73" s="35"/>
      <c r="O73" s="35"/>
      <c r="P73" s="56"/>
      <c r="Q73" s="22"/>
      <c r="R73" s="22"/>
      <c r="S73" s="22"/>
    </row>
    <row r="74" spans="1:19" s="23" customFormat="1" x14ac:dyDescent="0.25">
      <c r="A74" s="82" t="s">
        <v>53</v>
      </c>
      <c r="B74" s="35"/>
      <c r="C74" s="35"/>
      <c r="D74" s="35"/>
      <c r="E74" s="81"/>
      <c r="F74" s="33">
        <v>4684590</v>
      </c>
      <c r="G74" s="10">
        <v>4684590</v>
      </c>
      <c r="H74" s="35"/>
      <c r="I74" s="35"/>
      <c r="J74" s="35"/>
      <c r="K74" s="35"/>
      <c r="L74" s="35"/>
      <c r="M74" s="35"/>
      <c r="N74" s="35"/>
      <c r="O74" s="35"/>
      <c r="P74" s="56"/>
      <c r="Q74" s="22"/>
      <c r="R74" s="22"/>
      <c r="S74" s="22"/>
    </row>
    <row r="75" spans="1:19" s="23" customFormat="1" x14ac:dyDescent="0.25">
      <c r="A75" s="82" t="s">
        <v>54</v>
      </c>
      <c r="B75" s="35"/>
      <c r="C75" s="35"/>
      <c r="D75" s="35"/>
      <c r="E75" s="81"/>
      <c r="F75" s="33">
        <v>55092</v>
      </c>
      <c r="G75" s="10">
        <v>55092</v>
      </c>
      <c r="H75" s="35"/>
      <c r="I75" s="35"/>
      <c r="J75" s="35"/>
      <c r="K75" s="35"/>
      <c r="L75" s="35"/>
      <c r="M75" s="35"/>
      <c r="N75" s="35"/>
      <c r="O75" s="35"/>
      <c r="P75" s="56"/>
      <c r="Q75" s="22"/>
      <c r="R75" s="22"/>
      <c r="S75" s="22"/>
    </row>
    <row r="76" spans="1:19" s="23" customFormat="1" x14ac:dyDescent="0.25">
      <c r="A76" s="82" t="s">
        <v>55</v>
      </c>
      <c r="B76" s="35"/>
      <c r="C76" s="35"/>
      <c r="D76" s="35"/>
      <c r="E76" s="81"/>
      <c r="F76" s="33">
        <v>132106</v>
      </c>
      <c r="G76" s="16">
        <v>132105.82999999999</v>
      </c>
      <c r="H76" s="35"/>
      <c r="I76" s="35"/>
      <c r="J76" s="35"/>
      <c r="K76" s="35"/>
      <c r="L76" s="35"/>
      <c r="M76" s="35"/>
      <c r="N76" s="35"/>
      <c r="O76" s="35"/>
      <c r="P76" s="56"/>
      <c r="Q76" s="22"/>
      <c r="R76" s="22"/>
      <c r="S76" s="22"/>
    </row>
    <row r="77" spans="1:19" s="23" customFormat="1" ht="24" customHeight="1" x14ac:dyDescent="0.25">
      <c r="A77" s="78" t="s">
        <v>41</v>
      </c>
      <c r="B77" s="79">
        <f>B74+B75+B76</f>
        <v>0</v>
      </c>
      <c r="C77" s="79">
        <f t="shared" ref="C77:D77" si="8">C74+C75+C76</f>
        <v>0</v>
      </c>
      <c r="D77" s="79">
        <f t="shared" si="8"/>
        <v>0</v>
      </c>
      <c r="E77" s="83"/>
      <c r="F77" s="79">
        <f>F74+F75+F76</f>
        <v>4871788</v>
      </c>
      <c r="G77" s="79">
        <f t="shared" ref="G77:H77" si="9">G74+G75+G76</f>
        <v>4871787.83</v>
      </c>
      <c r="H77" s="79">
        <f t="shared" si="9"/>
        <v>0</v>
      </c>
      <c r="I77" s="79"/>
      <c r="J77" s="79"/>
      <c r="K77" s="79"/>
      <c r="L77" s="79"/>
      <c r="M77" s="79"/>
      <c r="N77" s="26">
        <f>D77+F77+H77</f>
        <v>4871788</v>
      </c>
      <c r="O77" s="26">
        <f>B77+D77+F77+H77</f>
        <v>4871788</v>
      </c>
      <c r="P77" s="26">
        <f>C77+E77+G77+I77</f>
        <v>4871787.83</v>
      </c>
      <c r="Q77" s="22"/>
      <c r="R77" s="22"/>
      <c r="S77" s="22"/>
    </row>
    <row r="78" spans="1:19" s="23" customFormat="1" ht="61.5" customHeight="1" x14ac:dyDescent="0.25">
      <c r="A78" s="138" t="s">
        <v>195</v>
      </c>
      <c r="B78" s="138"/>
      <c r="C78" s="138"/>
      <c r="D78" s="138"/>
      <c r="E78" s="138"/>
      <c r="F78" s="138"/>
      <c r="G78" s="138"/>
      <c r="H78" s="138"/>
      <c r="I78" s="138"/>
      <c r="J78" s="138"/>
      <c r="K78" s="138"/>
      <c r="L78" s="138"/>
      <c r="M78" s="138"/>
      <c r="N78" s="138"/>
      <c r="O78" s="61"/>
      <c r="P78" s="56"/>
      <c r="Q78" s="22"/>
      <c r="R78" s="22"/>
      <c r="S78" s="22"/>
    </row>
    <row r="79" spans="1:19" s="23" customFormat="1" ht="30.75" customHeight="1" x14ac:dyDescent="0.25">
      <c r="A79" s="71" t="s">
        <v>6</v>
      </c>
      <c r="B79" s="35"/>
      <c r="C79" s="35"/>
      <c r="D79" s="35"/>
      <c r="E79" s="81"/>
      <c r="F79" s="35"/>
      <c r="G79" s="35"/>
      <c r="H79" s="35"/>
      <c r="I79" s="35"/>
      <c r="J79" s="35"/>
      <c r="K79" s="35"/>
      <c r="L79" s="35"/>
      <c r="M79" s="35"/>
      <c r="N79" s="35"/>
      <c r="O79" s="35"/>
      <c r="P79" s="56"/>
      <c r="Q79" s="22"/>
      <c r="R79" s="22"/>
      <c r="S79" s="22"/>
    </row>
    <row r="80" spans="1:19" s="23" customFormat="1" x14ac:dyDescent="0.25">
      <c r="A80" s="84" t="s">
        <v>57</v>
      </c>
      <c r="B80" s="35"/>
      <c r="C80" s="35"/>
      <c r="D80" s="36">
        <v>1462345</v>
      </c>
      <c r="E80" s="77">
        <v>1462345</v>
      </c>
      <c r="F80" s="35"/>
      <c r="G80" s="35"/>
      <c r="H80" s="35"/>
      <c r="I80" s="35"/>
      <c r="J80" s="35"/>
      <c r="K80" s="35"/>
      <c r="L80" s="35"/>
      <c r="M80" s="35"/>
      <c r="N80" s="35"/>
      <c r="O80" s="35"/>
      <c r="P80" s="56"/>
      <c r="Q80" s="22"/>
      <c r="R80" s="22"/>
      <c r="S80" s="22"/>
    </row>
    <row r="81" spans="1:19" s="23" customFormat="1" ht="21.75" customHeight="1" x14ac:dyDescent="0.25">
      <c r="A81" s="78" t="s">
        <v>42</v>
      </c>
      <c r="B81" s="79">
        <f>B80</f>
        <v>0</v>
      </c>
      <c r="C81" s="79">
        <f t="shared" ref="C81:H81" si="10">C80</f>
        <v>0</v>
      </c>
      <c r="D81" s="79">
        <f t="shared" si="10"/>
        <v>1462345</v>
      </c>
      <c r="E81" s="83">
        <f t="shared" si="10"/>
        <v>1462345</v>
      </c>
      <c r="F81" s="79">
        <f t="shared" si="10"/>
        <v>0</v>
      </c>
      <c r="G81" s="79">
        <f t="shared" si="10"/>
        <v>0</v>
      </c>
      <c r="H81" s="79">
        <f t="shared" si="10"/>
        <v>0</v>
      </c>
      <c r="I81" s="79"/>
      <c r="J81" s="79"/>
      <c r="K81" s="79"/>
      <c r="L81" s="79"/>
      <c r="M81" s="79"/>
      <c r="N81" s="26">
        <f>B81+D81+F81+H81+J81+L81+M81</f>
        <v>1462345</v>
      </c>
      <c r="O81" s="26">
        <f>B81+D81+F81+H81</f>
        <v>1462345</v>
      </c>
      <c r="P81" s="26">
        <f>C81+E81+G81+I81</f>
        <v>1462345</v>
      </c>
      <c r="Q81" s="22"/>
      <c r="R81" s="22"/>
      <c r="S81" s="22"/>
    </row>
    <row r="82" spans="1:19" s="23" customFormat="1" ht="54.75" customHeight="1" x14ac:dyDescent="0.25">
      <c r="A82" s="138" t="s">
        <v>196</v>
      </c>
      <c r="B82" s="144"/>
      <c r="C82" s="144"/>
      <c r="D82" s="144"/>
      <c r="E82" s="144"/>
      <c r="F82" s="144"/>
      <c r="G82" s="144"/>
      <c r="H82" s="144"/>
      <c r="I82" s="144"/>
      <c r="J82" s="144"/>
      <c r="K82" s="144"/>
      <c r="L82" s="144"/>
      <c r="M82" s="144"/>
      <c r="N82" s="144"/>
      <c r="O82" s="73"/>
      <c r="P82" s="56"/>
      <c r="Q82" s="22"/>
      <c r="R82" s="22"/>
      <c r="S82" s="22"/>
    </row>
    <row r="83" spans="1:19" s="23" customFormat="1" ht="30" x14ac:dyDescent="0.25">
      <c r="A83" s="85" t="s">
        <v>7</v>
      </c>
      <c r="B83" s="35"/>
      <c r="C83" s="35"/>
      <c r="D83" s="35"/>
      <c r="E83" s="81"/>
      <c r="F83" s="35"/>
      <c r="G83" s="35"/>
      <c r="H83" s="35"/>
      <c r="I83" s="35"/>
      <c r="J83" s="35"/>
      <c r="K83" s="35"/>
      <c r="L83" s="35"/>
      <c r="M83" s="35"/>
      <c r="N83" s="35"/>
      <c r="O83" s="35"/>
      <c r="P83" s="56"/>
      <c r="Q83" s="22"/>
      <c r="R83" s="22"/>
      <c r="S83" s="22"/>
    </row>
    <row r="84" spans="1:19" s="23" customFormat="1" x14ac:dyDescent="0.25">
      <c r="A84" s="82" t="s">
        <v>56</v>
      </c>
      <c r="B84" s="35"/>
      <c r="C84" s="35"/>
      <c r="D84" s="33">
        <v>1061461</v>
      </c>
      <c r="E84" s="9">
        <v>1061461</v>
      </c>
      <c r="F84" s="35"/>
      <c r="G84" s="35"/>
      <c r="H84" s="35"/>
      <c r="I84" s="35"/>
      <c r="J84" s="35"/>
      <c r="K84" s="35"/>
      <c r="L84" s="35"/>
      <c r="M84" s="35"/>
      <c r="N84" s="35"/>
      <c r="O84" s="35"/>
      <c r="P84" s="56"/>
      <c r="Q84" s="22"/>
      <c r="R84" s="22"/>
      <c r="S84" s="22"/>
    </row>
    <row r="85" spans="1:19" s="23" customFormat="1" x14ac:dyDescent="0.25">
      <c r="A85" s="82" t="s">
        <v>58</v>
      </c>
      <c r="B85" s="35"/>
      <c r="C85" s="35"/>
      <c r="D85" s="33">
        <v>46908</v>
      </c>
      <c r="E85" s="9">
        <v>46908</v>
      </c>
      <c r="F85" s="35"/>
      <c r="G85" s="35"/>
      <c r="H85" s="35"/>
      <c r="I85" s="35"/>
      <c r="J85" s="35"/>
      <c r="K85" s="35"/>
      <c r="L85" s="35"/>
      <c r="M85" s="35"/>
      <c r="N85" s="35"/>
      <c r="O85" s="35"/>
      <c r="P85" s="56"/>
      <c r="Q85" s="22"/>
      <c r="R85" s="22"/>
      <c r="S85" s="22"/>
    </row>
    <row r="86" spans="1:19" s="23" customFormat="1" x14ac:dyDescent="0.25">
      <c r="A86" s="82" t="s">
        <v>59</v>
      </c>
      <c r="B86" s="35"/>
      <c r="C86" s="35"/>
      <c r="D86" s="36">
        <v>213624</v>
      </c>
      <c r="E86" s="77">
        <v>213624</v>
      </c>
      <c r="F86" s="35"/>
      <c r="G86" s="35"/>
      <c r="H86" s="35"/>
      <c r="I86" s="35"/>
      <c r="J86" s="35"/>
      <c r="K86" s="35"/>
      <c r="L86" s="35"/>
      <c r="M86" s="35"/>
      <c r="N86" s="35"/>
      <c r="O86" s="35"/>
      <c r="P86" s="56"/>
      <c r="Q86" s="22"/>
      <c r="R86" s="22"/>
      <c r="S86" s="22"/>
    </row>
    <row r="87" spans="1:19" s="23" customFormat="1" ht="26.25" customHeight="1" x14ac:dyDescent="0.25">
      <c r="A87" s="78" t="s">
        <v>43</v>
      </c>
      <c r="B87" s="79">
        <f>B84+B85+B86</f>
        <v>0</v>
      </c>
      <c r="C87" s="79">
        <f t="shared" ref="C87:H87" si="11">C84+C85+C86</f>
        <v>0</v>
      </c>
      <c r="D87" s="79">
        <f>D84+D85+D86</f>
        <v>1321993</v>
      </c>
      <c r="E87" s="83">
        <f t="shared" si="11"/>
        <v>1321993</v>
      </c>
      <c r="F87" s="79">
        <f t="shared" si="11"/>
        <v>0</v>
      </c>
      <c r="G87" s="79">
        <f t="shared" si="11"/>
        <v>0</v>
      </c>
      <c r="H87" s="79">
        <f t="shared" si="11"/>
        <v>0</v>
      </c>
      <c r="I87" s="79"/>
      <c r="J87" s="79"/>
      <c r="K87" s="79"/>
      <c r="L87" s="79"/>
      <c r="M87" s="79"/>
      <c r="N87" s="26">
        <f>B87+D87+F87+H87+J87+L87+M87</f>
        <v>1321993</v>
      </c>
      <c r="O87" s="26">
        <f>B87+D87+F87+H87</f>
        <v>1321993</v>
      </c>
      <c r="P87" s="26">
        <f>C87+E87+G87+I87</f>
        <v>1321993</v>
      </c>
      <c r="Q87" s="22"/>
      <c r="R87" s="22"/>
      <c r="S87" s="22"/>
    </row>
    <row r="88" spans="1:19" s="23" customFormat="1" ht="54" customHeight="1" x14ac:dyDescent="0.25">
      <c r="A88" s="138" t="s">
        <v>197</v>
      </c>
      <c r="B88" s="138"/>
      <c r="C88" s="138"/>
      <c r="D88" s="138"/>
      <c r="E88" s="138"/>
      <c r="F88" s="138"/>
      <c r="G88" s="138"/>
      <c r="H88" s="138"/>
      <c r="I88" s="138"/>
      <c r="J88" s="138"/>
      <c r="K88" s="138"/>
      <c r="L88" s="138"/>
      <c r="M88" s="138"/>
      <c r="N88" s="138"/>
      <c r="O88" s="61"/>
      <c r="P88" s="56"/>
      <c r="Q88" s="22"/>
      <c r="R88" s="22"/>
      <c r="S88" s="22"/>
    </row>
    <row r="89" spans="1:19" s="23" customFormat="1" ht="30" x14ac:dyDescent="0.25">
      <c r="A89" s="71" t="s">
        <v>6</v>
      </c>
      <c r="B89" s="35"/>
      <c r="C89" s="35"/>
      <c r="D89" s="35"/>
      <c r="E89" s="81"/>
      <c r="F89" s="35"/>
      <c r="G89" s="35"/>
      <c r="H89" s="35"/>
      <c r="I89" s="35"/>
      <c r="J89" s="35"/>
      <c r="K89" s="35"/>
      <c r="L89" s="35"/>
      <c r="M89" s="35"/>
      <c r="N89" s="35"/>
      <c r="O89" s="35"/>
      <c r="P89" s="56"/>
      <c r="Q89" s="22"/>
      <c r="R89" s="22"/>
      <c r="S89" s="22"/>
    </row>
    <row r="90" spans="1:19" s="23" customFormat="1" x14ac:dyDescent="0.25">
      <c r="A90" s="84" t="s">
        <v>60</v>
      </c>
      <c r="B90" s="35"/>
      <c r="C90" s="35"/>
      <c r="D90" s="36">
        <v>1946753</v>
      </c>
      <c r="E90" s="77">
        <v>1946753</v>
      </c>
      <c r="F90" s="35"/>
      <c r="G90" s="35"/>
      <c r="H90" s="35"/>
      <c r="I90" s="35"/>
      <c r="J90" s="35"/>
      <c r="K90" s="35"/>
      <c r="L90" s="35"/>
      <c r="M90" s="35"/>
      <c r="N90" s="35"/>
      <c r="O90" s="35"/>
      <c r="P90" s="56"/>
      <c r="Q90" s="22"/>
      <c r="R90" s="22"/>
      <c r="S90" s="22"/>
    </row>
    <row r="91" spans="1:19" s="23" customFormat="1" ht="24.75" customHeight="1" x14ac:dyDescent="0.25">
      <c r="A91" s="78" t="s">
        <v>44</v>
      </c>
      <c r="B91" s="79">
        <f>B90</f>
        <v>0</v>
      </c>
      <c r="C91" s="79">
        <f t="shared" ref="C91:H91" si="12">C90</f>
        <v>0</v>
      </c>
      <c r="D91" s="79">
        <f t="shared" si="12"/>
        <v>1946753</v>
      </c>
      <c r="E91" s="83">
        <f t="shared" si="12"/>
        <v>1946753</v>
      </c>
      <c r="F91" s="79">
        <f t="shared" si="12"/>
        <v>0</v>
      </c>
      <c r="G91" s="79">
        <f t="shared" si="12"/>
        <v>0</v>
      </c>
      <c r="H91" s="79">
        <f t="shared" si="12"/>
        <v>0</v>
      </c>
      <c r="I91" s="79"/>
      <c r="J91" s="79"/>
      <c r="K91" s="79"/>
      <c r="L91" s="79"/>
      <c r="M91" s="79"/>
      <c r="N91" s="26">
        <f>B91+D91+F91+H91+J91+L91+M91</f>
        <v>1946753</v>
      </c>
      <c r="O91" s="26">
        <f>B91+D91+F91+H91</f>
        <v>1946753</v>
      </c>
      <c r="P91" s="26">
        <f>C91+E91+G91+I91</f>
        <v>1946753</v>
      </c>
      <c r="Q91" s="22"/>
      <c r="R91" s="22"/>
      <c r="S91" s="22"/>
    </row>
    <row r="92" spans="1:19" s="23" customFormat="1" ht="31.5" customHeight="1" x14ac:dyDescent="0.25">
      <c r="A92" s="138" t="s">
        <v>198</v>
      </c>
      <c r="B92" s="138"/>
      <c r="C92" s="138"/>
      <c r="D92" s="138"/>
      <c r="E92" s="138"/>
      <c r="F92" s="138"/>
      <c r="G92" s="138"/>
      <c r="H92" s="138"/>
      <c r="I92" s="138"/>
      <c r="J92" s="138"/>
      <c r="K92" s="138"/>
      <c r="L92" s="138"/>
      <c r="M92" s="138"/>
      <c r="N92" s="138"/>
      <c r="O92" s="61"/>
      <c r="P92" s="56"/>
      <c r="Q92" s="22"/>
      <c r="R92" s="22"/>
      <c r="S92" s="22"/>
    </row>
    <row r="93" spans="1:19" s="23" customFormat="1" ht="30" x14ac:dyDescent="0.25">
      <c r="A93" s="71" t="s">
        <v>6</v>
      </c>
      <c r="B93" s="35"/>
      <c r="C93" s="35"/>
      <c r="D93" s="35"/>
      <c r="E93" s="81"/>
      <c r="F93" s="35"/>
      <c r="G93" s="35"/>
      <c r="H93" s="35"/>
      <c r="I93" s="35"/>
      <c r="J93" s="35"/>
      <c r="K93" s="35"/>
      <c r="L93" s="35"/>
      <c r="M93" s="35"/>
      <c r="N93" s="35"/>
      <c r="O93" s="35"/>
      <c r="P93" s="56"/>
      <c r="Q93" s="22"/>
      <c r="R93" s="22"/>
      <c r="S93" s="22"/>
    </row>
    <row r="94" spans="1:19" s="23" customFormat="1" x14ac:dyDescent="0.25">
      <c r="A94" s="82" t="s">
        <v>61</v>
      </c>
      <c r="B94" s="35"/>
      <c r="C94" s="35"/>
      <c r="D94" s="35"/>
      <c r="E94" s="81"/>
      <c r="F94" s="33">
        <v>11772207</v>
      </c>
      <c r="G94" s="10">
        <v>11772207.01</v>
      </c>
      <c r="H94" s="33">
        <v>378985</v>
      </c>
      <c r="I94" s="33">
        <v>378985</v>
      </c>
      <c r="J94" s="33"/>
      <c r="K94" s="33"/>
      <c r="L94" s="33"/>
      <c r="M94" s="33"/>
      <c r="N94" s="35"/>
      <c r="O94" s="35"/>
      <c r="P94" s="56"/>
      <c r="Q94" s="22"/>
      <c r="R94" s="22"/>
      <c r="S94" s="22"/>
    </row>
    <row r="95" spans="1:19" s="23" customFormat="1" x14ac:dyDescent="0.25">
      <c r="A95" s="82" t="s">
        <v>62</v>
      </c>
      <c r="B95" s="35"/>
      <c r="C95" s="35"/>
      <c r="D95" s="35"/>
      <c r="E95" s="81"/>
      <c r="F95" s="33">
        <v>43273</v>
      </c>
      <c r="G95" s="16">
        <v>43272.93</v>
      </c>
      <c r="H95" s="33">
        <v>2311</v>
      </c>
      <c r="I95" s="33">
        <v>2311</v>
      </c>
      <c r="J95" s="33"/>
      <c r="K95" s="33"/>
      <c r="L95" s="33"/>
      <c r="M95" s="33"/>
      <c r="N95" s="35"/>
      <c r="O95" s="35"/>
      <c r="P95" s="56"/>
      <c r="Q95" s="22"/>
      <c r="R95" s="22"/>
      <c r="S95" s="22"/>
    </row>
    <row r="96" spans="1:19" s="23" customFormat="1" x14ac:dyDescent="0.25">
      <c r="A96" s="82" t="s">
        <v>63</v>
      </c>
      <c r="B96" s="35"/>
      <c r="C96" s="35"/>
      <c r="D96" s="35"/>
      <c r="E96" s="81"/>
      <c r="F96" s="33">
        <v>5622</v>
      </c>
      <c r="G96" s="16">
        <v>5621.43</v>
      </c>
      <c r="H96" s="33">
        <v>5622</v>
      </c>
      <c r="I96" s="33">
        <v>5622</v>
      </c>
      <c r="J96" s="33"/>
      <c r="K96" s="33"/>
      <c r="L96" s="33"/>
      <c r="M96" s="33"/>
      <c r="N96" s="35"/>
      <c r="O96" s="35"/>
      <c r="P96" s="56"/>
      <c r="Q96" s="22"/>
      <c r="R96" s="22"/>
      <c r="S96" s="22"/>
    </row>
    <row r="97" spans="1:19" s="23" customFormat="1" ht="25.5" customHeight="1" x14ac:dyDescent="0.25">
      <c r="A97" s="78" t="s">
        <v>45</v>
      </c>
      <c r="B97" s="79">
        <f>B94+B95+B96</f>
        <v>0</v>
      </c>
      <c r="C97" s="79">
        <f t="shared" ref="C97:H97" si="13">C94+C95+C96</f>
        <v>0</v>
      </c>
      <c r="D97" s="79">
        <f t="shared" si="13"/>
        <v>0</v>
      </c>
      <c r="E97" s="83"/>
      <c r="F97" s="79">
        <f>F94+F95+F96</f>
        <v>11821102</v>
      </c>
      <c r="G97" s="79">
        <f t="shared" si="13"/>
        <v>11821101.369999999</v>
      </c>
      <c r="H97" s="79">
        <f t="shared" si="13"/>
        <v>386918</v>
      </c>
      <c r="I97" s="79">
        <f>I94+I95+I96</f>
        <v>386918</v>
      </c>
      <c r="J97" s="79"/>
      <c r="K97" s="79"/>
      <c r="L97" s="79"/>
      <c r="M97" s="79"/>
      <c r="N97" s="26">
        <f>B97+D97+F97+H97+J97+L97+M97</f>
        <v>12208020</v>
      </c>
      <c r="O97" s="26">
        <f>B97+D97+F97+H97</f>
        <v>12208020</v>
      </c>
      <c r="P97" s="26">
        <f>C97+E97+G97+I97</f>
        <v>12208019.369999999</v>
      </c>
      <c r="Q97" s="22"/>
      <c r="R97" s="22"/>
      <c r="S97" s="22"/>
    </row>
    <row r="98" spans="1:19" s="23" customFormat="1" ht="63" customHeight="1" x14ac:dyDescent="0.25">
      <c r="A98" s="135" t="s">
        <v>199</v>
      </c>
      <c r="B98" s="158"/>
      <c r="C98" s="158"/>
      <c r="D98" s="158"/>
      <c r="E98" s="158"/>
      <c r="F98" s="158"/>
      <c r="G98" s="158"/>
      <c r="H98" s="158"/>
      <c r="I98" s="158"/>
      <c r="J98" s="158"/>
      <c r="K98" s="158"/>
      <c r="L98" s="158"/>
      <c r="M98" s="158"/>
      <c r="N98" s="158"/>
      <c r="O98" s="46"/>
      <c r="P98" s="56"/>
      <c r="Q98" s="22"/>
      <c r="R98" s="22"/>
      <c r="S98" s="22"/>
    </row>
    <row r="99" spans="1:19" s="23" customFormat="1" ht="30" customHeight="1" x14ac:dyDescent="0.25">
      <c r="A99" s="71" t="s">
        <v>6</v>
      </c>
      <c r="B99" s="79"/>
      <c r="C99" s="79"/>
      <c r="D99" s="79"/>
      <c r="E99" s="83"/>
      <c r="F99" s="79"/>
      <c r="G99" s="79"/>
      <c r="H99" s="79"/>
      <c r="I99" s="79"/>
      <c r="J99" s="79"/>
      <c r="K99" s="79"/>
      <c r="L99" s="79"/>
      <c r="M99" s="79"/>
      <c r="N99" s="35"/>
      <c r="O99" s="35"/>
      <c r="P99" s="56"/>
      <c r="Q99" s="22"/>
      <c r="R99" s="22"/>
      <c r="S99" s="22"/>
    </row>
    <row r="100" spans="1:19" s="23" customFormat="1" ht="17.25" customHeight="1" x14ac:dyDescent="0.25">
      <c r="A100" s="82" t="s">
        <v>64</v>
      </c>
      <c r="B100" s="79"/>
      <c r="C100" s="79"/>
      <c r="D100" s="79"/>
      <c r="E100" s="83"/>
      <c r="F100" s="86">
        <v>706312</v>
      </c>
      <c r="G100" s="86">
        <v>706312</v>
      </c>
      <c r="H100" s="79"/>
      <c r="I100" s="79"/>
      <c r="J100" s="79"/>
      <c r="K100" s="79"/>
      <c r="L100" s="79"/>
      <c r="M100" s="79"/>
      <c r="N100" s="35"/>
      <c r="O100" s="35"/>
      <c r="P100" s="56"/>
      <c r="Q100" s="22"/>
      <c r="R100" s="22"/>
      <c r="S100" s="22"/>
    </row>
    <row r="101" spans="1:19" s="23" customFormat="1" ht="17.25" customHeight="1" x14ac:dyDescent="0.25">
      <c r="A101" s="82" t="s">
        <v>65</v>
      </c>
      <c r="B101" s="79"/>
      <c r="C101" s="79"/>
      <c r="D101" s="79"/>
      <c r="E101" s="83"/>
      <c r="F101" s="86">
        <v>62687</v>
      </c>
      <c r="G101" s="86">
        <v>62687</v>
      </c>
      <c r="H101" s="79"/>
      <c r="I101" s="79"/>
      <c r="J101" s="79"/>
      <c r="K101" s="79"/>
      <c r="L101" s="79"/>
      <c r="M101" s="79"/>
      <c r="N101" s="35"/>
      <c r="O101" s="35"/>
      <c r="P101" s="56"/>
      <c r="Q101" s="22"/>
      <c r="R101" s="22"/>
      <c r="S101" s="22"/>
    </row>
    <row r="102" spans="1:19" s="23" customFormat="1" ht="24.75" customHeight="1" x14ac:dyDescent="0.25">
      <c r="A102" s="78" t="s">
        <v>46</v>
      </c>
      <c r="B102" s="79"/>
      <c r="C102" s="79"/>
      <c r="D102" s="79"/>
      <c r="E102" s="83"/>
      <c r="F102" s="83">
        <f>F100+F101</f>
        <v>768999</v>
      </c>
      <c r="G102" s="83">
        <f>G100+G101</f>
        <v>768999</v>
      </c>
      <c r="H102" s="79"/>
      <c r="I102" s="79"/>
      <c r="J102" s="79"/>
      <c r="K102" s="79"/>
      <c r="L102" s="79"/>
      <c r="M102" s="79"/>
      <c r="N102" s="26">
        <f>B102+D102+F102+H102+J102+L102+M102</f>
        <v>768999</v>
      </c>
      <c r="O102" s="26">
        <f>B102+D102+F102+H102</f>
        <v>768999</v>
      </c>
      <c r="P102" s="26">
        <f>C102+E102+G102+I102</f>
        <v>768999</v>
      </c>
      <c r="Q102" s="22"/>
      <c r="R102" s="22"/>
      <c r="S102" s="22"/>
    </row>
    <row r="103" spans="1:19" s="23" customFormat="1" ht="54.6" customHeight="1" x14ac:dyDescent="0.25">
      <c r="A103" s="149" t="s">
        <v>166</v>
      </c>
      <c r="B103" s="153"/>
      <c r="C103" s="153"/>
      <c r="D103" s="153"/>
      <c r="E103" s="153"/>
      <c r="F103" s="153"/>
      <c r="G103" s="153"/>
      <c r="H103" s="153"/>
      <c r="I103" s="153"/>
      <c r="J103" s="153"/>
      <c r="K103" s="153"/>
      <c r="L103" s="153"/>
      <c r="M103" s="153"/>
      <c r="N103" s="154"/>
      <c r="O103" s="26"/>
      <c r="P103" s="56"/>
      <c r="Q103" s="22"/>
      <c r="R103" s="22"/>
      <c r="S103" s="22"/>
    </row>
    <row r="104" spans="1:19" s="23" customFormat="1" ht="30.95" customHeight="1" x14ac:dyDescent="0.25">
      <c r="A104" s="61" t="s">
        <v>6</v>
      </c>
      <c r="B104" s="79"/>
      <c r="C104" s="79"/>
      <c r="D104" s="79"/>
      <c r="E104" s="83"/>
      <c r="F104" s="83"/>
      <c r="G104" s="83"/>
      <c r="H104" s="79"/>
      <c r="I104" s="79"/>
      <c r="J104" s="79"/>
      <c r="K104" s="79"/>
      <c r="L104" s="79"/>
      <c r="M104" s="79"/>
      <c r="N104" s="26"/>
      <c r="O104" s="26"/>
      <c r="P104" s="56"/>
      <c r="Q104" s="22"/>
      <c r="R104" s="22"/>
      <c r="S104" s="22"/>
    </row>
    <row r="105" spans="1:19" s="23" customFormat="1" ht="18.600000000000001" customHeight="1" x14ac:dyDescent="0.25">
      <c r="A105" s="82" t="s">
        <v>156</v>
      </c>
      <c r="B105" s="79"/>
      <c r="C105" s="79"/>
      <c r="D105" s="79"/>
      <c r="E105" s="83"/>
      <c r="F105" s="83"/>
      <c r="G105" s="83"/>
      <c r="H105" s="87">
        <v>200668</v>
      </c>
      <c r="I105" s="87">
        <v>200668</v>
      </c>
      <c r="J105" s="79"/>
      <c r="K105" s="79"/>
      <c r="L105" s="79"/>
      <c r="M105" s="79"/>
      <c r="N105" s="26"/>
      <c r="O105" s="26"/>
      <c r="P105" s="56"/>
      <c r="Q105" s="22"/>
      <c r="R105" s="22"/>
      <c r="S105" s="22"/>
    </row>
    <row r="106" spans="1:19" s="23" customFormat="1" ht="18" customHeight="1" x14ac:dyDescent="0.25">
      <c r="A106" s="82" t="s">
        <v>157</v>
      </c>
      <c r="B106" s="79"/>
      <c r="C106" s="79"/>
      <c r="D106" s="79"/>
      <c r="E106" s="83"/>
      <c r="F106" s="83"/>
      <c r="G106" s="83"/>
      <c r="H106" s="87">
        <v>302866</v>
      </c>
      <c r="I106" s="87">
        <v>302866</v>
      </c>
      <c r="J106" s="79"/>
      <c r="K106" s="79"/>
      <c r="L106" s="79"/>
      <c r="M106" s="79"/>
      <c r="N106" s="26"/>
      <c r="O106" s="26"/>
      <c r="P106" s="56"/>
      <c r="Q106" s="22"/>
      <c r="R106" s="22"/>
      <c r="S106" s="22"/>
    </row>
    <row r="107" spans="1:19" s="23" customFormat="1" ht="18.600000000000001" customHeight="1" x14ac:dyDescent="0.25">
      <c r="A107" s="82" t="s">
        <v>158</v>
      </c>
      <c r="B107" s="79"/>
      <c r="C107" s="79"/>
      <c r="D107" s="79"/>
      <c r="E107" s="83"/>
      <c r="F107" s="83"/>
      <c r="G107" s="83"/>
      <c r="H107" s="87">
        <v>11212</v>
      </c>
      <c r="I107" s="87">
        <v>11212</v>
      </c>
      <c r="J107" s="79"/>
      <c r="K107" s="79"/>
      <c r="L107" s="79"/>
      <c r="M107" s="79"/>
      <c r="N107" s="26"/>
      <c r="O107" s="26"/>
      <c r="P107" s="56"/>
      <c r="Q107" s="22"/>
      <c r="R107" s="22"/>
      <c r="S107" s="22"/>
    </row>
    <row r="108" spans="1:19" s="23" customFormat="1" ht="24.75" customHeight="1" x14ac:dyDescent="0.25">
      <c r="A108" s="78" t="s">
        <v>155</v>
      </c>
      <c r="B108" s="79"/>
      <c r="C108" s="79"/>
      <c r="D108" s="79"/>
      <c r="E108" s="83"/>
      <c r="F108" s="83"/>
      <c r="G108" s="83"/>
      <c r="H108" s="79">
        <f>H105+H106+H107</f>
        <v>514746</v>
      </c>
      <c r="I108" s="79">
        <f>I105+I106+I107</f>
        <v>514746</v>
      </c>
      <c r="J108" s="79"/>
      <c r="K108" s="79"/>
      <c r="L108" s="79"/>
      <c r="M108" s="79"/>
      <c r="N108" s="26">
        <f>B108+D108+F108+H108+J108+L108+M108</f>
        <v>514746</v>
      </c>
      <c r="O108" s="26">
        <f>B108+D108+F108+H108</f>
        <v>514746</v>
      </c>
      <c r="P108" s="26">
        <f>C108+E108+G108+I108</f>
        <v>514746</v>
      </c>
      <c r="Q108" s="22"/>
      <c r="R108" s="22"/>
      <c r="S108" s="22"/>
    </row>
    <row r="109" spans="1:19" s="23" customFormat="1" ht="21" customHeight="1" x14ac:dyDescent="0.25">
      <c r="A109" s="50" t="s">
        <v>47</v>
      </c>
      <c r="B109" s="6">
        <f>B71+B77+B81+B87+B91+B97</f>
        <v>0</v>
      </c>
      <c r="C109" s="6">
        <f t="shared" ref="C109:D109" si="14">C71+C77+C81+C87+C91+C97</f>
        <v>0</v>
      </c>
      <c r="D109" s="6">
        <f t="shared" si="14"/>
        <v>16528054</v>
      </c>
      <c r="E109" s="6">
        <f>E71+E77+E81+E87+E91+E97</f>
        <v>16528054</v>
      </c>
      <c r="F109" s="6">
        <f>F71+F77+F81+F87+F91+F97+F102+F108</f>
        <v>36768515</v>
      </c>
      <c r="G109" s="6">
        <f>G71+G77+G81+G87+G91+G97+G102+G108</f>
        <v>36768514.199999996</v>
      </c>
      <c r="H109" s="6">
        <f t="shared" ref="H109:M109" si="15">H71+H77+H81+H87+H91+H97+H102+H108</f>
        <v>1854071</v>
      </c>
      <c r="I109" s="6">
        <f>I71+I77+I81+I87+I91+I97+I102+I108</f>
        <v>1854071</v>
      </c>
      <c r="J109" s="6">
        <f t="shared" si="15"/>
        <v>0</v>
      </c>
      <c r="K109" s="6"/>
      <c r="L109" s="6">
        <f t="shared" si="15"/>
        <v>0</v>
      </c>
      <c r="M109" s="6">
        <f t="shared" si="15"/>
        <v>0</v>
      </c>
      <c r="N109" s="6">
        <f>B109+D109+F109+H109+J109+L109+M109</f>
        <v>55150640</v>
      </c>
      <c r="O109" s="6">
        <f>B109+D109+F109+H109</f>
        <v>55150640</v>
      </c>
      <c r="P109" s="6">
        <f>C109+E109+G109+I109</f>
        <v>55150639.199999996</v>
      </c>
      <c r="Q109" s="22"/>
      <c r="R109" s="22"/>
      <c r="S109" s="22"/>
    </row>
    <row r="110" spans="1:19" s="23" customFormat="1" ht="37.5" customHeight="1" x14ac:dyDescent="0.25">
      <c r="A110" s="145" t="s">
        <v>66</v>
      </c>
      <c r="B110" s="152"/>
      <c r="C110" s="152"/>
      <c r="D110" s="152"/>
      <c r="E110" s="152"/>
      <c r="F110" s="152"/>
      <c r="G110" s="152"/>
      <c r="H110" s="152"/>
      <c r="I110" s="152"/>
      <c r="J110" s="152"/>
      <c r="K110" s="152"/>
      <c r="L110" s="152"/>
      <c r="M110" s="152"/>
      <c r="N110" s="152"/>
      <c r="O110" s="50"/>
      <c r="P110" s="50"/>
      <c r="Q110" s="22"/>
      <c r="R110" s="22"/>
      <c r="S110" s="22"/>
    </row>
    <row r="111" spans="1:19" s="23" customFormat="1" ht="66.599999999999994" customHeight="1" x14ac:dyDescent="0.25">
      <c r="A111" s="138" t="s">
        <v>200</v>
      </c>
      <c r="B111" s="138"/>
      <c r="C111" s="138"/>
      <c r="D111" s="138"/>
      <c r="E111" s="138"/>
      <c r="F111" s="138"/>
      <c r="G111" s="138"/>
      <c r="H111" s="138"/>
      <c r="I111" s="138"/>
      <c r="J111" s="138"/>
      <c r="K111" s="138"/>
      <c r="L111" s="138"/>
      <c r="M111" s="138"/>
      <c r="N111" s="138"/>
      <c r="O111" s="61"/>
      <c r="P111" s="56"/>
      <c r="Q111" s="22"/>
      <c r="R111" s="22"/>
      <c r="S111" s="22"/>
    </row>
    <row r="112" spans="1:19" s="23" customFormat="1" ht="30" x14ac:dyDescent="0.25">
      <c r="A112" s="71" t="s">
        <v>7</v>
      </c>
      <c r="B112" s="35"/>
      <c r="C112" s="35"/>
      <c r="D112" s="35"/>
      <c r="E112" s="81"/>
      <c r="F112" s="35"/>
      <c r="G112" s="35"/>
      <c r="H112" s="35"/>
      <c r="I112" s="35"/>
      <c r="J112" s="35"/>
      <c r="K112" s="35"/>
      <c r="L112" s="35"/>
      <c r="M112" s="35"/>
      <c r="N112" s="35"/>
      <c r="O112" s="35"/>
      <c r="P112" s="56"/>
      <c r="Q112" s="22"/>
      <c r="R112" s="22"/>
      <c r="S112" s="22"/>
    </row>
    <row r="113" spans="1:19" s="23" customFormat="1" x14ac:dyDescent="0.25">
      <c r="A113" s="76" t="s">
        <v>159</v>
      </c>
      <c r="B113" s="35"/>
      <c r="C113" s="35"/>
      <c r="D113" s="36">
        <v>567248</v>
      </c>
      <c r="E113" s="77">
        <v>567248</v>
      </c>
      <c r="F113" s="36"/>
      <c r="G113" s="36"/>
      <c r="H113" s="36"/>
      <c r="I113" s="36"/>
      <c r="J113" s="36"/>
      <c r="K113" s="36"/>
      <c r="L113" s="36"/>
      <c r="M113" s="36"/>
      <c r="N113" s="36"/>
      <c r="O113" s="36"/>
      <c r="P113" s="56"/>
      <c r="Q113" s="22"/>
      <c r="R113" s="22"/>
      <c r="S113" s="22"/>
    </row>
    <row r="114" spans="1:19" s="23" customFormat="1" x14ac:dyDescent="0.25">
      <c r="A114" s="76" t="s">
        <v>201</v>
      </c>
      <c r="B114" s="35"/>
      <c r="C114" s="35"/>
      <c r="D114" s="36">
        <v>1499908</v>
      </c>
      <c r="E114" s="77">
        <v>1499908</v>
      </c>
      <c r="F114" s="36"/>
      <c r="G114" s="36"/>
      <c r="H114" s="36"/>
      <c r="I114" s="36"/>
      <c r="J114" s="36"/>
      <c r="K114" s="36"/>
      <c r="L114" s="36"/>
      <c r="M114" s="36"/>
      <c r="N114" s="36"/>
      <c r="O114" s="36"/>
      <c r="P114" s="56"/>
      <c r="Q114" s="22"/>
      <c r="R114" s="22"/>
      <c r="S114" s="22"/>
    </row>
    <row r="115" spans="1:19" s="23" customFormat="1" x14ac:dyDescent="0.25">
      <c r="A115" s="76" t="s">
        <v>160</v>
      </c>
      <c r="B115" s="35"/>
      <c r="C115" s="35"/>
      <c r="D115" s="36">
        <v>4840</v>
      </c>
      <c r="E115" s="77">
        <v>4840</v>
      </c>
      <c r="F115" s="36"/>
      <c r="G115" s="36"/>
      <c r="H115" s="36"/>
      <c r="I115" s="36"/>
      <c r="J115" s="36"/>
      <c r="K115" s="36"/>
      <c r="L115" s="36"/>
      <c r="M115" s="36"/>
      <c r="N115" s="36"/>
      <c r="O115" s="36"/>
      <c r="P115" s="56"/>
      <c r="Q115" s="22"/>
      <c r="R115" s="22"/>
      <c r="S115" s="22"/>
    </row>
    <row r="116" spans="1:19" s="23" customFormat="1" x14ac:dyDescent="0.25">
      <c r="A116" s="76" t="s">
        <v>161</v>
      </c>
      <c r="B116" s="35"/>
      <c r="C116" s="35"/>
      <c r="D116" s="36">
        <v>49674</v>
      </c>
      <c r="E116" s="77">
        <v>49674</v>
      </c>
      <c r="F116" s="36"/>
      <c r="G116" s="36"/>
      <c r="H116" s="36"/>
      <c r="I116" s="36"/>
      <c r="J116" s="36"/>
      <c r="K116" s="36"/>
      <c r="L116" s="36"/>
      <c r="M116" s="36"/>
      <c r="N116" s="36"/>
      <c r="O116" s="36"/>
      <c r="P116" s="56"/>
      <c r="Q116" s="22"/>
      <c r="R116" s="22"/>
      <c r="S116" s="22"/>
    </row>
    <row r="117" spans="1:19" s="23" customFormat="1" ht="30" x14ac:dyDescent="0.25">
      <c r="A117" s="71" t="s">
        <v>6</v>
      </c>
      <c r="B117" s="35"/>
      <c r="C117" s="35"/>
      <c r="D117" s="36"/>
      <c r="E117" s="77"/>
      <c r="F117" s="36"/>
      <c r="G117" s="36"/>
      <c r="H117" s="36"/>
      <c r="I117" s="36"/>
      <c r="J117" s="36"/>
      <c r="K117" s="36"/>
      <c r="L117" s="36"/>
      <c r="M117" s="36"/>
      <c r="N117" s="36"/>
      <c r="O117" s="36"/>
      <c r="P117" s="56"/>
      <c r="Q117" s="22"/>
      <c r="R117" s="22"/>
      <c r="S117" s="22"/>
    </row>
    <row r="118" spans="1:19" s="23" customFormat="1" x14ac:dyDescent="0.25">
      <c r="A118" s="76" t="s">
        <v>159</v>
      </c>
      <c r="B118" s="35"/>
      <c r="C118" s="35"/>
      <c r="D118" s="35"/>
      <c r="E118" s="81"/>
      <c r="F118" s="33">
        <v>212637</v>
      </c>
      <c r="G118" s="16">
        <v>212636.5</v>
      </c>
      <c r="H118" s="33">
        <v>0</v>
      </c>
      <c r="I118" s="33">
        <v>0</v>
      </c>
      <c r="J118" s="33">
        <v>19997</v>
      </c>
      <c r="K118" s="33"/>
      <c r="L118" s="33"/>
      <c r="M118" s="33"/>
      <c r="N118" s="26"/>
      <c r="O118" s="26"/>
      <c r="P118" s="56"/>
      <c r="Q118" s="22"/>
      <c r="R118" s="22"/>
      <c r="S118" s="22"/>
    </row>
    <row r="119" spans="1:19" s="23" customFormat="1" x14ac:dyDescent="0.25">
      <c r="A119" s="76" t="s">
        <v>201</v>
      </c>
      <c r="B119" s="35"/>
      <c r="C119" s="35"/>
      <c r="D119" s="35"/>
      <c r="E119" s="81"/>
      <c r="F119" s="33">
        <v>21868973</v>
      </c>
      <c r="G119" s="16">
        <v>21868973.030000001</v>
      </c>
      <c r="H119" s="33">
        <v>21406311</v>
      </c>
      <c r="I119" s="33">
        <v>21406311</v>
      </c>
      <c r="J119" s="33">
        <v>1148082</v>
      </c>
      <c r="K119" s="33"/>
      <c r="L119" s="33"/>
      <c r="M119" s="33"/>
      <c r="N119" s="26"/>
      <c r="O119" s="26"/>
      <c r="P119" s="56"/>
      <c r="Q119" s="22"/>
      <c r="R119" s="22"/>
      <c r="S119" s="22"/>
    </row>
    <row r="120" spans="1:19" s="23" customFormat="1" x14ac:dyDescent="0.25">
      <c r="A120" s="76" t="s">
        <v>160</v>
      </c>
      <c r="B120" s="35"/>
      <c r="C120" s="35"/>
      <c r="D120" s="35"/>
      <c r="E120" s="81"/>
      <c r="F120" s="33">
        <v>86332</v>
      </c>
      <c r="G120" s="16">
        <v>86331.839999999997</v>
      </c>
      <c r="H120" s="33">
        <v>60485</v>
      </c>
      <c r="I120" s="33">
        <v>60485</v>
      </c>
      <c r="J120" s="33">
        <v>3889</v>
      </c>
      <c r="K120" s="33"/>
      <c r="L120" s="33"/>
      <c r="M120" s="33"/>
      <c r="N120" s="26"/>
      <c r="O120" s="26"/>
      <c r="P120" s="56"/>
      <c r="Q120" s="22"/>
      <c r="R120" s="22"/>
      <c r="S120" s="22"/>
    </row>
    <row r="121" spans="1:19" s="23" customFormat="1" x14ac:dyDescent="0.25">
      <c r="A121" s="76" t="s">
        <v>161</v>
      </c>
      <c r="B121" s="35"/>
      <c r="C121" s="35"/>
      <c r="D121" s="35"/>
      <c r="E121" s="81"/>
      <c r="F121" s="33">
        <v>129501</v>
      </c>
      <c r="G121" s="16">
        <v>129501.11</v>
      </c>
      <c r="H121" s="33">
        <v>101174</v>
      </c>
      <c r="I121" s="33">
        <v>101174</v>
      </c>
      <c r="J121" s="33">
        <v>0</v>
      </c>
      <c r="K121" s="33"/>
      <c r="L121" s="33"/>
      <c r="M121" s="33"/>
      <c r="N121" s="26"/>
      <c r="O121" s="26"/>
      <c r="P121" s="56"/>
      <c r="Q121" s="22"/>
      <c r="R121" s="22"/>
      <c r="S121" s="22"/>
    </row>
    <row r="122" spans="1:19" s="23" customFormat="1" ht="53.1" customHeight="1" x14ac:dyDescent="0.25">
      <c r="A122" s="155" t="s">
        <v>202</v>
      </c>
      <c r="B122" s="156"/>
      <c r="C122" s="156"/>
      <c r="D122" s="156"/>
      <c r="E122" s="156"/>
      <c r="F122" s="156"/>
      <c r="G122" s="156"/>
      <c r="H122" s="156"/>
      <c r="I122" s="156"/>
      <c r="J122" s="156"/>
      <c r="K122" s="156"/>
      <c r="L122" s="156"/>
      <c r="M122" s="156"/>
      <c r="N122" s="156"/>
      <c r="O122" s="157"/>
      <c r="P122" s="56"/>
      <c r="Q122" s="22"/>
      <c r="R122" s="22"/>
      <c r="S122" s="22"/>
    </row>
    <row r="123" spans="1:19" s="23" customFormat="1" ht="26.45" customHeight="1" x14ac:dyDescent="0.25">
      <c r="A123" s="88" t="s">
        <v>6</v>
      </c>
      <c r="B123" s="35"/>
      <c r="C123" s="35"/>
      <c r="D123" s="35"/>
      <c r="E123" s="81"/>
      <c r="F123" s="33"/>
      <c r="G123" s="16"/>
      <c r="H123" s="33"/>
      <c r="I123" s="33"/>
      <c r="J123" s="33"/>
      <c r="K123" s="33"/>
      <c r="L123" s="33"/>
      <c r="M123" s="33"/>
      <c r="N123" s="26"/>
      <c r="O123" s="26"/>
      <c r="P123" s="56"/>
      <c r="Q123" s="22"/>
      <c r="R123" s="22"/>
      <c r="S123" s="22"/>
    </row>
    <row r="124" spans="1:19" s="23" customFormat="1" ht="29.45" customHeight="1" x14ac:dyDescent="0.25">
      <c r="A124" s="76" t="s">
        <v>162</v>
      </c>
      <c r="B124" s="35"/>
      <c r="C124" s="35"/>
      <c r="D124" s="35"/>
      <c r="E124" s="81"/>
      <c r="F124" s="33"/>
      <c r="G124" s="16"/>
      <c r="H124" s="33">
        <v>380801</v>
      </c>
      <c r="I124" s="33">
        <v>380801</v>
      </c>
      <c r="J124" s="33"/>
      <c r="K124" s="33"/>
      <c r="L124" s="33"/>
      <c r="M124" s="33"/>
      <c r="N124" s="26"/>
      <c r="O124" s="26"/>
      <c r="P124" s="56"/>
      <c r="Q124" s="22"/>
      <c r="R124" s="22"/>
      <c r="S124" s="22"/>
    </row>
    <row r="125" spans="1:19" s="60" customFormat="1" ht="20.100000000000001" customHeight="1" x14ac:dyDescent="0.25">
      <c r="A125" s="50" t="s">
        <v>67</v>
      </c>
      <c r="B125" s="89"/>
      <c r="C125" s="89"/>
      <c r="D125" s="6">
        <f>D113+D114+D115+D116+D118+D119+D120+D121+D124</f>
        <v>2121670</v>
      </c>
      <c r="E125" s="6">
        <f t="shared" ref="E125:M125" si="16">E113+E114+E115+E116+E118+E119+E120+E121+E124</f>
        <v>2121670</v>
      </c>
      <c r="F125" s="6">
        <f t="shared" si="16"/>
        <v>22297443</v>
      </c>
      <c r="G125" s="6">
        <f t="shared" si="16"/>
        <v>22297442.48</v>
      </c>
      <c r="H125" s="6">
        <f t="shared" si="16"/>
        <v>21948771</v>
      </c>
      <c r="I125" s="6">
        <f>I113+I114+I115+I116+I118+I119+I120+I121+I124</f>
        <v>21948771</v>
      </c>
      <c r="J125" s="6">
        <f t="shared" si="16"/>
        <v>1171968</v>
      </c>
      <c r="K125" s="6"/>
      <c r="L125" s="6">
        <f t="shared" si="16"/>
        <v>0</v>
      </c>
      <c r="M125" s="6">
        <f t="shared" si="16"/>
        <v>0</v>
      </c>
      <c r="N125" s="6">
        <f>B125+D125+F125+H125+J125+L125+M125</f>
        <v>47539852</v>
      </c>
      <c r="O125" s="6">
        <f>B125+D125+F125+H125</f>
        <v>46367884</v>
      </c>
      <c r="P125" s="6">
        <f>C125+E125+G125+I125</f>
        <v>46367883.480000004</v>
      </c>
      <c r="Q125" s="22"/>
      <c r="R125" s="22"/>
      <c r="S125" s="22"/>
    </row>
    <row r="126" spans="1:19" s="23" customFormat="1" ht="36" customHeight="1" x14ac:dyDescent="0.25">
      <c r="A126" s="145" t="s">
        <v>68</v>
      </c>
      <c r="B126" s="152"/>
      <c r="C126" s="152"/>
      <c r="D126" s="152"/>
      <c r="E126" s="152"/>
      <c r="F126" s="152"/>
      <c r="G126" s="152"/>
      <c r="H126" s="152"/>
      <c r="I126" s="152"/>
      <c r="J126" s="152"/>
      <c r="K126" s="152"/>
      <c r="L126" s="152"/>
      <c r="M126" s="152"/>
      <c r="N126" s="152"/>
      <c r="O126" s="50"/>
      <c r="P126" s="50"/>
      <c r="Q126" s="22"/>
      <c r="R126" s="22"/>
      <c r="S126" s="22"/>
    </row>
    <row r="127" spans="1:19" s="23" customFormat="1" ht="51" customHeight="1" x14ac:dyDescent="0.25">
      <c r="A127" s="138" t="s">
        <v>203</v>
      </c>
      <c r="B127" s="138"/>
      <c r="C127" s="138"/>
      <c r="D127" s="138"/>
      <c r="E127" s="138"/>
      <c r="F127" s="138"/>
      <c r="G127" s="138"/>
      <c r="H127" s="138"/>
      <c r="I127" s="138"/>
      <c r="J127" s="138"/>
      <c r="K127" s="138"/>
      <c r="L127" s="138"/>
      <c r="M127" s="138"/>
      <c r="N127" s="138"/>
      <c r="O127" s="61"/>
      <c r="P127" s="56"/>
      <c r="Q127" s="22"/>
      <c r="R127" s="22"/>
      <c r="S127" s="22"/>
    </row>
    <row r="128" spans="1:19" s="23" customFormat="1" ht="32.450000000000003" customHeight="1" x14ac:dyDescent="0.25">
      <c r="A128" s="61" t="s">
        <v>7</v>
      </c>
      <c r="B128" s="35"/>
      <c r="C128" s="35"/>
      <c r="D128" s="26">
        <v>50000</v>
      </c>
      <c r="E128" s="7">
        <v>11570</v>
      </c>
      <c r="F128" s="26"/>
      <c r="G128" s="26"/>
      <c r="H128" s="26"/>
      <c r="I128" s="26"/>
      <c r="J128" s="26"/>
      <c r="K128" s="26"/>
      <c r="L128" s="26"/>
      <c r="M128" s="26"/>
      <c r="N128" s="26"/>
      <c r="O128" s="26"/>
      <c r="P128" s="56"/>
      <c r="Q128" s="22"/>
      <c r="R128" s="22"/>
      <c r="S128" s="22"/>
    </row>
    <row r="129" spans="1:20" s="23" customFormat="1" ht="32.450000000000003" customHeight="1" x14ac:dyDescent="0.25">
      <c r="A129" s="61" t="s">
        <v>6</v>
      </c>
      <c r="B129" s="35"/>
      <c r="C129" s="35"/>
      <c r="D129" s="26"/>
      <c r="E129" s="7"/>
      <c r="F129" s="26">
        <v>49000</v>
      </c>
      <c r="G129" s="74">
        <v>8978.1</v>
      </c>
      <c r="H129" s="26"/>
      <c r="I129" s="26"/>
      <c r="J129" s="26"/>
      <c r="K129" s="26"/>
      <c r="L129" s="26"/>
      <c r="M129" s="26"/>
      <c r="N129" s="26"/>
      <c r="O129" s="26"/>
      <c r="P129" s="56"/>
      <c r="Q129" s="22"/>
      <c r="R129" s="22"/>
      <c r="S129" s="22"/>
    </row>
    <row r="130" spans="1:20" s="60" customFormat="1" ht="20.100000000000001" customHeight="1" x14ac:dyDescent="0.25">
      <c r="A130" s="50" t="s">
        <v>69</v>
      </c>
      <c r="B130" s="6">
        <f>B128+B129</f>
        <v>0</v>
      </c>
      <c r="C130" s="6">
        <f t="shared" ref="C130" si="17">C128+C129</f>
        <v>0</v>
      </c>
      <c r="D130" s="6">
        <f>D128+D129</f>
        <v>50000</v>
      </c>
      <c r="E130" s="6">
        <f t="shared" ref="E130:M130" si="18">E128+E129</f>
        <v>11570</v>
      </c>
      <c r="F130" s="6">
        <f t="shared" si="18"/>
        <v>49000</v>
      </c>
      <c r="G130" s="6">
        <f t="shared" si="18"/>
        <v>8978.1</v>
      </c>
      <c r="H130" s="6">
        <f t="shared" si="18"/>
        <v>0</v>
      </c>
      <c r="I130" s="6"/>
      <c r="J130" s="6">
        <f t="shared" si="18"/>
        <v>0</v>
      </c>
      <c r="K130" s="6"/>
      <c r="L130" s="6">
        <f t="shared" si="18"/>
        <v>0</v>
      </c>
      <c r="M130" s="6">
        <f t="shared" si="18"/>
        <v>0</v>
      </c>
      <c r="N130" s="6">
        <f>B130+D130+F130+H130+J130+L130+M130</f>
        <v>99000</v>
      </c>
      <c r="O130" s="6">
        <f>B130+D130+F130+H130</f>
        <v>99000</v>
      </c>
      <c r="P130" s="6">
        <f>C130+E130+G130+I130</f>
        <v>20548.099999999999</v>
      </c>
      <c r="Q130" s="22"/>
      <c r="R130" s="22"/>
      <c r="S130" s="22"/>
    </row>
    <row r="131" spans="1:20" s="60" customFormat="1" ht="39.75" customHeight="1" x14ac:dyDescent="0.25">
      <c r="A131" s="145" t="s">
        <v>70</v>
      </c>
      <c r="B131" s="152"/>
      <c r="C131" s="152"/>
      <c r="D131" s="152"/>
      <c r="E131" s="152"/>
      <c r="F131" s="152"/>
      <c r="G131" s="152"/>
      <c r="H131" s="152"/>
      <c r="I131" s="152"/>
      <c r="J131" s="152"/>
      <c r="K131" s="152"/>
      <c r="L131" s="152"/>
      <c r="M131" s="152"/>
      <c r="N131" s="152"/>
      <c r="O131" s="50"/>
      <c r="P131" s="50"/>
      <c r="Q131" s="22"/>
      <c r="R131" s="22"/>
      <c r="S131" s="22"/>
    </row>
    <row r="132" spans="1:20" s="60" customFormat="1" ht="51" customHeight="1" x14ac:dyDescent="0.25">
      <c r="A132" s="135" t="s">
        <v>204</v>
      </c>
      <c r="B132" s="135"/>
      <c r="C132" s="135"/>
      <c r="D132" s="135"/>
      <c r="E132" s="135"/>
      <c r="F132" s="135"/>
      <c r="G132" s="135"/>
      <c r="H132" s="135"/>
      <c r="I132" s="135"/>
      <c r="J132" s="135"/>
      <c r="K132" s="135"/>
      <c r="L132" s="135"/>
      <c r="M132" s="135"/>
      <c r="N132" s="135"/>
      <c r="O132" s="45"/>
      <c r="P132" s="56"/>
      <c r="Q132" s="22"/>
      <c r="R132" s="22"/>
      <c r="S132" s="22"/>
    </row>
    <row r="133" spans="1:20" s="60" customFormat="1" ht="29.25" customHeight="1" x14ac:dyDescent="0.25">
      <c r="A133" s="61" t="s">
        <v>6</v>
      </c>
      <c r="B133" s="7"/>
      <c r="C133" s="7"/>
      <c r="D133" s="7"/>
      <c r="E133" s="7"/>
      <c r="F133" s="7"/>
      <c r="G133" s="7"/>
      <c r="H133" s="7"/>
      <c r="I133" s="7"/>
      <c r="J133" s="7"/>
      <c r="K133" s="7"/>
      <c r="L133" s="7"/>
      <c r="M133" s="7"/>
      <c r="N133" s="7"/>
      <c r="O133" s="7"/>
      <c r="P133" s="56"/>
      <c r="Q133" s="22"/>
      <c r="R133" s="22"/>
      <c r="S133" s="22"/>
    </row>
    <row r="134" spans="1:20" s="60" customFormat="1" x14ac:dyDescent="0.25">
      <c r="A134" s="8" t="s">
        <v>72</v>
      </c>
      <c r="B134" s="7"/>
      <c r="C134" s="7"/>
      <c r="D134" s="7"/>
      <c r="E134" s="7"/>
      <c r="F134" s="9">
        <v>1766028</v>
      </c>
      <c r="G134" s="16">
        <v>1766028.55</v>
      </c>
      <c r="H134" s="9">
        <v>1254810</v>
      </c>
      <c r="I134" s="9">
        <v>1199312</v>
      </c>
      <c r="J134" s="9">
        <v>77458</v>
      </c>
      <c r="K134" s="9"/>
      <c r="L134" s="9"/>
      <c r="M134" s="9"/>
      <c r="N134" s="9"/>
      <c r="O134" s="9"/>
      <c r="P134" s="56"/>
      <c r="Q134" s="22"/>
      <c r="R134" s="22"/>
      <c r="S134" s="22"/>
    </row>
    <row r="135" spans="1:20" s="60" customFormat="1" x14ac:dyDescent="0.25">
      <c r="A135" s="8" t="s">
        <v>73</v>
      </c>
      <c r="B135" s="7"/>
      <c r="C135" s="7"/>
      <c r="D135" s="7"/>
      <c r="E135" s="7"/>
      <c r="F135" s="9">
        <v>24300</v>
      </c>
      <c r="G135" s="10">
        <v>24299.52</v>
      </c>
      <c r="H135" s="9">
        <v>114757</v>
      </c>
      <c r="I135" s="9">
        <v>114757</v>
      </c>
      <c r="J135" s="9"/>
      <c r="K135" s="9"/>
      <c r="L135" s="9"/>
      <c r="M135" s="9"/>
      <c r="N135" s="9"/>
      <c r="O135" s="9"/>
      <c r="P135" s="56"/>
      <c r="Q135" s="22"/>
      <c r="R135" s="22"/>
      <c r="S135" s="22"/>
    </row>
    <row r="136" spans="1:20" s="60" customFormat="1" x14ac:dyDescent="0.25">
      <c r="A136" s="8" t="s">
        <v>74</v>
      </c>
      <c r="B136" s="7"/>
      <c r="C136" s="7"/>
      <c r="D136" s="7"/>
      <c r="E136" s="7"/>
      <c r="F136" s="9">
        <v>3645</v>
      </c>
      <c r="G136" s="16">
        <v>3644.93</v>
      </c>
      <c r="H136" s="9">
        <v>25256</v>
      </c>
      <c r="I136" s="9">
        <v>25256</v>
      </c>
      <c r="J136" s="9"/>
      <c r="K136" s="9"/>
      <c r="L136" s="9"/>
      <c r="M136" s="9"/>
      <c r="N136" s="9"/>
      <c r="O136" s="9"/>
      <c r="P136" s="56"/>
      <c r="Q136" s="22"/>
      <c r="R136" s="22"/>
      <c r="S136" s="22"/>
    </row>
    <row r="137" spans="1:20" s="60" customFormat="1" ht="27" customHeight="1" x14ac:dyDescent="0.25">
      <c r="A137" s="50" t="s">
        <v>71</v>
      </c>
      <c r="B137" s="6"/>
      <c r="C137" s="6"/>
      <c r="D137" s="6"/>
      <c r="E137" s="6"/>
      <c r="F137" s="6">
        <f>F134+F136+F135</f>
        <v>1793973</v>
      </c>
      <c r="G137" s="6">
        <f t="shared" ref="G137:M137" si="19">G134+G136+G135</f>
        <v>1793973</v>
      </c>
      <c r="H137" s="6">
        <f t="shared" si="19"/>
        <v>1394823</v>
      </c>
      <c r="I137" s="6">
        <f>I134+I136+I135</f>
        <v>1339325</v>
      </c>
      <c r="J137" s="6">
        <f t="shared" si="19"/>
        <v>77458</v>
      </c>
      <c r="K137" s="6"/>
      <c r="L137" s="6">
        <f t="shared" si="19"/>
        <v>0</v>
      </c>
      <c r="M137" s="6">
        <f t="shared" si="19"/>
        <v>0</v>
      </c>
      <c r="N137" s="6">
        <f>B137+D137+F137+H137+J137+L137+M137</f>
        <v>3266254</v>
      </c>
      <c r="O137" s="6">
        <f>B137+D137+F137+H137</f>
        <v>3188796</v>
      </c>
      <c r="P137" s="6">
        <f>C137+E137+G137+I137</f>
        <v>3133298</v>
      </c>
      <c r="Q137" s="22"/>
      <c r="R137" s="22"/>
      <c r="S137" s="22"/>
      <c r="T137" s="90"/>
    </row>
    <row r="138" spans="1:20" s="60" customFormat="1" ht="36" customHeight="1" x14ac:dyDescent="0.25">
      <c r="A138" s="145" t="s">
        <v>75</v>
      </c>
      <c r="B138" s="152"/>
      <c r="C138" s="152"/>
      <c r="D138" s="152"/>
      <c r="E138" s="152"/>
      <c r="F138" s="152"/>
      <c r="G138" s="152"/>
      <c r="H138" s="152"/>
      <c r="I138" s="152"/>
      <c r="J138" s="152"/>
      <c r="K138" s="152"/>
      <c r="L138" s="152"/>
      <c r="M138" s="152"/>
      <c r="N138" s="152"/>
      <c r="O138" s="50"/>
      <c r="P138" s="50"/>
      <c r="Q138" s="22"/>
      <c r="R138" s="22"/>
      <c r="S138" s="22"/>
      <c r="T138" s="90"/>
    </row>
    <row r="139" spans="1:20" s="60" customFormat="1" ht="68.25" customHeight="1" x14ac:dyDescent="0.25">
      <c r="A139" s="135" t="s">
        <v>205</v>
      </c>
      <c r="B139" s="135"/>
      <c r="C139" s="135"/>
      <c r="D139" s="135"/>
      <c r="E139" s="135"/>
      <c r="F139" s="135"/>
      <c r="G139" s="135"/>
      <c r="H139" s="135"/>
      <c r="I139" s="135"/>
      <c r="J139" s="135"/>
      <c r="K139" s="135"/>
      <c r="L139" s="135"/>
      <c r="M139" s="135"/>
      <c r="N139" s="135"/>
      <c r="O139" s="45"/>
      <c r="P139" s="56"/>
      <c r="Q139" s="22"/>
      <c r="R139" s="22"/>
      <c r="S139" s="22"/>
      <c r="T139" s="90"/>
    </row>
    <row r="140" spans="1:20" s="60" customFormat="1" ht="30" customHeight="1" x14ac:dyDescent="0.25">
      <c r="A140" s="45" t="s">
        <v>6</v>
      </c>
      <c r="B140" s="7"/>
      <c r="C140" s="7"/>
      <c r="D140" s="7"/>
      <c r="E140" s="7"/>
      <c r="F140" s="7"/>
      <c r="G140" s="7"/>
      <c r="H140" s="7"/>
      <c r="I140" s="7"/>
      <c r="J140" s="7"/>
      <c r="K140" s="7"/>
      <c r="L140" s="7"/>
      <c r="M140" s="7"/>
      <c r="N140" s="7"/>
      <c r="O140" s="7"/>
      <c r="P140" s="56"/>
      <c r="Q140" s="22"/>
      <c r="R140" s="22"/>
      <c r="S140" s="22"/>
      <c r="T140" s="90"/>
    </row>
    <row r="141" spans="1:20" s="60" customFormat="1" x14ac:dyDescent="0.25">
      <c r="A141" s="76" t="s">
        <v>78</v>
      </c>
      <c r="B141" s="7"/>
      <c r="C141" s="7"/>
      <c r="D141" s="7"/>
      <c r="E141" s="7"/>
      <c r="F141" s="9">
        <v>56701</v>
      </c>
      <c r="G141" s="16">
        <v>56700.6</v>
      </c>
      <c r="H141" s="9">
        <v>220944</v>
      </c>
      <c r="I141" s="9">
        <v>220944</v>
      </c>
      <c r="J141" s="9">
        <v>5858</v>
      </c>
      <c r="K141" s="9"/>
      <c r="L141" s="9"/>
      <c r="M141" s="9"/>
      <c r="N141" s="9"/>
      <c r="O141" s="9"/>
      <c r="P141" s="56"/>
      <c r="Q141" s="22"/>
      <c r="R141" s="22"/>
      <c r="S141" s="22"/>
      <c r="T141" s="90"/>
    </row>
    <row r="142" spans="1:20" s="60" customFormat="1" x14ac:dyDescent="0.25">
      <c r="A142" s="76" t="s">
        <v>206</v>
      </c>
      <c r="B142" s="7"/>
      <c r="C142" s="7"/>
      <c r="D142" s="7"/>
      <c r="E142" s="7"/>
      <c r="F142" s="9">
        <v>1103151</v>
      </c>
      <c r="G142" s="16">
        <v>1103151.42</v>
      </c>
      <c r="H142" s="9">
        <v>3975448</v>
      </c>
      <c r="I142" s="9">
        <v>3975448</v>
      </c>
      <c r="J142" s="9">
        <v>323197</v>
      </c>
      <c r="K142" s="9"/>
      <c r="L142" s="9">
        <v>113962</v>
      </c>
      <c r="M142" s="9"/>
      <c r="N142" s="9"/>
      <c r="O142" s="9"/>
      <c r="P142" s="56"/>
      <c r="Q142" s="22"/>
      <c r="R142" s="22"/>
      <c r="S142" s="22"/>
      <c r="T142" s="90"/>
    </row>
    <row r="143" spans="1:20" s="60" customFormat="1" x14ac:dyDescent="0.25">
      <c r="A143" s="76" t="s">
        <v>79</v>
      </c>
      <c r="B143" s="7"/>
      <c r="C143" s="7"/>
      <c r="D143" s="7"/>
      <c r="E143" s="7"/>
      <c r="F143" s="9">
        <v>7986</v>
      </c>
      <c r="G143" s="10">
        <v>7986</v>
      </c>
      <c r="H143" s="9">
        <v>28779</v>
      </c>
      <c r="I143" s="9">
        <v>28779</v>
      </c>
      <c r="J143" s="9">
        <v>2340</v>
      </c>
      <c r="K143" s="9"/>
      <c r="L143" s="9">
        <v>825</v>
      </c>
      <c r="M143" s="9"/>
      <c r="N143" s="9"/>
      <c r="O143" s="9"/>
      <c r="P143" s="56"/>
      <c r="Q143" s="22"/>
      <c r="R143" s="22"/>
      <c r="S143" s="22"/>
      <c r="T143" s="90"/>
    </row>
    <row r="144" spans="1:20" s="60" customFormat="1" x14ac:dyDescent="0.25">
      <c r="A144" s="76" t="s">
        <v>81</v>
      </c>
      <c r="B144" s="7"/>
      <c r="C144" s="7"/>
      <c r="D144" s="7"/>
      <c r="E144" s="7"/>
      <c r="F144" s="9">
        <v>43850</v>
      </c>
      <c r="G144" s="16">
        <v>43850.15</v>
      </c>
      <c r="H144" s="9">
        <v>121577</v>
      </c>
      <c r="I144" s="9">
        <v>121577</v>
      </c>
      <c r="J144" s="9">
        <v>36311</v>
      </c>
      <c r="K144" s="9"/>
      <c r="L144" s="9"/>
      <c r="M144" s="9"/>
      <c r="N144" s="9"/>
      <c r="O144" s="9"/>
      <c r="P144" s="56"/>
      <c r="Q144" s="22"/>
      <c r="R144" s="22"/>
      <c r="S144" s="22"/>
      <c r="T144" s="90"/>
    </row>
    <row r="145" spans="1:21" s="60" customFormat="1" x14ac:dyDescent="0.25">
      <c r="A145" s="76" t="s">
        <v>80</v>
      </c>
      <c r="B145" s="7"/>
      <c r="C145" s="7"/>
      <c r="D145" s="7"/>
      <c r="E145" s="7"/>
      <c r="F145" s="9"/>
      <c r="G145" s="10"/>
      <c r="H145" s="9">
        <v>20000</v>
      </c>
      <c r="I145" s="9">
        <v>20000</v>
      </c>
      <c r="J145" s="9"/>
      <c r="K145" s="9"/>
      <c r="L145" s="9"/>
      <c r="M145" s="9"/>
      <c r="N145" s="9"/>
      <c r="O145" s="9"/>
      <c r="P145" s="56"/>
      <c r="Q145" s="22"/>
      <c r="R145" s="22"/>
      <c r="S145" s="22"/>
      <c r="T145" s="90"/>
    </row>
    <row r="146" spans="1:21" s="60" customFormat="1" x14ac:dyDescent="0.25">
      <c r="A146" s="76" t="s">
        <v>77</v>
      </c>
      <c r="B146" s="7"/>
      <c r="C146" s="7"/>
      <c r="D146" s="7"/>
      <c r="E146" s="7"/>
      <c r="F146" s="9">
        <v>16172</v>
      </c>
      <c r="G146" s="16">
        <v>16172.18</v>
      </c>
      <c r="H146" s="9">
        <v>44771</v>
      </c>
      <c r="I146" s="9">
        <v>44771</v>
      </c>
      <c r="J146" s="9">
        <v>13307</v>
      </c>
      <c r="K146" s="9"/>
      <c r="L146" s="9"/>
      <c r="M146" s="9"/>
      <c r="N146" s="9"/>
      <c r="O146" s="9"/>
      <c r="P146" s="56"/>
      <c r="Q146" s="22"/>
      <c r="R146" s="22"/>
      <c r="S146" s="22"/>
      <c r="T146" s="90"/>
    </row>
    <row r="147" spans="1:21" s="60" customFormat="1" ht="25.5" customHeight="1" x14ac:dyDescent="0.25">
      <c r="A147" s="50" t="s">
        <v>76</v>
      </c>
      <c r="B147" s="6"/>
      <c r="C147" s="6"/>
      <c r="D147" s="6"/>
      <c r="E147" s="6"/>
      <c r="F147" s="6">
        <f>F141+F142+F143+F144+F145+F146</f>
        <v>1227860</v>
      </c>
      <c r="G147" s="6">
        <f t="shared" ref="G147:M147" si="20">G141+G142+G143+G144+G145+G146</f>
        <v>1227860.3499999999</v>
      </c>
      <c r="H147" s="6">
        <f t="shared" si="20"/>
        <v>4411519</v>
      </c>
      <c r="I147" s="6">
        <f>I141+I142+I143+I144+I145+I146</f>
        <v>4411519</v>
      </c>
      <c r="J147" s="6">
        <f t="shared" si="20"/>
        <v>381013</v>
      </c>
      <c r="K147" s="6"/>
      <c r="L147" s="6">
        <f t="shared" si="20"/>
        <v>114787</v>
      </c>
      <c r="M147" s="6">
        <f t="shared" si="20"/>
        <v>0</v>
      </c>
      <c r="N147" s="6">
        <f>B147+D147+F147+H147+J147+L147+M147</f>
        <v>6135179</v>
      </c>
      <c r="O147" s="6">
        <f>B147+D147+F147+H147</f>
        <v>5639379</v>
      </c>
      <c r="P147" s="6">
        <f>C147+E147+G147+I147</f>
        <v>5639379.3499999996</v>
      </c>
      <c r="Q147" s="22"/>
      <c r="R147" s="22"/>
      <c r="S147" s="22"/>
      <c r="T147" s="90"/>
      <c r="U147" s="90"/>
    </row>
    <row r="148" spans="1:21" s="60" customFormat="1" ht="36" customHeight="1" x14ac:dyDescent="0.25">
      <c r="A148" s="145" t="s">
        <v>82</v>
      </c>
      <c r="B148" s="152"/>
      <c r="C148" s="152"/>
      <c r="D148" s="152"/>
      <c r="E148" s="152"/>
      <c r="F148" s="152"/>
      <c r="G148" s="152"/>
      <c r="H148" s="152"/>
      <c r="I148" s="152"/>
      <c r="J148" s="152"/>
      <c r="K148" s="152"/>
      <c r="L148" s="152"/>
      <c r="M148" s="152"/>
      <c r="N148" s="152"/>
      <c r="O148" s="50"/>
      <c r="P148" s="50"/>
      <c r="Q148" s="22"/>
      <c r="R148" s="22"/>
      <c r="S148" s="22"/>
      <c r="T148" s="90"/>
      <c r="U148" s="90"/>
    </row>
    <row r="149" spans="1:21" s="60" customFormat="1" ht="51.75" customHeight="1" x14ac:dyDescent="0.25">
      <c r="A149" s="135" t="s">
        <v>145</v>
      </c>
      <c r="B149" s="135"/>
      <c r="C149" s="135"/>
      <c r="D149" s="135"/>
      <c r="E149" s="135"/>
      <c r="F149" s="135"/>
      <c r="G149" s="135"/>
      <c r="H149" s="135"/>
      <c r="I149" s="135"/>
      <c r="J149" s="135"/>
      <c r="K149" s="135"/>
      <c r="L149" s="135"/>
      <c r="M149" s="135"/>
      <c r="N149" s="135"/>
      <c r="O149" s="45"/>
      <c r="P149" s="56"/>
      <c r="Q149" s="22"/>
      <c r="R149" s="22"/>
      <c r="S149" s="22"/>
      <c r="T149" s="90"/>
      <c r="U149" s="90"/>
    </row>
    <row r="150" spans="1:21" s="60" customFormat="1" ht="30" customHeight="1" x14ac:dyDescent="0.25">
      <c r="A150" s="45" t="s">
        <v>6</v>
      </c>
      <c r="B150" s="7"/>
      <c r="C150" s="7"/>
      <c r="D150" s="7"/>
      <c r="E150" s="7"/>
      <c r="F150" s="7"/>
      <c r="G150" s="7"/>
      <c r="H150" s="7"/>
      <c r="I150" s="7"/>
      <c r="J150" s="7"/>
      <c r="K150" s="7"/>
      <c r="L150" s="7"/>
      <c r="M150" s="7"/>
      <c r="N150" s="7"/>
      <c r="O150" s="7"/>
      <c r="P150" s="56"/>
      <c r="Q150" s="22"/>
      <c r="R150" s="22"/>
      <c r="S150" s="22"/>
      <c r="T150" s="90"/>
      <c r="U150" s="90"/>
    </row>
    <row r="151" spans="1:21" s="60" customFormat="1" ht="34.5" customHeight="1" x14ac:dyDescent="0.25">
      <c r="A151" s="8" t="s">
        <v>83</v>
      </c>
      <c r="B151" s="7"/>
      <c r="C151" s="7"/>
      <c r="D151" s="7"/>
      <c r="E151" s="7"/>
      <c r="F151" s="9">
        <v>3904714</v>
      </c>
      <c r="G151" s="10">
        <v>3904714</v>
      </c>
      <c r="H151" s="7"/>
      <c r="I151" s="7"/>
      <c r="J151" s="7"/>
      <c r="K151" s="7"/>
      <c r="L151" s="7"/>
      <c r="M151" s="7"/>
      <c r="N151" s="7"/>
      <c r="O151" s="7"/>
      <c r="P151" s="56"/>
      <c r="Q151" s="22"/>
      <c r="R151" s="22"/>
      <c r="S151" s="22"/>
      <c r="T151" s="90"/>
      <c r="U151" s="90"/>
    </row>
    <row r="152" spans="1:21" s="60" customFormat="1" ht="21.75" customHeight="1" x14ac:dyDescent="0.25">
      <c r="A152" s="50" t="s">
        <v>142</v>
      </c>
      <c r="B152" s="6"/>
      <c r="C152" s="6"/>
      <c r="D152" s="6"/>
      <c r="E152" s="6"/>
      <c r="F152" s="6">
        <f>F151</f>
        <v>3904714</v>
      </c>
      <c r="G152" s="6">
        <f>G151</f>
        <v>3904714</v>
      </c>
      <c r="H152" s="6"/>
      <c r="I152" s="6"/>
      <c r="J152" s="6"/>
      <c r="K152" s="6"/>
      <c r="L152" s="6"/>
      <c r="M152" s="6"/>
      <c r="N152" s="6">
        <f>B152+D152+F152+H152+J152+L152+M152</f>
        <v>3904714</v>
      </c>
      <c r="O152" s="6">
        <f>B152+D152+F152+H152</f>
        <v>3904714</v>
      </c>
      <c r="P152" s="6">
        <f>C152+E152+G152+I152</f>
        <v>3904714</v>
      </c>
      <c r="Q152" s="22"/>
      <c r="R152" s="22"/>
      <c r="S152" s="22"/>
      <c r="T152" s="90"/>
      <c r="U152" s="90"/>
    </row>
    <row r="153" spans="1:21" s="60" customFormat="1" ht="35.25" customHeight="1" x14ac:dyDescent="0.25">
      <c r="A153" s="145" t="s">
        <v>147</v>
      </c>
      <c r="B153" s="152"/>
      <c r="C153" s="152"/>
      <c r="D153" s="152"/>
      <c r="E153" s="152"/>
      <c r="F153" s="152"/>
      <c r="G153" s="152"/>
      <c r="H153" s="152"/>
      <c r="I153" s="152"/>
      <c r="J153" s="152"/>
      <c r="K153" s="152"/>
      <c r="L153" s="152"/>
      <c r="M153" s="152"/>
      <c r="N153" s="152"/>
      <c r="O153" s="50"/>
      <c r="P153" s="50"/>
      <c r="Q153" s="22"/>
      <c r="R153" s="22"/>
      <c r="S153" s="22"/>
      <c r="T153" s="90"/>
      <c r="U153" s="90"/>
    </row>
    <row r="154" spans="1:21" s="60" customFormat="1" ht="47.25" customHeight="1" x14ac:dyDescent="0.25">
      <c r="A154" s="135" t="s">
        <v>146</v>
      </c>
      <c r="B154" s="158"/>
      <c r="C154" s="158"/>
      <c r="D154" s="158"/>
      <c r="E154" s="158"/>
      <c r="F154" s="158"/>
      <c r="G154" s="158"/>
      <c r="H154" s="158"/>
      <c r="I154" s="158"/>
      <c r="J154" s="158"/>
      <c r="K154" s="158"/>
      <c r="L154" s="158"/>
      <c r="M154" s="158"/>
      <c r="N154" s="158"/>
      <c r="O154" s="46"/>
      <c r="P154" s="56"/>
      <c r="Q154" s="22"/>
      <c r="R154" s="22"/>
      <c r="S154" s="22"/>
      <c r="T154" s="90"/>
      <c r="U154" s="90"/>
    </row>
    <row r="155" spans="1:21" s="60" customFormat="1" ht="31.5" customHeight="1" x14ac:dyDescent="0.25">
      <c r="A155" s="45" t="s">
        <v>6</v>
      </c>
      <c r="B155" s="7"/>
      <c r="C155" s="7"/>
      <c r="D155" s="7"/>
      <c r="E155" s="7"/>
      <c r="F155" s="7"/>
      <c r="G155" s="7"/>
      <c r="H155" s="7"/>
      <c r="I155" s="7"/>
      <c r="J155" s="7"/>
      <c r="K155" s="7"/>
      <c r="L155" s="7"/>
      <c r="M155" s="7"/>
      <c r="N155" s="7"/>
      <c r="O155" s="7"/>
      <c r="P155" s="56"/>
      <c r="Q155" s="22"/>
      <c r="R155" s="22"/>
      <c r="S155" s="22"/>
      <c r="T155" s="90"/>
      <c r="U155" s="90"/>
    </row>
    <row r="156" spans="1:21" s="60" customFormat="1" x14ac:dyDescent="0.25">
      <c r="A156" s="11" t="s">
        <v>148</v>
      </c>
      <c r="B156" s="7"/>
      <c r="C156" s="7"/>
      <c r="D156" s="7"/>
      <c r="E156" s="7"/>
      <c r="F156" s="7"/>
      <c r="G156" s="7"/>
      <c r="H156" s="12">
        <v>271039.99</v>
      </c>
      <c r="I156" s="12">
        <v>271039.99</v>
      </c>
      <c r="J156" s="12">
        <v>0</v>
      </c>
      <c r="K156" s="12">
        <v>0</v>
      </c>
      <c r="L156" s="7"/>
      <c r="M156" s="7"/>
      <c r="N156" s="7"/>
      <c r="O156" s="7"/>
      <c r="P156" s="56"/>
      <c r="Q156" s="22"/>
      <c r="R156" s="22"/>
      <c r="S156" s="22"/>
      <c r="T156" s="90"/>
      <c r="U156" s="90"/>
    </row>
    <row r="157" spans="1:21" s="60" customFormat="1" x14ac:dyDescent="0.25">
      <c r="A157" s="11" t="s">
        <v>94</v>
      </c>
      <c r="B157" s="7"/>
      <c r="C157" s="7"/>
      <c r="D157" s="7"/>
      <c r="E157" s="7"/>
      <c r="F157" s="7"/>
      <c r="G157" s="7"/>
      <c r="H157" s="12">
        <v>1133894.17</v>
      </c>
      <c r="I157" s="12">
        <v>1133894.17</v>
      </c>
      <c r="J157" s="12">
        <v>2407874.62</v>
      </c>
      <c r="K157" s="12">
        <v>2407874.62</v>
      </c>
      <c r="L157" s="7"/>
      <c r="M157" s="7"/>
      <c r="N157" s="7"/>
      <c r="O157" s="7"/>
      <c r="P157" s="56"/>
      <c r="Q157" s="22"/>
      <c r="R157" s="22"/>
      <c r="S157" s="22"/>
      <c r="T157" s="90"/>
      <c r="U157" s="90"/>
    </row>
    <row r="158" spans="1:21" s="60" customFormat="1" x14ac:dyDescent="0.25">
      <c r="A158" s="11" t="s">
        <v>95</v>
      </c>
      <c r="B158" s="7"/>
      <c r="C158" s="7"/>
      <c r="D158" s="7"/>
      <c r="E158" s="7"/>
      <c r="F158" s="7"/>
      <c r="G158" s="7"/>
      <c r="H158" s="12">
        <v>7797.17</v>
      </c>
      <c r="I158" s="12">
        <v>7797.17</v>
      </c>
      <c r="J158" s="12">
        <v>59962.84</v>
      </c>
      <c r="K158" s="12">
        <v>59962.84</v>
      </c>
      <c r="L158" s="7"/>
      <c r="M158" s="7"/>
      <c r="N158" s="7"/>
      <c r="O158" s="7"/>
      <c r="P158" s="56"/>
      <c r="Q158" s="22"/>
      <c r="R158" s="22"/>
      <c r="S158" s="22"/>
      <c r="T158" s="90"/>
      <c r="U158" s="90"/>
    </row>
    <row r="159" spans="1:21" s="60" customFormat="1" x14ac:dyDescent="0.25">
      <c r="A159" s="11" t="s">
        <v>100</v>
      </c>
      <c r="B159" s="7"/>
      <c r="C159" s="7"/>
      <c r="D159" s="7"/>
      <c r="E159" s="7"/>
      <c r="F159" s="7"/>
      <c r="G159" s="7"/>
      <c r="H159" s="12">
        <v>235974.22</v>
      </c>
      <c r="I159" s="12">
        <v>235974.22</v>
      </c>
      <c r="J159" s="12">
        <v>118895.53</v>
      </c>
      <c r="K159" s="12">
        <v>118895.53</v>
      </c>
      <c r="L159" s="7"/>
      <c r="M159" s="7"/>
      <c r="N159" s="7"/>
      <c r="O159" s="7"/>
      <c r="P159" s="56"/>
      <c r="Q159" s="22"/>
      <c r="R159" s="22"/>
      <c r="S159" s="22"/>
      <c r="T159" s="90"/>
      <c r="U159" s="90"/>
    </row>
    <row r="160" spans="1:21" s="60" customFormat="1" x14ac:dyDescent="0.25">
      <c r="A160" s="11" t="s">
        <v>97</v>
      </c>
      <c r="B160" s="7"/>
      <c r="C160" s="7"/>
      <c r="D160" s="7"/>
      <c r="E160" s="7"/>
      <c r="F160" s="7"/>
      <c r="G160" s="7"/>
      <c r="H160" s="12">
        <v>235974.22</v>
      </c>
      <c r="I160" s="12">
        <v>235974.22</v>
      </c>
      <c r="J160" s="12">
        <v>118895.53</v>
      </c>
      <c r="K160" s="12">
        <v>118895.53</v>
      </c>
      <c r="L160" s="7"/>
      <c r="M160" s="7"/>
      <c r="N160" s="7"/>
      <c r="O160" s="7"/>
      <c r="P160" s="56"/>
      <c r="Q160" s="22"/>
      <c r="R160" s="22"/>
      <c r="S160" s="22"/>
      <c r="T160" s="90"/>
      <c r="U160" s="90"/>
    </row>
    <row r="161" spans="1:21" s="60" customFormat="1" ht="27" customHeight="1" x14ac:dyDescent="0.25">
      <c r="A161" s="50" t="s">
        <v>149</v>
      </c>
      <c r="B161" s="6"/>
      <c r="C161" s="6"/>
      <c r="D161" s="6"/>
      <c r="E161" s="6"/>
      <c r="F161" s="6"/>
      <c r="G161" s="6"/>
      <c r="H161" s="6">
        <f>ROUND(H156+H157+H158+H159+H160,0)</f>
        <v>1884680</v>
      </c>
      <c r="I161" s="6">
        <f>ROUND(I156+I157+I158+I159+I160,0)</f>
        <v>1884680</v>
      </c>
      <c r="J161" s="6">
        <f>ROUND(J156+J157+J158+J159+J160,0)</f>
        <v>2705629</v>
      </c>
      <c r="K161" s="6">
        <f>ROUND(K156+K157+K158+K159+K160,0)</f>
        <v>2705629</v>
      </c>
      <c r="L161" s="6"/>
      <c r="M161" s="6"/>
      <c r="N161" s="6">
        <f>B161+D161+F161+H161+J161+L161+M161</f>
        <v>4590309</v>
      </c>
      <c r="O161" s="6">
        <f>B161+D161+F161+H161</f>
        <v>1884680</v>
      </c>
      <c r="P161" s="6">
        <f>C161+E161+G161+I161</f>
        <v>1884680</v>
      </c>
      <c r="Q161" s="22"/>
      <c r="R161" s="22"/>
      <c r="S161" s="22"/>
      <c r="T161" s="90"/>
      <c r="U161" s="90"/>
    </row>
    <row r="162" spans="1:21" s="60" customFormat="1" ht="34.5" customHeight="1" x14ac:dyDescent="0.25">
      <c r="A162" s="128" t="s">
        <v>165</v>
      </c>
      <c r="B162" s="129"/>
      <c r="C162" s="129"/>
      <c r="D162" s="129"/>
      <c r="E162" s="129"/>
      <c r="F162" s="129"/>
      <c r="G162" s="129"/>
      <c r="H162" s="129"/>
      <c r="I162" s="129"/>
      <c r="J162" s="129"/>
      <c r="K162" s="129"/>
      <c r="L162" s="129"/>
      <c r="M162" s="129"/>
      <c r="N162" s="129"/>
      <c r="O162" s="129"/>
      <c r="P162" s="130"/>
      <c r="Q162" s="22"/>
      <c r="R162" s="22"/>
      <c r="S162" s="22"/>
      <c r="T162" s="90"/>
      <c r="U162" s="90"/>
    </row>
    <row r="163" spans="1:21" s="60" customFormat="1" ht="57.95" customHeight="1" x14ac:dyDescent="0.25">
      <c r="A163" s="131" t="s">
        <v>207</v>
      </c>
      <c r="B163" s="132"/>
      <c r="C163" s="132"/>
      <c r="D163" s="132"/>
      <c r="E163" s="132"/>
      <c r="F163" s="132"/>
      <c r="G163" s="132"/>
      <c r="H163" s="132"/>
      <c r="I163" s="132"/>
      <c r="J163" s="132"/>
      <c r="K163" s="132"/>
      <c r="L163" s="132"/>
      <c r="M163" s="132"/>
      <c r="N163" s="132"/>
      <c r="O163" s="132"/>
      <c r="P163" s="133"/>
      <c r="Q163" s="22"/>
      <c r="R163" s="22"/>
      <c r="S163" s="22"/>
      <c r="T163" s="90"/>
      <c r="U163" s="90"/>
    </row>
    <row r="164" spans="1:21" s="60" customFormat="1" ht="34.5" customHeight="1" x14ac:dyDescent="0.25">
      <c r="A164" s="91" t="s">
        <v>6</v>
      </c>
      <c r="B164" s="37"/>
      <c r="C164" s="37"/>
      <c r="D164" s="37"/>
      <c r="E164" s="37"/>
      <c r="F164" s="37"/>
      <c r="G164" s="37"/>
      <c r="H164" s="37"/>
      <c r="I164" s="37"/>
      <c r="J164" s="37"/>
      <c r="K164" s="37"/>
      <c r="L164" s="37"/>
      <c r="M164" s="37"/>
      <c r="N164" s="37"/>
      <c r="O164" s="37"/>
      <c r="P164" s="37"/>
      <c r="Q164" s="22"/>
      <c r="R164" s="22"/>
      <c r="S164" s="22"/>
      <c r="T164" s="90"/>
      <c r="U164" s="90"/>
    </row>
    <row r="165" spans="1:21" s="60" customFormat="1" ht="27" customHeight="1" x14ac:dyDescent="0.25">
      <c r="A165" s="11" t="s">
        <v>163</v>
      </c>
      <c r="B165" s="24"/>
      <c r="C165" s="24"/>
      <c r="D165" s="24"/>
      <c r="E165" s="24"/>
      <c r="F165" s="24"/>
      <c r="G165" s="24"/>
      <c r="H165" s="92">
        <v>344453</v>
      </c>
      <c r="I165" s="92">
        <v>344453</v>
      </c>
      <c r="J165" s="24"/>
      <c r="K165" s="24"/>
      <c r="L165" s="24"/>
      <c r="M165" s="24"/>
      <c r="N165" s="24"/>
      <c r="O165" s="24"/>
      <c r="P165" s="24"/>
      <c r="Q165" s="22"/>
      <c r="R165" s="22"/>
      <c r="S165" s="22"/>
      <c r="T165" s="90"/>
      <c r="U165" s="90"/>
    </row>
    <row r="166" spans="1:21" s="60" customFormat="1" ht="27" customHeight="1" x14ac:dyDescent="0.25">
      <c r="A166" s="50" t="s">
        <v>164</v>
      </c>
      <c r="B166" s="25"/>
      <c r="C166" s="25"/>
      <c r="D166" s="25"/>
      <c r="E166" s="25"/>
      <c r="F166" s="25"/>
      <c r="G166" s="25"/>
      <c r="H166" s="25">
        <f>H165</f>
        <v>344453</v>
      </c>
      <c r="I166" s="25">
        <f>I165</f>
        <v>344453</v>
      </c>
      <c r="J166" s="25"/>
      <c r="K166" s="25"/>
      <c r="L166" s="25"/>
      <c r="M166" s="25"/>
      <c r="N166" s="25">
        <f>B166+D166+F166+H166+J166+L166+M166</f>
        <v>344453</v>
      </c>
      <c r="O166" s="25">
        <f>H166</f>
        <v>344453</v>
      </c>
      <c r="P166" s="25">
        <f>I166</f>
        <v>344453</v>
      </c>
      <c r="Q166" s="22"/>
      <c r="R166" s="22"/>
      <c r="S166" s="22"/>
      <c r="T166" s="90"/>
      <c r="U166" s="90"/>
    </row>
    <row r="167" spans="1:21" s="60" customFormat="1" ht="30" customHeight="1" x14ac:dyDescent="0.25">
      <c r="A167" s="43" t="s">
        <v>84</v>
      </c>
      <c r="B167" s="13">
        <f>B43+B62+B109+B125+B130+B137+B147+B152+B161+B166</f>
        <v>3779923</v>
      </c>
      <c r="C167" s="13">
        <f t="shared" ref="C167:M167" si="21">C43+C62+C109+C125+C130+C137+C147+C152+C161+C166</f>
        <v>3381564</v>
      </c>
      <c r="D167" s="13">
        <f t="shared" si="21"/>
        <v>21848135</v>
      </c>
      <c r="E167" s="13">
        <f t="shared" si="21"/>
        <v>21798484</v>
      </c>
      <c r="F167" s="13">
        <f>F43+F62+F109+F125+F130+F137+F147+F152+F161+F166</f>
        <v>66621170</v>
      </c>
      <c r="G167" s="13">
        <f t="shared" si="21"/>
        <v>66581147.849999994</v>
      </c>
      <c r="H167" s="13">
        <f t="shared" si="21"/>
        <v>32303408</v>
      </c>
      <c r="I167" s="13">
        <f>I43+I62+I109+I125+I130+I137+I147+I152+I161+I166</f>
        <v>32247910</v>
      </c>
      <c r="J167" s="13">
        <f t="shared" si="21"/>
        <v>4388470</v>
      </c>
      <c r="K167" s="13">
        <f>K43+K62+K109+K125+K130+K137+K147+K152+K161+K166</f>
        <v>2705629</v>
      </c>
      <c r="L167" s="13">
        <f t="shared" si="21"/>
        <v>114787</v>
      </c>
      <c r="M167" s="13">
        <f t="shared" si="21"/>
        <v>0</v>
      </c>
      <c r="N167" s="13">
        <f>B167+D167+F167+H167+J167+L167+M167</f>
        <v>129055893</v>
      </c>
      <c r="O167" s="13">
        <f>B167+D167+F167+H167</f>
        <v>124552636</v>
      </c>
      <c r="P167" s="13">
        <f>C167+E167+G167+I167</f>
        <v>124009105.84999999</v>
      </c>
      <c r="Q167" s="22"/>
      <c r="R167" s="22"/>
      <c r="S167" s="22"/>
      <c r="T167" s="90"/>
      <c r="U167" s="90"/>
    </row>
    <row r="168" spans="1:21" s="60" customFormat="1" ht="30" customHeight="1" x14ac:dyDescent="0.25">
      <c r="A168" s="160" t="s">
        <v>85</v>
      </c>
      <c r="B168" s="160"/>
      <c r="C168" s="160"/>
      <c r="D168" s="160"/>
      <c r="E168" s="160"/>
      <c r="F168" s="160"/>
      <c r="G168" s="160"/>
      <c r="H168" s="160"/>
      <c r="I168" s="160"/>
      <c r="J168" s="160"/>
      <c r="K168" s="160"/>
      <c r="L168" s="160"/>
      <c r="M168" s="160"/>
      <c r="N168" s="160"/>
      <c r="O168" s="43"/>
      <c r="P168" s="43"/>
      <c r="Q168" s="22"/>
      <c r="R168" s="22"/>
      <c r="S168" s="22"/>
      <c r="T168" s="90"/>
      <c r="U168" s="90"/>
    </row>
    <row r="169" spans="1:21" s="60" customFormat="1" ht="30" customHeight="1" x14ac:dyDescent="0.25">
      <c r="A169" s="161" t="s">
        <v>86</v>
      </c>
      <c r="B169" s="161"/>
      <c r="C169" s="161"/>
      <c r="D169" s="161"/>
      <c r="E169" s="161"/>
      <c r="F169" s="161"/>
      <c r="G169" s="161"/>
      <c r="H169" s="161"/>
      <c r="I169" s="161"/>
      <c r="J169" s="161"/>
      <c r="K169" s="161"/>
      <c r="L169" s="161"/>
      <c r="M169" s="161"/>
      <c r="N169" s="161"/>
      <c r="O169" s="44"/>
      <c r="P169" s="44"/>
      <c r="Q169" s="22"/>
      <c r="R169" s="22"/>
      <c r="S169" s="22"/>
      <c r="T169" s="90"/>
      <c r="U169" s="90"/>
    </row>
    <row r="170" spans="1:21" s="60" customFormat="1" ht="49.5" customHeight="1" x14ac:dyDescent="0.25">
      <c r="A170" s="135" t="s">
        <v>87</v>
      </c>
      <c r="B170" s="135"/>
      <c r="C170" s="135"/>
      <c r="D170" s="135"/>
      <c r="E170" s="135"/>
      <c r="F170" s="135"/>
      <c r="G170" s="135"/>
      <c r="H170" s="135"/>
      <c r="I170" s="135"/>
      <c r="J170" s="135"/>
      <c r="K170" s="135"/>
      <c r="L170" s="135"/>
      <c r="M170" s="135"/>
      <c r="N170" s="135"/>
      <c r="O170" s="45"/>
      <c r="P170" s="56"/>
      <c r="Q170" s="22"/>
      <c r="R170" s="22"/>
      <c r="S170" s="22"/>
      <c r="T170" s="90"/>
      <c r="U170" s="90"/>
    </row>
    <row r="171" spans="1:21" s="60" customFormat="1" ht="30" customHeight="1" x14ac:dyDescent="0.25">
      <c r="A171" s="45" t="s">
        <v>7</v>
      </c>
      <c r="B171" s="7"/>
      <c r="C171" s="7"/>
      <c r="D171" s="7">
        <v>50578</v>
      </c>
      <c r="E171" s="7">
        <v>50578</v>
      </c>
      <c r="F171" s="7"/>
      <c r="G171" s="7"/>
      <c r="H171" s="7"/>
      <c r="I171" s="7"/>
      <c r="J171" s="7"/>
      <c r="K171" s="7"/>
      <c r="L171" s="7"/>
      <c r="M171" s="7"/>
      <c r="N171" s="7"/>
      <c r="O171" s="7"/>
      <c r="P171" s="56"/>
      <c r="Q171" s="22"/>
      <c r="R171" s="22"/>
      <c r="S171" s="22"/>
      <c r="T171" s="90"/>
      <c r="U171" s="90"/>
    </row>
    <row r="172" spans="1:21" s="60" customFormat="1" ht="30" customHeight="1" x14ac:dyDescent="0.25">
      <c r="A172" s="44" t="s">
        <v>88</v>
      </c>
      <c r="B172" s="14">
        <f>B171</f>
        <v>0</v>
      </c>
      <c r="C172" s="14">
        <f t="shared" ref="C172:M172" si="22">C171</f>
        <v>0</v>
      </c>
      <c r="D172" s="14">
        <f t="shared" si="22"/>
        <v>50578</v>
      </c>
      <c r="E172" s="14">
        <f t="shared" si="22"/>
        <v>50578</v>
      </c>
      <c r="F172" s="14">
        <f t="shared" si="22"/>
        <v>0</v>
      </c>
      <c r="G172" s="14">
        <f t="shared" si="22"/>
        <v>0</v>
      </c>
      <c r="H172" s="14">
        <f t="shared" si="22"/>
        <v>0</v>
      </c>
      <c r="I172" s="14"/>
      <c r="J172" s="14">
        <f t="shared" si="22"/>
        <v>0</v>
      </c>
      <c r="K172" s="14"/>
      <c r="L172" s="14">
        <f t="shared" si="22"/>
        <v>0</v>
      </c>
      <c r="M172" s="14">
        <f t="shared" si="22"/>
        <v>0</v>
      </c>
      <c r="N172" s="14">
        <f>B172+D172+F172+H172+J172+L172+M172</f>
        <v>50578</v>
      </c>
      <c r="O172" s="14">
        <f>B172+D172+F172+H172</f>
        <v>50578</v>
      </c>
      <c r="P172" s="14">
        <f>C172+E172+G172+I172</f>
        <v>50578</v>
      </c>
      <c r="Q172" s="22"/>
      <c r="R172" s="22"/>
      <c r="S172" s="22"/>
      <c r="T172" s="90"/>
      <c r="U172" s="90"/>
    </row>
    <row r="173" spans="1:21" s="60" customFormat="1" ht="53.25" customHeight="1" x14ac:dyDescent="0.25">
      <c r="A173" s="171" t="s">
        <v>89</v>
      </c>
      <c r="B173" s="171"/>
      <c r="C173" s="171"/>
      <c r="D173" s="171"/>
      <c r="E173" s="171"/>
      <c r="F173" s="171"/>
      <c r="G173" s="171"/>
      <c r="H173" s="171"/>
      <c r="I173" s="171"/>
      <c r="J173" s="171"/>
      <c r="K173" s="171"/>
      <c r="L173" s="171"/>
      <c r="M173" s="171"/>
      <c r="N173" s="171"/>
      <c r="O173" s="51"/>
      <c r="P173" s="44"/>
      <c r="Q173" s="22"/>
      <c r="R173" s="22"/>
      <c r="S173" s="22"/>
      <c r="T173" s="90"/>
      <c r="U173" s="90"/>
    </row>
    <row r="174" spans="1:21" s="60" customFormat="1" ht="67.5" customHeight="1" x14ac:dyDescent="0.25">
      <c r="A174" s="135" t="s">
        <v>90</v>
      </c>
      <c r="B174" s="158"/>
      <c r="C174" s="158"/>
      <c r="D174" s="158"/>
      <c r="E174" s="158"/>
      <c r="F174" s="158"/>
      <c r="G174" s="158"/>
      <c r="H174" s="158"/>
      <c r="I174" s="158"/>
      <c r="J174" s="158"/>
      <c r="K174" s="158"/>
      <c r="L174" s="158"/>
      <c r="M174" s="158"/>
      <c r="N174" s="158"/>
      <c r="O174" s="46"/>
      <c r="P174" s="56"/>
      <c r="Q174" s="22"/>
      <c r="R174" s="22"/>
      <c r="S174" s="22"/>
      <c r="T174" s="90"/>
      <c r="U174" s="90"/>
    </row>
    <row r="175" spans="1:21" s="60" customFormat="1" ht="32.1" customHeight="1" x14ac:dyDescent="0.25">
      <c r="A175" s="45" t="s">
        <v>6</v>
      </c>
      <c r="B175" s="46"/>
      <c r="C175" s="46"/>
      <c r="D175" s="46"/>
      <c r="E175" s="46"/>
      <c r="F175" s="46"/>
      <c r="G175" s="46"/>
      <c r="H175" s="46"/>
      <c r="I175" s="108"/>
      <c r="J175" s="46"/>
      <c r="K175" s="108"/>
      <c r="L175" s="46"/>
      <c r="M175" s="46"/>
      <c r="N175" s="46"/>
      <c r="O175" s="46"/>
      <c r="P175" s="56"/>
      <c r="Q175" s="22"/>
      <c r="R175" s="22"/>
      <c r="S175" s="22"/>
      <c r="T175" s="90"/>
      <c r="U175" s="90"/>
    </row>
    <row r="176" spans="1:21" s="60" customFormat="1" ht="51.75" customHeight="1" x14ac:dyDescent="0.25">
      <c r="A176" s="15" t="s">
        <v>91</v>
      </c>
      <c r="B176" s="7"/>
      <c r="C176" s="7"/>
      <c r="D176" s="7"/>
      <c r="E176" s="7"/>
      <c r="F176" s="9">
        <v>169689</v>
      </c>
      <c r="G176" s="16">
        <v>169689.19</v>
      </c>
      <c r="H176" s="7"/>
      <c r="I176" s="7"/>
      <c r="J176" s="7"/>
      <c r="K176" s="7"/>
      <c r="L176" s="7"/>
      <c r="M176" s="7"/>
      <c r="N176" s="7"/>
      <c r="O176" s="7"/>
      <c r="P176" s="56"/>
      <c r="Q176" s="22"/>
      <c r="R176" s="22"/>
      <c r="S176" s="22"/>
      <c r="T176" s="90"/>
      <c r="U176" s="90"/>
    </row>
    <row r="177" spans="1:21" s="60" customFormat="1" ht="33" customHeight="1" x14ac:dyDescent="0.25">
      <c r="A177" s="8" t="s">
        <v>92</v>
      </c>
      <c r="B177" s="7"/>
      <c r="C177" s="7"/>
      <c r="D177" s="7"/>
      <c r="E177" s="7"/>
      <c r="F177" s="7"/>
      <c r="G177" s="17"/>
      <c r="H177" s="7"/>
      <c r="I177" s="7"/>
      <c r="J177" s="7"/>
      <c r="K177" s="7"/>
      <c r="L177" s="7"/>
      <c r="M177" s="7"/>
      <c r="N177" s="7"/>
      <c r="O177" s="7"/>
      <c r="P177" s="56"/>
      <c r="Q177" s="22"/>
      <c r="R177" s="22"/>
      <c r="S177" s="22"/>
      <c r="T177" s="90"/>
      <c r="U177" s="90"/>
    </row>
    <row r="178" spans="1:21" s="60" customFormat="1" x14ac:dyDescent="0.25">
      <c r="A178" s="11" t="s">
        <v>148</v>
      </c>
      <c r="B178" s="7"/>
      <c r="C178" s="7"/>
      <c r="D178" s="7"/>
      <c r="E178" s="7"/>
      <c r="F178" s="9">
        <v>39709</v>
      </c>
      <c r="G178" s="16">
        <v>39708.86</v>
      </c>
      <c r="H178" s="9">
        <v>357380</v>
      </c>
      <c r="I178" s="9">
        <v>357380</v>
      </c>
      <c r="J178" s="7"/>
      <c r="K178" s="7"/>
      <c r="L178" s="7"/>
      <c r="M178" s="7"/>
      <c r="N178" s="7"/>
      <c r="O178" s="7"/>
      <c r="P178" s="56"/>
      <c r="Q178" s="22"/>
      <c r="R178" s="22"/>
      <c r="S178" s="22"/>
      <c r="T178" s="90"/>
      <c r="U178" s="90"/>
    </row>
    <row r="179" spans="1:21" s="60" customFormat="1" x14ac:dyDescent="0.25">
      <c r="A179" s="11" t="s">
        <v>94</v>
      </c>
      <c r="B179" s="7"/>
      <c r="C179" s="7"/>
      <c r="D179" s="7"/>
      <c r="E179" s="7"/>
      <c r="F179" s="9">
        <v>0</v>
      </c>
      <c r="G179" s="10"/>
      <c r="H179" s="9">
        <v>17378606</v>
      </c>
      <c r="I179" s="9">
        <v>17378606</v>
      </c>
      <c r="J179" s="7"/>
      <c r="K179" s="7"/>
      <c r="L179" s="7"/>
      <c r="M179" s="7"/>
      <c r="N179" s="7"/>
      <c r="O179" s="7"/>
      <c r="P179" s="56"/>
      <c r="Q179" s="22"/>
      <c r="R179" s="22"/>
      <c r="S179" s="22"/>
      <c r="T179" s="90"/>
      <c r="U179" s="90"/>
    </row>
    <row r="180" spans="1:21" s="60" customFormat="1" x14ac:dyDescent="0.25">
      <c r="A180" s="11" t="s">
        <v>95</v>
      </c>
      <c r="B180" s="7"/>
      <c r="C180" s="7"/>
      <c r="D180" s="7"/>
      <c r="E180" s="7"/>
      <c r="F180" s="9">
        <v>0</v>
      </c>
      <c r="G180" s="10"/>
      <c r="H180" s="9">
        <v>147183</v>
      </c>
      <c r="I180" s="9">
        <v>147183</v>
      </c>
      <c r="J180" s="7"/>
      <c r="K180" s="7"/>
      <c r="L180" s="7"/>
      <c r="M180" s="7"/>
      <c r="N180" s="7"/>
      <c r="O180" s="7"/>
      <c r="P180" s="56"/>
      <c r="Q180" s="22"/>
      <c r="R180" s="22"/>
      <c r="S180" s="22"/>
      <c r="T180" s="90"/>
      <c r="U180" s="90"/>
    </row>
    <row r="181" spans="1:21" s="60" customFormat="1" x14ac:dyDescent="0.25">
      <c r="A181" s="11" t="s">
        <v>96</v>
      </c>
      <c r="B181" s="7"/>
      <c r="C181" s="7"/>
      <c r="D181" s="7"/>
      <c r="E181" s="7"/>
      <c r="F181" s="9">
        <v>21691</v>
      </c>
      <c r="G181" s="16">
        <v>21691.54</v>
      </c>
      <c r="H181" s="9">
        <v>142520</v>
      </c>
      <c r="I181" s="9">
        <v>142520</v>
      </c>
      <c r="J181" s="7"/>
      <c r="K181" s="7"/>
      <c r="L181" s="7"/>
      <c r="M181" s="7"/>
      <c r="N181" s="7"/>
      <c r="O181" s="7"/>
      <c r="P181" s="56"/>
      <c r="Q181" s="22"/>
      <c r="R181" s="22"/>
      <c r="S181" s="22"/>
      <c r="T181" s="90"/>
      <c r="U181" s="90"/>
    </row>
    <row r="182" spans="1:21" s="60" customFormat="1" x14ac:dyDescent="0.25">
      <c r="A182" s="11" t="s">
        <v>97</v>
      </c>
      <c r="B182" s="7"/>
      <c r="C182" s="7"/>
      <c r="D182" s="7"/>
      <c r="E182" s="7"/>
      <c r="F182" s="9">
        <v>48218</v>
      </c>
      <c r="G182" s="16">
        <v>48216.97</v>
      </c>
      <c r="H182" s="9">
        <v>170620</v>
      </c>
      <c r="I182" s="9">
        <v>170620</v>
      </c>
      <c r="J182" s="7"/>
      <c r="K182" s="7"/>
      <c r="L182" s="7"/>
      <c r="M182" s="7"/>
      <c r="N182" s="7"/>
      <c r="O182" s="7"/>
      <c r="P182" s="56"/>
      <c r="Q182" s="22"/>
      <c r="R182" s="22"/>
      <c r="S182" s="22"/>
      <c r="T182" s="90"/>
      <c r="U182" s="90"/>
    </row>
    <row r="183" spans="1:21" s="60" customFormat="1" x14ac:dyDescent="0.25">
      <c r="A183" s="11" t="s">
        <v>98</v>
      </c>
      <c r="B183" s="7"/>
      <c r="C183" s="7"/>
      <c r="D183" s="7"/>
      <c r="E183" s="7"/>
      <c r="F183" s="9">
        <v>10486</v>
      </c>
      <c r="G183" s="16">
        <v>10486.28</v>
      </c>
      <c r="H183" s="9">
        <v>46971</v>
      </c>
      <c r="I183" s="9">
        <v>46971</v>
      </c>
      <c r="J183" s="7"/>
      <c r="K183" s="7"/>
      <c r="L183" s="7"/>
      <c r="M183" s="7"/>
      <c r="N183" s="7"/>
      <c r="O183" s="7"/>
      <c r="P183" s="56"/>
      <c r="Q183" s="22"/>
      <c r="R183" s="22"/>
      <c r="S183" s="22"/>
      <c r="T183" s="90"/>
      <c r="U183" s="90"/>
    </row>
    <row r="184" spans="1:21" s="60" customFormat="1" ht="51" customHeight="1" x14ac:dyDescent="0.25">
      <c r="A184" s="8" t="s">
        <v>93</v>
      </c>
      <c r="B184" s="7"/>
      <c r="C184" s="7"/>
      <c r="D184" s="7"/>
      <c r="E184" s="7"/>
      <c r="F184" s="7"/>
      <c r="G184" s="7"/>
      <c r="H184" s="9"/>
      <c r="I184" s="9"/>
      <c r="J184" s="7"/>
      <c r="K184" s="7"/>
      <c r="L184" s="7"/>
      <c r="M184" s="7"/>
      <c r="N184" s="7"/>
      <c r="O184" s="7"/>
      <c r="P184" s="56"/>
      <c r="Q184" s="22"/>
      <c r="R184" s="22"/>
      <c r="S184" s="22"/>
      <c r="T184" s="90"/>
      <c r="U184" s="90"/>
    </row>
    <row r="185" spans="1:21" s="60" customFormat="1" x14ac:dyDescent="0.25">
      <c r="A185" s="11" t="s">
        <v>104</v>
      </c>
      <c r="B185" s="7"/>
      <c r="C185" s="7"/>
      <c r="D185" s="7"/>
      <c r="E185" s="7"/>
      <c r="F185" s="9">
        <v>83732</v>
      </c>
      <c r="G185" s="10">
        <v>83732</v>
      </c>
      <c r="H185" s="9">
        <v>334928</v>
      </c>
      <c r="I185" s="9">
        <v>334928</v>
      </c>
      <c r="J185" s="7"/>
      <c r="K185" s="7"/>
      <c r="L185" s="7"/>
      <c r="M185" s="7"/>
      <c r="N185" s="7"/>
      <c r="O185" s="7"/>
      <c r="P185" s="56"/>
      <c r="Q185" s="22"/>
      <c r="R185" s="22"/>
      <c r="S185" s="22"/>
      <c r="T185" s="90"/>
      <c r="U185" s="90"/>
    </row>
    <row r="186" spans="1:21" s="60" customFormat="1" x14ac:dyDescent="0.25">
      <c r="A186" s="11" t="s">
        <v>99</v>
      </c>
      <c r="B186" s="7"/>
      <c r="C186" s="7"/>
      <c r="D186" s="7"/>
      <c r="E186" s="7"/>
      <c r="F186" s="9">
        <v>0</v>
      </c>
      <c r="G186" s="10"/>
      <c r="H186" s="9">
        <v>43560</v>
      </c>
      <c r="I186" s="9">
        <v>43560</v>
      </c>
      <c r="J186" s="7"/>
      <c r="K186" s="7"/>
      <c r="L186" s="7"/>
      <c r="M186" s="7"/>
      <c r="N186" s="7"/>
      <c r="O186" s="7"/>
      <c r="P186" s="56"/>
      <c r="Q186" s="22"/>
      <c r="R186" s="22"/>
      <c r="S186" s="22"/>
      <c r="T186" s="90"/>
      <c r="U186" s="90"/>
    </row>
    <row r="187" spans="1:21" s="60" customFormat="1" x14ac:dyDescent="0.25">
      <c r="A187" s="11" t="s">
        <v>100</v>
      </c>
      <c r="B187" s="7"/>
      <c r="C187" s="7"/>
      <c r="D187" s="7"/>
      <c r="E187" s="7"/>
      <c r="F187" s="9">
        <v>0</v>
      </c>
      <c r="G187" s="10"/>
      <c r="H187" s="9">
        <v>140975</v>
      </c>
      <c r="I187" s="9">
        <v>140975</v>
      </c>
      <c r="J187" s="7"/>
      <c r="K187" s="7"/>
      <c r="L187" s="7"/>
      <c r="M187" s="7"/>
      <c r="N187" s="7"/>
      <c r="O187" s="7"/>
      <c r="P187" s="56"/>
      <c r="Q187" s="22"/>
      <c r="R187" s="22"/>
      <c r="S187" s="22"/>
      <c r="T187" s="90"/>
      <c r="U187" s="90"/>
    </row>
    <row r="188" spans="1:21" s="60" customFormat="1" x14ac:dyDescent="0.25">
      <c r="A188" s="11" t="s">
        <v>101</v>
      </c>
      <c r="B188" s="7"/>
      <c r="C188" s="7"/>
      <c r="D188" s="7"/>
      <c r="E188" s="7"/>
      <c r="F188" s="9">
        <v>29040</v>
      </c>
      <c r="G188" s="16">
        <v>29040.14</v>
      </c>
      <c r="H188" s="9">
        <v>190534</v>
      </c>
      <c r="I188" s="9">
        <v>190534</v>
      </c>
      <c r="J188" s="7"/>
      <c r="K188" s="7"/>
      <c r="L188" s="7"/>
      <c r="M188" s="7"/>
      <c r="N188" s="7"/>
      <c r="O188" s="7"/>
      <c r="P188" s="56"/>
      <c r="Q188" s="22"/>
      <c r="R188" s="22"/>
      <c r="S188" s="22"/>
      <c r="T188" s="90"/>
      <c r="U188" s="90"/>
    </row>
    <row r="189" spans="1:21" s="60" customFormat="1" x14ac:dyDescent="0.25">
      <c r="A189" s="11" t="s">
        <v>102</v>
      </c>
      <c r="B189" s="7"/>
      <c r="C189" s="7"/>
      <c r="D189" s="7"/>
      <c r="E189" s="7"/>
      <c r="F189" s="9">
        <v>0</v>
      </c>
      <c r="G189" s="10"/>
      <c r="H189" s="9">
        <v>30000</v>
      </c>
      <c r="I189" s="9">
        <v>30000</v>
      </c>
      <c r="J189" s="7"/>
      <c r="K189" s="7"/>
      <c r="L189" s="7"/>
      <c r="M189" s="7"/>
      <c r="N189" s="7"/>
      <c r="O189" s="7"/>
      <c r="P189" s="56"/>
      <c r="Q189" s="22"/>
      <c r="R189" s="22"/>
      <c r="S189" s="22"/>
      <c r="T189" s="90"/>
      <c r="U189" s="90"/>
    </row>
    <row r="190" spans="1:21" s="60" customFormat="1" x14ac:dyDescent="0.25">
      <c r="A190" s="8" t="s">
        <v>103</v>
      </c>
      <c r="B190" s="7"/>
      <c r="C190" s="7"/>
      <c r="D190" s="7"/>
      <c r="E190" s="7"/>
      <c r="F190" s="9">
        <v>4356</v>
      </c>
      <c r="G190" s="16">
        <v>4356.0200000000004</v>
      </c>
      <c r="H190" s="9">
        <v>49727</v>
      </c>
      <c r="I190" s="9">
        <v>49727</v>
      </c>
      <c r="J190" s="7"/>
      <c r="K190" s="7"/>
      <c r="L190" s="7"/>
      <c r="M190" s="7"/>
      <c r="N190" s="7"/>
      <c r="O190" s="7"/>
      <c r="P190" s="56"/>
      <c r="Q190" s="22"/>
      <c r="R190" s="22"/>
      <c r="S190" s="22"/>
      <c r="T190" s="90"/>
      <c r="U190" s="90"/>
    </row>
    <row r="191" spans="1:21" s="60" customFormat="1" ht="24.95" customHeight="1" x14ac:dyDescent="0.25">
      <c r="A191" s="18" t="s">
        <v>105</v>
      </c>
      <c r="B191" s="14"/>
      <c r="C191" s="14"/>
      <c r="D191" s="14"/>
      <c r="E191" s="14"/>
      <c r="F191" s="14">
        <f>SUM(F176:F190)</f>
        <v>406921</v>
      </c>
      <c r="G191" s="14">
        <f t="shared" ref="G191:M191" si="23">SUM(G176:G190)</f>
        <v>406921.00000000006</v>
      </c>
      <c r="H191" s="14">
        <f t="shared" si="23"/>
        <v>19033004</v>
      </c>
      <c r="I191" s="14">
        <f>SUM(I176:I190)</f>
        <v>19033004</v>
      </c>
      <c r="J191" s="14">
        <f t="shared" si="23"/>
        <v>0</v>
      </c>
      <c r="K191" s="14"/>
      <c r="L191" s="14">
        <f t="shared" si="23"/>
        <v>0</v>
      </c>
      <c r="M191" s="14">
        <f t="shared" si="23"/>
        <v>0</v>
      </c>
      <c r="N191" s="14">
        <f>B191+D191+F191+H191+J191+L191+M191</f>
        <v>19439925</v>
      </c>
      <c r="O191" s="14">
        <f>B191+D191+F191+H191</f>
        <v>19439925</v>
      </c>
      <c r="P191" s="14">
        <f>C191+E191+G191+I191</f>
        <v>19439925</v>
      </c>
      <c r="Q191" s="22"/>
      <c r="R191" s="22"/>
      <c r="S191" s="22"/>
      <c r="T191" s="90"/>
      <c r="U191" s="90"/>
    </row>
    <row r="192" spans="1:21" s="60" customFormat="1" ht="39.950000000000003" customHeight="1" x14ac:dyDescent="0.25">
      <c r="A192" s="171" t="s">
        <v>106</v>
      </c>
      <c r="B192" s="171"/>
      <c r="C192" s="171"/>
      <c r="D192" s="171"/>
      <c r="E192" s="171"/>
      <c r="F192" s="171"/>
      <c r="G192" s="171"/>
      <c r="H192" s="171"/>
      <c r="I192" s="171"/>
      <c r="J192" s="171"/>
      <c r="K192" s="171"/>
      <c r="L192" s="171"/>
      <c r="M192" s="171"/>
      <c r="N192" s="171"/>
      <c r="O192" s="51"/>
      <c r="P192" s="44"/>
      <c r="Q192" s="22"/>
      <c r="R192" s="22"/>
      <c r="S192" s="22"/>
      <c r="T192" s="90"/>
      <c r="U192" s="90"/>
    </row>
    <row r="193" spans="1:21" s="60" customFormat="1" ht="54.95" customHeight="1" x14ac:dyDescent="0.25">
      <c r="A193" s="135" t="s">
        <v>25</v>
      </c>
      <c r="B193" s="135"/>
      <c r="C193" s="135"/>
      <c r="D193" s="135"/>
      <c r="E193" s="135"/>
      <c r="F193" s="135"/>
      <c r="G193" s="135"/>
      <c r="H193" s="135"/>
      <c r="I193" s="135"/>
      <c r="J193" s="135"/>
      <c r="K193" s="135"/>
      <c r="L193" s="135"/>
      <c r="M193" s="135"/>
      <c r="N193" s="135"/>
      <c r="O193" s="45"/>
      <c r="P193" s="56"/>
      <c r="Q193" s="22"/>
      <c r="R193" s="22"/>
      <c r="S193" s="22"/>
      <c r="T193" s="90"/>
      <c r="U193" s="90"/>
    </row>
    <row r="194" spans="1:21" s="60" customFormat="1" ht="31.5" customHeight="1" x14ac:dyDescent="0.25">
      <c r="A194" s="45" t="s">
        <v>6</v>
      </c>
      <c r="B194" s="7"/>
      <c r="C194" s="7"/>
      <c r="D194" s="7"/>
      <c r="E194" s="7"/>
      <c r="F194" s="7"/>
      <c r="G194" s="7"/>
      <c r="H194" s="7"/>
      <c r="I194" s="7"/>
      <c r="J194" s="7"/>
      <c r="K194" s="7"/>
      <c r="L194" s="7"/>
      <c r="M194" s="7"/>
      <c r="N194" s="7"/>
      <c r="O194" s="7"/>
      <c r="P194" s="56"/>
      <c r="Q194" s="22"/>
      <c r="R194" s="22"/>
      <c r="S194" s="22"/>
      <c r="T194" s="90"/>
      <c r="U194" s="90"/>
    </row>
    <row r="195" spans="1:21" s="60" customFormat="1" ht="30" x14ac:dyDescent="0.25">
      <c r="A195" s="19" t="s">
        <v>107</v>
      </c>
      <c r="B195" s="7"/>
      <c r="C195" s="7"/>
      <c r="D195" s="7"/>
      <c r="E195" s="7"/>
      <c r="F195" s="7"/>
      <c r="G195" s="7"/>
      <c r="H195" s="9">
        <v>1402789</v>
      </c>
      <c r="I195" s="9">
        <v>1402789</v>
      </c>
      <c r="J195" s="9"/>
      <c r="K195" s="9"/>
      <c r="L195" s="7"/>
      <c r="M195" s="7"/>
      <c r="N195" s="7"/>
      <c r="O195" s="7"/>
      <c r="P195" s="56"/>
      <c r="Q195" s="22"/>
      <c r="R195" s="22"/>
      <c r="S195" s="22"/>
      <c r="T195" s="90"/>
      <c r="U195" s="90"/>
    </row>
    <row r="196" spans="1:21" s="60" customFormat="1" x14ac:dyDescent="0.25">
      <c r="A196" s="19" t="s">
        <v>108</v>
      </c>
      <c r="B196" s="7"/>
      <c r="C196" s="7"/>
      <c r="D196" s="7"/>
      <c r="E196" s="7"/>
      <c r="F196" s="7"/>
      <c r="G196" s="7"/>
      <c r="H196" s="9">
        <v>45996268</v>
      </c>
      <c r="I196" s="9">
        <v>45996268</v>
      </c>
      <c r="J196" s="9">
        <v>2420856</v>
      </c>
      <c r="K196" s="9">
        <v>2420856</v>
      </c>
      <c r="L196" s="7"/>
      <c r="M196" s="7"/>
      <c r="N196" s="7"/>
      <c r="O196" s="7"/>
      <c r="P196" s="56"/>
      <c r="Q196" s="22"/>
      <c r="R196" s="22"/>
      <c r="S196" s="22"/>
      <c r="T196" s="90"/>
      <c r="U196" s="90"/>
    </row>
    <row r="197" spans="1:21" s="60" customFormat="1" x14ac:dyDescent="0.25">
      <c r="A197" s="19" t="s">
        <v>109</v>
      </c>
      <c r="B197" s="7"/>
      <c r="C197" s="7"/>
      <c r="D197" s="7"/>
      <c r="E197" s="7"/>
      <c r="F197" s="7"/>
      <c r="G197" s="7"/>
      <c r="H197" s="9">
        <v>350360</v>
      </c>
      <c r="I197" s="9">
        <v>350360</v>
      </c>
      <c r="J197" s="9"/>
      <c r="K197" s="9"/>
      <c r="L197" s="7"/>
      <c r="M197" s="7"/>
      <c r="N197" s="7"/>
      <c r="O197" s="7"/>
      <c r="P197" s="56"/>
      <c r="Q197" s="22"/>
      <c r="R197" s="22"/>
      <c r="S197" s="22"/>
      <c r="T197" s="90"/>
      <c r="U197" s="90"/>
    </row>
    <row r="198" spans="1:21" s="60" customFormat="1" x14ac:dyDescent="0.25">
      <c r="A198" s="19" t="s">
        <v>110</v>
      </c>
      <c r="B198" s="7"/>
      <c r="C198" s="7"/>
      <c r="D198" s="7"/>
      <c r="E198" s="7"/>
      <c r="F198" s="7"/>
      <c r="G198" s="7"/>
      <c r="H198" s="9">
        <v>1134105</v>
      </c>
      <c r="I198" s="9">
        <v>1134105</v>
      </c>
      <c r="J198" s="9">
        <v>284097</v>
      </c>
      <c r="K198" s="9">
        <v>284097</v>
      </c>
      <c r="L198" s="7"/>
      <c r="M198" s="7"/>
      <c r="N198" s="7"/>
      <c r="O198" s="7"/>
      <c r="P198" s="56"/>
      <c r="Q198" s="22"/>
      <c r="R198" s="22"/>
      <c r="S198" s="22"/>
      <c r="T198" s="90"/>
      <c r="U198" s="90"/>
    </row>
    <row r="199" spans="1:21" s="60" customFormat="1" x14ac:dyDescent="0.25">
      <c r="A199" s="19" t="s">
        <v>111</v>
      </c>
      <c r="B199" s="7"/>
      <c r="C199" s="7"/>
      <c r="D199" s="7"/>
      <c r="E199" s="7"/>
      <c r="F199" s="7"/>
      <c r="G199" s="7"/>
      <c r="H199" s="9">
        <v>612993</v>
      </c>
      <c r="I199" s="9">
        <v>612993</v>
      </c>
      <c r="J199" s="9">
        <v>142048</v>
      </c>
      <c r="K199" s="9">
        <v>142048</v>
      </c>
      <c r="L199" s="7"/>
      <c r="M199" s="7"/>
      <c r="N199" s="7"/>
      <c r="O199" s="7"/>
      <c r="P199" s="56"/>
      <c r="Q199" s="22"/>
      <c r="R199" s="22"/>
      <c r="S199" s="22"/>
      <c r="T199" s="90"/>
      <c r="U199" s="90"/>
    </row>
    <row r="200" spans="1:21" s="60" customFormat="1" ht="20.45" customHeight="1" x14ac:dyDescent="0.25">
      <c r="A200" s="51" t="s">
        <v>112</v>
      </c>
      <c r="B200" s="14"/>
      <c r="C200" s="14"/>
      <c r="D200" s="14"/>
      <c r="E200" s="14"/>
      <c r="F200" s="14"/>
      <c r="G200" s="14"/>
      <c r="H200" s="14">
        <f>H195+H196+H197+H198+H199</f>
        <v>49496515</v>
      </c>
      <c r="I200" s="14">
        <f>I195+I196+I197+I198+I199</f>
        <v>49496515</v>
      </c>
      <c r="J200" s="14">
        <f>J195+J196+J197+J198+J199</f>
        <v>2847001</v>
      </c>
      <c r="K200" s="14">
        <f>K195+K196+K197+K198+K199</f>
        <v>2847001</v>
      </c>
      <c r="L200" s="14"/>
      <c r="M200" s="14"/>
      <c r="N200" s="14">
        <f>B200+D200+F200+H200+J200+L200+M200</f>
        <v>52343516</v>
      </c>
      <c r="O200" s="14">
        <f>B200+D200+F200+H200</f>
        <v>49496515</v>
      </c>
      <c r="P200" s="14">
        <f>C200+E200+G200+I200</f>
        <v>49496515</v>
      </c>
      <c r="Q200" s="22"/>
      <c r="R200" s="22"/>
      <c r="S200" s="22"/>
      <c r="T200" s="90"/>
      <c r="U200" s="90"/>
    </row>
    <row r="201" spans="1:21" s="60" customFormat="1" ht="38.1" customHeight="1" x14ac:dyDescent="0.25">
      <c r="A201" s="171" t="s">
        <v>113</v>
      </c>
      <c r="B201" s="171"/>
      <c r="C201" s="171"/>
      <c r="D201" s="171"/>
      <c r="E201" s="171"/>
      <c r="F201" s="171"/>
      <c r="G201" s="171"/>
      <c r="H201" s="171"/>
      <c r="I201" s="171"/>
      <c r="J201" s="171"/>
      <c r="K201" s="171"/>
      <c r="L201" s="171"/>
      <c r="M201" s="171"/>
      <c r="N201" s="171"/>
      <c r="O201" s="51"/>
      <c r="P201" s="44"/>
      <c r="Q201" s="22"/>
      <c r="R201" s="22"/>
      <c r="S201" s="22"/>
      <c r="T201" s="90"/>
      <c r="U201" s="90"/>
    </row>
    <row r="202" spans="1:21" s="60" customFormat="1" ht="66.599999999999994" customHeight="1" x14ac:dyDescent="0.25">
      <c r="A202" s="135" t="s">
        <v>208</v>
      </c>
      <c r="B202" s="135"/>
      <c r="C202" s="135"/>
      <c r="D202" s="135"/>
      <c r="E202" s="135"/>
      <c r="F202" s="135"/>
      <c r="G202" s="135"/>
      <c r="H202" s="135"/>
      <c r="I202" s="135"/>
      <c r="J202" s="135"/>
      <c r="K202" s="135"/>
      <c r="L202" s="135"/>
      <c r="M202" s="135"/>
      <c r="N202" s="135"/>
      <c r="O202" s="45"/>
      <c r="P202" s="56"/>
      <c r="Q202" s="22"/>
      <c r="R202" s="22"/>
      <c r="S202" s="22"/>
      <c r="T202" s="90"/>
      <c r="U202" s="90"/>
    </row>
    <row r="203" spans="1:21" s="60" customFormat="1" ht="34.5" customHeight="1" x14ac:dyDescent="0.25">
      <c r="A203" s="45" t="s">
        <v>6</v>
      </c>
      <c r="B203" s="7"/>
      <c r="C203" s="7"/>
      <c r="D203" s="7"/>
      <c r="E203" s="7"/>
      <c r="F203" s="7"/>
      <c r="G203" s="7"/>
      <c r="H203" s="7"/>
      <c r="I203" s="7"/>
      <c r="J203" s="7"/>
      <c r="K203" s="7"/>
      <c r="L203" s="7"/>
      <c r="M203" s="7"/>
      <c r="N203" s="7"/>
      <c r="O203" s="7"/>
      <c r="P203" s="56"/>
      <c r="Q203" s="22"/>
      <c r="R203" s="22"/>
      <c r="S203" s="22"/>
      <c r="T203" s="90"/>
      <c r="U203" s="90"/>
    </row>
    <row r="204" spans="1:21" s="60" customFormat="1" ht="36" customHeight="1" x14ac:dyDescent="0.25">
      <c r="A204" s="19" t="s">
        <v>115</v>
      </c>
      <c r="B204" s="7"/>
      <c r="C204" s="7"/>
      <c r="D204" s="7"/>
      <c r="E204" s="7"/>
      <c r="F204" s="7"/>
      <c r="G204" s="7"/>
      <c r="H204" s="9">
        <v>5495354</v>
      </c>
      <c r="I204" s="9">
        <v>5495354</v>
      </c>
      <c r="J204" s="7"/>
      <c r="K204" s="7"/>
      <c r="L204" s="7"/>
      <c r="M204" s="7"/>
      <c r="N204" s="7"/>
      <c r="O204" s="7"/>
      <c r="P204" s="56"/>
      <c r="Q204" s="22"/>
      <c r="R204" s="22"/>
      <c r="S204" s="22"/>
      <c r="T204" s="90"/>
      <c r="U204" s="90"/>
    </row>
    <row r="205" spans="1:21" s="60" customFormat="1" x14ac:dyDescent="0.25">
      <c r="A205" s="19" t="s">
        <v>117</v>
      </c>
      <c r="B205" s="7"/>
      <c r="C205" s="7"/>
      <c r="D205" s="7"/>
      <c r="E205" s="7"/>
      <c r="F205" s="7"/>
      <c r="G205" s="7"/>
      <c r="H205" s="9">
        <v>85045</v>
      </c>
      <c r="I205" s="9">
        <v>85045</v>
      </c>
      <c r="J205" s="7"/>
      <c r="K205" s="7"/>
      <c r="L205" s="7"/>
      <c r="M205" s="7"/>
      <c r="N205" s="7"/>
      <c r="O205" s="7"/>
      <c r="P205" s="56"/>
      <c r="Q205" s="22"/>
      <c r="R205" s="22"/>
      <c r="S205" s="22"/>
      <c r="T205" s="90"/>
      <c r="U205" s="90"/>
    </row>
    <row r="206" spans="1:21" s="60" customFormat="1" x14ac:dyDescent="0.25">
      <c r="A206" s="19" t="s">
        <v>116</v>
      </c>
      <c r="B206" s="7"/>
      <c r="C206" s="7"/>
      <c r="D206" s="7"/>
      <c r="E206" s="7"/>
      <c r="F206" s="7"/>
      <c r="G206" s="7"/>
      <c r="H206" s="9">
        <v>257474</v>
      </c>
      <c r="I206" s="9">
        <v>257474</v>
      </c>
      <c r="J206" s="7"/>
      <c r="K206" s="7"/>
      <c r="L206" s="7"/>
      <c r="M206" s="7"/>
      <c r="N206" s="7"/>
      <c r="O206" s="7"/>
      <c r="P206" s="56"/>
      <c r="Q206" s="22"/>
      <c r="R206" s="22"/>
      <c r="S206" s="22"/>
      <c r="T206" s="90"/>
      <c r="U206" s="90"/>
    </row>
    <row r="207" spans="1:21" s="60" customFormat="1" ht="18" customHeight="1" x14ac:dyDescent="0.25">
      <c r="A207" s="19" t="s">
        <v>118</v>
      </c>
      <c r="B207" s="7"/>
      <c r="C207" s="7"/>
      <c r="D207" s="7"/>
      <c r="E207" s="7"/>
      <c r="F207" s="7"/>
      <c r="G207" s="7"/>
      <c r="H207" s="9">
        <v>16399</v>
      </c>
      <c r="I207" s="9">
        <v>16399</v>
      </c>
      <c r="J207" s="7"/>
      <c r="K207" s="7"/>
      <c r="L207" s="7"/>
      <c r="M207" s="7"/>
      <c r="N207" s="7"/>
      <c r="O207" s="7"/>
      <c r="P207" s="56"/>
      <c r="Q207" s="22"/>
      <c r="R207" s="22"/>
      <c r="S207" s="22"/>
      <c r="T207" s="90"/>
      <c r="U207" s="90"/>
    </row>
    <row r="208" spans="1:21" s="60" customFormat="1" ht="18.95" customHeight="1" x14ac:dyDescent="0.25">
      <c r="A208" s="51" t="s">
        <v>114</v>
      </c>
      <c r="B208" s="14"/>
      <c r="C208" s="14"/>
      <c r="D208" s="14"/>
      <c r="E208" s="14"/>
      <c r="F208" s="14"/>
      <c r="G208" s="14"/>
      <c r="H208" s="14">
        <f>H204+H205+H206+H207</f>
        <v>5854272</v>
      </c>
      <c r="I208" s="14">
        <f>I204+I205+I206+I207</f>
        <v>5854272</v>
      </c>
      <c r="J208" s="14"/>
      <c r="K208" s="14"/>
      <c r="L208" s="14"/>
      <c r="M208" s="14"/>
      <c r="N208" s="14">
        <f>B208+D208+F208+H208+J208+L208+M208</f>
        <v>5854272</v>
      </c>
      <c r="O208" s="14">
        <f>B208+D208+F208+H208</f>
        <v>5854272</v>
      </c>
      <c r="P208" s="14">
        <f>C208+E208+G208+I208</f>
        <v>5854272</v>
      </c>
      <c r="Q208" s="22"/>
      <c r="R208" s="22"/>
      <c r="S208" s="22"/>
      <c r="T208" s="90"/>
      <c r="U208" s="90"/>
    </row>
    <row r="209" spans="1:22" s="60" customFormat="1" ht="35.450000000000003" customHeight="1" x14ac:dyDescent="0.25">
      <c r="A209" s="171" t="s">
        <v>119</v>
      </c>
      <c r="B209" s="171"/>
      <c r="C209" s="171"/>
      <c r="D209" s="171"/>
      <c r="E209" s="171"/>
      <c r="F209" s="171"/>
      <c r="G209" s="171"/>
      <c r="H209" s="171"/>
      <c r="I209" s="171"/>
      <c r="J209" s="171"/>
      <c r="K209" s="171"/>
      <c r="L209" s="171"/>
      <c r="M209" s="171"/>
      <c r="N209" s="171"/>
      <c r="O209" s="51"/>
      <c r="P209" s="44"/>
      <c r="Q209" s="22"/>
      <c r="R209" s="22"/>
      <c r="S209" s="22"/>
      <c r="T209" s="90"/>
      <c r="U209" s="90"/>
    </row>
    <row r="210" spans="1:22" s="60" customFormat="1" ht="48" customHeight="1" x14ac:dyDescent="0.25">
      <c r="A210" s="159" t="s">
        <v>29</v>
      </c>
      <c r="B210" s="159"/>
      <c r="C210" s="159"/>
      <c r="D210" s="159"/>
      <c r="E210" s="159"/>
      <c r="F210" s="159"/>
      <c r="G210" s="159"/>
      <c r="H210" s="159"/>
      <c r="I210" s="159"/>
      <c r="J210" s="159"/>
      <c r="K210" s="159"/>
      <c r="L210" s="159"/>
      <c r="M210" s="159"/>
      <c r="N210" s="159"/>
      <c r="O210" s="52"/>
      <c r="P210" s="44"/>
      <c r="Q210" s="22"/>
      <c r="R210" s="22"/>
      <c r="S210" s="22"/>
      <c r="T210" s="90"/>
      <c r="U210" s="90"/>
    </row>
    <row r="211" spans="1:22" s="60" customFormat="1" ht="31.5" customHeight="1" x14ac:dyDescent="0.25">
      <c r="A211" s="45" t="s">
        <v>6</v>
      </c>
      <c r="B211" s="7"/>
      <c r="C211" s="7"/>
      <c r="D211" s="7"/>
      <c r="E211" s="7"/>
      <c r="F211" s="7"/>
      <c r="G211" s="7"/>
      <c r="H211" s="7"/>
      <c r="I211" s="7"/>
      <c r="J211" s="7"/>
      <c r="K211" s="7"/>
      <c r="L211" s="7"/>
      <c r="M211" s="7"/>
      <c r="N211" s="7"/>
      <c r="O211" s="7"/>
      <c r="P211" s="56"/>
      <c r="Q211" s="22"/>
      <c r="R211" s="22"/>
      <c r="S211" s="22"/>
      <c r="T211" s="90"/>
      <c r="U211" s="90"/>
    </row>
    <row r="212" spans="1:22" s="60" customFormat="1" ht="27.6" customHeight="1" x14ac:dyDescent="0.25">
      <c r="A212" s="19" t="s">
        <v>120</v>
      </c>
      <c r="B212" s="7"/>
      <c r="C212" s="7"/>
      <c r="D212" s="7"/>
      <c r="E212" s="7"/>
      <c r="F212" s="7"/>
      <c r="G212" s="7"/>
      <c r="H212" s="9">
        <v>1794618</v>
      </c>
      <c r="I212" s="9">
        <v>1794618</v>
      </c>
      <c r="J212" s="9"/>
      <c r="K212" s="9"/>
      <c r="L212" s="7"/>
      <c r="M212" s="7"/>
      <c r="N212" s="7"/>
      <c r="O212" s="7"/>
      <c r="P212" s="56"/>
      <c r="Q212" s="22"/>
      <c r="R212" s="22"/>
      <c r="S212" s="22"/>
      <c r="T212" s="90"/>
      <c r="U212" s="90"/>
    </row>
    <row r="213" spans="1:22" s="60" customFormat="1" x14ac:dyDescent="0.25">
      <c r="A213" s="19" t="s">
        <v>121</v>
      </c>
      <c r="B213" s="7"/>
      <c r="C213" s="7"/>
      <c r="D213" s="7"/>
      <c r="E213" s="7"/>
      <c r="F213" s="7"/>
      <c r="G213" s="7"/>
      <c r="H213" s="9">
        <v>46634125</v>
      </c>
      <c r="I213" s="9">
        <v>46634125</v>
      </c>
      <c r="J213" s="9">
        <v>16676422</v>
      </c>
      <c r="K213" s="9">
        <v>16676422</v>
      </c>
      <c r="L213" s="7"/>
      <c r="M213" s="7"/>
      <c r="N213" s="7"/>
      <c r="O213" s="7"/>
      <c r="P213" s="56"/>
      <c r="Q213" s="22"/>
      <c r="R213" s="22"/>
      <c r="S213" s="22"/>
      <c r="T213" s="90"/>
      <c r="U213" s="90"/>
    </row>
    <row r="214" spans="1:22" s="60" customFormat="1" x14ac:dyDescent="0.25">
      <c r="A214" s="19" t="s">
        <v>122</v>
      </c>
      <c r="B214" s="7"/>
      <c r="C214" s="7"/>
      <c r="D214" s="7"/>
      <c r="E214" s="7"/>
      <c r="F214" s="7"/>
      <c r="G214" s="7"/>
      <c r="H214" s="9">
        <v>394770</v>
      </c>
      <c r="I214" s="9">
        <v>394770</v>
      </c>
      <c r="J214" s="9">
        <v>97835</v>
      </c>
      <c r="K214" s="9">
        <v>97835</v>
      </c>
      <c r="L214" s="7"/>
      <c r="M214" s="7"/>
      <c r="N214" s="7"/>
      <c r="O214" s="7"/>
      <c r="P214" s="56"/>
      <c r="Q214" s="22"/>
      <c r="R214" s="22"/>
      <c r="S214" s="22"/>
      <c r="T214" s="90"/>
      <c r="U214" s="90"/>
    </row>
    <row r="215" spans="1:22" s="60" customFormat="1" x14ac:dyDescent="0.25">
      <c r="A215" s="19" t="s">
        <v>123</v>
      </c>
      <c r="B215" s="7"/>
      <c r="C215" s="7"/>
      <c r="D215" s="7"/>
      <c r="E215" s="7"/>
      <c r="F215" s="7"/>
      <c r="G215" s="7"/>
      <c r="H215" s="9">
        <v>1032000</v>
      </c>
      <c r="I215" s="9">
        <v>1032000</v>
      </c>
      <c r="J215" s="9">
        <v>254400</v>
      </c>
      <c r="K215" s="9">
        <v>254400</v>
      </c>
      <c r="L215" s="7"/>
      <c r="M215" s="7"/>
      <c r="N215" s="7"/>
      <c r="O215" s="7"/>
      <c r="P215" s="56"/>
      <c r="Q215" s="22"/>
      <c r="R215" s="22"/>
      <c r="S215" s="22"/>
      <c r="T215" s="90"/>
      <c r="U215" s="90"/>
    </row>
    <row r="216" spans="1:22" s="60" customFormat="1" x14ac:dyDescent="0.25">
      <c r="A216" s="19" t="s">
        <v>124</v>
      </c>
      <c r="B216" s="7"/>
      <c r="C216" s="7"/>
      <c r="D216" s="7"/>
      <c r="E216" s="7"/>
      <c r="F216" s="7"/>
      <c r="G216" s="7"/>
      <c r="H216" s="9">
        <v>246824</v>
      </c>
      <c r="I216" s="9">
        <v>246824</v>
      </c>
      <c r="J216" s="9">
        <v>227086</v>
      </c>
      <c r="K216" s="9">
        <v>227086</v>
      </c>
      <c r="L216" s="7"/>
      <c r="M216" s="7"/>
      <c r="N216" s="7"/>
      <c r="O216" s="7"/>
      <c r="P216" s="56"/>
      <c r="Q216" s="22"/>
      <c r="R216" s="22"/>
      <c r="S216" s="22"/>
      <c r="T216" s="90"/>
      <c r="U216" s="90"/>
    </row>
    <row r="217" spans="1:22" s="60" customFormat="1" ht="22.5" customHeight="1" x14ac:dyDescent="0.25">
      <c r="A217" s="49" t="s">
        <v>125</v>
      </c>
      <c r="B217" s="6"/>
      <c r="C217" s="6"/>
      <c r="D217" s="6"/>
      <c r="E217" s="6"/>
      <c r="F217" s="6"/>
      <c r="G217" s="6"/>
      <c r="H217" s="6">
        <f>H212+H213+H214+H215+H216</f>
        <v>50102337</v>
      </c>
      <c r="I217" s="6">
        <f>I212+I213+I214+I215+I216</f>
        <v>50102337</v>
      </c>
      <c r="J217" s="6">
        <f>J212+J213+J214+J215+J216</f>
        <v>17255743</v>
      </c>
      <c r="K217" s="6">
        <f>K212+K213+K214+K215+K216</f>
        <v>17255743</v>
      </c>
      <c r="L217" s="6"/>
      <c r="M217" s="6"/>
      <c r="N217" s="6">
        <f>B217+D217+F217+H217+J217+L217+M217</f>
        <v>67358080</v>
      </c>
      <c r="O217" s="6">
        <f t="shared" ref="O217:P219" si="24">B217+D217+F217+H217</f>
        <v>50102337</v>
      </c>
      <c r="P217" s="14">
        <f t="shared" si="24"/>
        <v>50102337</v>
      </c>
      <c r="Q217" s="22"/>
      <c r="R217" s="22"/>
      <c r="S217" s="22"/>
      <c r="T217" s="90"/>
      <c r="U217" s="90"/>
    </row>
    <row r="218" spans="1:22" s="3" customFormat="1" ht="27.75" customHeight="1" x14ac:dyDescent="0.25">
      <c r="A218" s="43" t="s">
        <v>126</v>
      </c>
      <c r="B218" s="13">
        <f>B172+B191+B200+B208+B217</f>
        <v>0</v>
      </c>
      <c r="C218" s="13">
        <f t="shared" ref="C218:M218" si="25">C172+C191+C200+C208+C217</f>
        <v>0</v>
      </c>
      <c r="D218" s="13">
        <f t="shared" si="25"/>
        <v>50578</v>
      </c>
      <c r="E218" s="13">
        <f t="shared" si="25"/>
        <v>50578</v>
      </c>
      <c r="F218" s="13">
        <f t="shared" si="25"/>
        <v>406921</v>
      </c>
      <c r="G218" s="13">
        <f t="shared" si="25"/>
        <v>406921.00000000006</v>
      </c>
      <c r="H218" s="13">
        <f t="shared" si="25"/>
        <v>124486128</v>
      </c>
      <c r="I218" s="13">
        <f>I172+I191+I200+I208+I217</f>
        <v>124486128</v>
      </c>
      <c r="J218" s="13">
        <f t="shared" si="25"/>
        <v>20102744</v>
      </c>
      <c r="K218" s="13">
        <f>K172+K191+K200+K208+K217</f>
        <v>20102744</v>
      </c>
      <c r="L218" s="13">
        <f t="shared" si="25"/>
        <v>0</v>
      </c>
      <c r="M218" s="13">
        <f t="shared" si="25"/>
        <v>0</v>
      </c>
      <c r="N218" s="13">
        <f>B218+D218+F218+H218+J218+L218+M218</f>
        <v>145046371</v>
      </c>
      <c r="O218" s="13">
        <f t="shared" si="24"/>
        <v>124943627</v>
      </c>
      <c r="P218" s="13">
        <f t="shared" si="24"/>
        <v>124943627</v>
      </c>
      <c r="Q218" s="22"/>
      <c r="R218" s="22"/>
      <c r="S218" s="22"/>
    </row>
    <row r="219" spans="1:22" s="3" customFormat="1" ht="32.25" customHeight="1" x14ac:dyDescent="0.25">
      <c r="A219" s="93" t="s">
        <v>138</v>
      </c>
      <c r="B219" s="38">
        <f>B167+B218</f>
        <v>3779923</v>
      </c>
      <c r="C219" s="38">
        <f t="shared" ref="C219:M219" si="26">C167+C218</f>
        <v>3381564</v>
      </c>
      <c r="D219" s="38">
        <f t="shared" si="26"/>
        <v>21898713</v>
      </c>
      <c r="E219" s="38">
        <f t="shared" si="26"/>
        <v>21849062</v>
      </c>
      <c r="F219" s="38">
        <f t="shared" si="26"/>
        <v>67028091</v>
      </c>
      <c r="G219" s="38">
        <f t="shared" si="26"/>
        <v>66988068.849999994</v>
      </c>
      <c r="H219" s="38">
        <f t="shared" si="26"/>
        <v>156789536</v>
      </c>
      <c r="I219" s="38">
        <f>I167+I218</f>
        <v>156734038</v>
      </c>
      <c r="J219" s="38">
        <f t="shared" si="26"/>
        <v>24491214</v>
      </c>
      <c r="K219" s="38">
        <f>K167+K218</f>
        <v>22808373</v>
      </c>
      <c r="L219" s="38">
        <f t="shared" si="26"/>
        <v>114787</v>
      </c>
      <c r="M219" s="38">
        <f t="shared" si="26"/>
        <v>0</v>
      </c>
      <c r="N219" s="38">
        <f>B219+D219+F219+H219+J219+L219+M219</f>
        <v>274102264</v>
      </c>
      <c r="O219" s="38">
        <f t="shared" si="24"/>
        <v>249496263</v>
      </c>
      <c r="P219" s="38">
        <f t="shared" si="24"/>
        <v>248952732.84999999</v>
      </c>
      <c r="Q219" s="65"/>
      <c r="R219" s="22"/>
      <c r="S219" s="22"/>
      <c r="T219" s="94"/>
      <c r="U219" s="94"/>
      <c r="V219" s="94"/>
    </row>
    <row r="220" spans="1:22" s="3" customFormat="1" ht="28.5" customHeight="1" x14ac:dyDescent="0.25">
      <c r="A220" s="169" t="s">
        <v>14</v>
      </c>
      <c r="B220" s="169"/>
      <c r="C220" s="169"/>
      <c r="D220" s="169"/>
      <c r="E220" s="169"/>
      <c r="F220" s="169"/>
      <c r="G220" s="169"/>
      <c r="H220" s="169"/>
      <c r="I220" s="169"/>
      <c r="J220" s="169"/>
      <c r="K220" s="169"/>
      <c r="L220" s="169"/>
      <c r="M220" s="169"/>
      <c r="N220" s="169"/>
      <c r="O220" s="56"/>
      <c r="P220" s="56"/>
      <c r="Q220" s="22"/>
      <c r="R220" s="22"/>
      <c r="S220" s="22"/>
    </row>
    <row r="221" spans="1:22" s="3" customFormat="1" ht="21" customHeight="1" x14ac:dyDescent="0.25">
      <c r="A221" s="170" t="s">
        <v>18</v>
      </c>
      <c r="B221" s="170"/>
      <c r="C221" s="170"/>
      <c r="D221" s="170"/>
      <c r="E221" s="170"/>
      <c r="F221" s="170"/>
      <c r="G221" s="170"/>
      <c r="H221" s="170"/>
      <c r="I221" s="170"/>
      <c r="J221" s="170"/>
      <c r="K221" s="170"/>
      <c r="L221" s="170"/>
      <c r="M221" s="170"/>
      <c r="N221" s="170"/>
      <c r="O221" s="95"/>
      <c r="P221" s="44"/>
      <c r="Q221" s="22"/>
      <c r="R221" s="22"/>
      <c r="S221" s="22"/>
    </row>
    <row r="222" spans="1:22" s="3" customFormat="1" ht="32.450000000000003" customHeight="1" x14ac:dyDescent="0.25">
      <c r="A222" s="138" t="s">
        <v>16</v>
      </c>
      <c r="B222" s="138"/>
      <c r="C222" s="138"/>
      <c r="D222" s="138"/>
      <c r="E222" s="138"/>
      <c r="F222" s="138"/>
      <c r="G222" s="138"/>
      <c r="H222" s="138"/>
      <c r="I222" s="138"/>
      <c r="J222" s="138"/>
      <c r="K222" s="138"/>
      <c r="L222" s="138"/>
      <c r="M222" s="138"/>
      <c r="N222" s="138"/>
      <c r="O222" s="61"/>
      <c r="P222" s="56"/>
      <c r="Q222" s="22"/>
      <c r="R222" s="22"/>
      <c r="S222" s="22"/>
    </row>
    <row r="223" spans="1:22" s="3" customFormat="1" ht="80.25" customHeight="1" x14ac:dyDescent="0.25">
      <c r="A223" s="61" t="s">
        <v>17</v>
      </c>
      <c r="B223" s="26"/>
      <c r="C223" s="26"/>
      <c r="D223" s="26"/>
      <c r="E223" s="7"/>
      <c r="F223" s="26">
        <v>1872737</v>
      </c>
      <c r="G223" s="17">
        <v>1868719</v>
      </c>
      <c r="H223" s="26">
        <v>1686915</v>
      </c>
      <c r="I223" s="26">
        <v>1686915</v>
      </c>
      <c r="J223" s="26">
        <v>74272</v>
      </c>
      <c r="K223" s="26"/>
      <c r="L223" s="26"/>
      <c r="M223" s="26"/>
      <c r="N223" s="26">
        <f>F223+H223+J223</f>
        <v>3633924</v>
      </c>
      <c r="O223" s="26"/>
      <c r="P223" s="56"/>
      <c r="Q223" s="22"/>
      <c r="R223" s="22"/>
      <c r="S223" s="22"/>
    </row>
    <row r="224" spans="1:22" s="3" customFormat="1" ht="21" customHeight="1" x14ac:dyDescent="0.25">
      <c r="A224" s="95" t="s">
        <v>19</v>
      </c>
      <c r="B224" s="95"/>
      <c r="C224" s="95"/>
      <c r="D224" s="95"/>
      <c r="E224" s="95"/>
      <c r="F224" s="39">
        <f>F223</f>
        <v>1872737</v>
      </c>
      <c r="G224" s="39">
        <f>G223</f>
        <v>1868719</v>
      </c>
      <c r="H224" s="39">
        <f t="shared" ref="H224:J224" si="27">H223</f>
        <v>1686915</v>
      </c>
      <c r="I224" s="39">
        <f>I223</f>
        <v>1686915</v>
      </c>
      <c r="J224" s="39">
        <f t="shared" si="27"/>
        <v>74272</v>
      </c>
      <c r="K224" s="39"/>
      <c r="L224" s="39"/>
      <c r="M224" s="39"/>
      <c r="N224" s="39">
        <f>B224+D224+F224+H224+J224+L224+M224</f>
        <v>3633924</v>
      </c>
      <c r="O224" s="39">
        <f>B224+D224+F224+H224</f>
        <v>3559652</v>
      </c>
      <c r="P224" s="14">
        <f>C224+E224+G224+I224</f>
        <v>3555634</v>
      </c>
      <c r="Q224" s="22"/>
      <c r="R224" s="22"/>
      <c r="S224" s="22"/>
    </row>
    <row r="225" spans="1:19" s="3" customFormat="1" ht="27.75" customHeight="1" x14ac:dyDescent="0.25">
      <c r="A225" s="96" t="s">
        <v>141</v>
      </c>
      <c r="B225" s="40">
        <f>B224+B26+B219</f>
        <v>4016125</v>
      </c>
      <c r="C225" s="40">
        <f t="shared" ref="C225:M225" si="28">C224+C26+C219</f>
        <v>3402374</v>
      </c>
      <c r="D225" s="40">
        <f t="shared" si="28"/>
        <v>22764763</v>
      </c>
      <c r="E225" s="40">
        <f t="shared" si="28"/>
        <v>22506029</v>
      </c>
      <c r="F225" s="40">
        <f t="shared" si="28"/>
        <v>69933325</v>
      </c>
      <c r="G225" s="40">
        <f t="shared" si="28"/>
        <v>69452912.699999988</v>
      </c>
      <c r="H225" s="40">
        <f t="shared" si="28"/>
        <v>159608601</v>
      </c>
      <c r="I225" s="40">
        <f>I224+I26+I219</f>
        <v>159553103</v>
      </c>
      <c r="J225" s="40">
        <f t="shared" si="28"/>
        <v>24565486</v>
      </c>
      <c r="K225" s="40">
        <f>K224+K26+K219</f>
        <v>22808373</v>
      </c>
      <c r="L225" s="40">
        <f t="shared" si="28"/>
        <v>114787</v>
      </c>
      <c r="M225" s="40">
        <f t="shared" si="28"/>
        <v>0</v>
      </c>
      <c r="N225" s="40">
        <f>B225+D225+F225+H225+J225+L225+M225</f>
        <v>281003087</v>
      </c>
      <c r="O225" s="40">
        <f>B225+D225+F225+H225</f>
        <v>256322814</v>
      </c>
      <c r="P225" s="40">
        <f>C225+E225+G225+I225</f>
        <v>254914418.69999999</v>
      </c>
      <c r="Q225" s="22"/>
      <c r="R225" s="22"/>
      <c r="S225" s="22"/>
    </row>
    <row r="226" spans="1:19" s="23" customFormat="1" ht="16.5" customHeight="1" x14ac:dyDescent="0.25">
      <c r="A226" s="97"/>
      <c r="B226" s="35"/>
      <c r="C226" s="35"/>
      <c r="D226" s="35"/>
      <c r="E226" s="81"/>
      <c r="F226" s="35"/>
      <c r="G226" s="35"/>
      <c r="H226" s="35"/>
      <c r="I226" s="35"/>
      <c r="J226" s="35"/>
      <c r="K226" s="35"/>
      <c r="L226" s="35"/>
      <c r="M226" s="35"/>
      <c r="N226" s="35"/>
      <c r="O226" s="35"/>
      <c r="P226" s="56"/>
      <c r="Q226" s="22"/>
      <c r="R226" s="22"/>
      <c r="S226" s="22"/>
    </row>
    <row r="227" spans="1:19" s="23" customFormat="1" ht="53.25" customHeight="1" x14ac:dyDescent="0.25">
      <c r="A227" s="139" t="s">
        <v>144</v>
      </c>
      <c r="B227" s="140"/>
      <c r="C227" s="140"/>
      <c r="D227" s="140"/>
      <c r="E227" s="140"/>
      <c r="F227" s="140"/>
      <c r="G227" s="140"/>
      <c r="H227" s="140"/>
      <c r="I227" s="140"/>
      <c r="J227" s="140"/>
      <c r="K227" s="140"/>
      <c r="L227" s="140"/>
      <c r="M227" s="140"/>
      <c r="N227" s="140"/>
      <c r="O227" s="55"/>
      <c r="P227" s="55"/>
      <c r="Q227" s="22"/>
      <c r="R227" s="22"/>
      <c r="S227" s="22"/>
    </row>
    <row r="228" spans="1:19" s="23" customFormat="1" ht="24.95" customHeight="1" x14ac:dyDescent="0.25">
      <c r="A228" s="143" t="s">
        <v>28</v>
      </c>
      <c r="B228" s="143"/>
      <c r="C228" s="143"/>
      <c r="D228" s="143"/>
      <c r="E228" s="143"/>
      <c r="F228" s="143"/>
      <c r="G228" s="143"/>
      <c r="H228" s="143"/>
      <c r="I228" s="143"/>
      <c r="J228" s="143"/>
      <c r="K228" s="143"/>
      <c r="L228" s="143"/>
      <c r="M228" s="143"/>
      <c r="N228" s="143"/>
      <c r="O228" s="27"/>
      <c r="P228" s="56"/>
      <c r="Q228" s="22"/>
      <c r="R228" s="22"/>
      <c r="S228" s="22"/>
    </row>
    <row r="229" spans="1:19" s="23" customFormat="1" ht="35.25" customHeight="1" x14ac:dyDescent="0.25">
      <c r="A229" s="27" t="s">
        <v>0</v>
      </c>
      <c r="B229" s="27" t="s">
        <v>11</v>
      </c>
      <c r="C229" s="57" t="s">
        <v>1</v>
      </c>
      <c r="D229" s="27" t="s">
        <v>2</v>
      </c>
      <c r="E229" s="57" t="s">
        <v>13</v>
      </c>
      <c r="F229" s="27" t="s">
        <v>3</v>
      </c>
      <c r="G229" s="58" t="s">
        <v>27</v>
      </c>
      <c r="H229" s="27" t="s">
        <v>4</v>
      </c>
      <c r="I229" s="107"/>
      <c r="J229" s="27" t="s">
        <v>12</v>
      </c>
      <c r="K229" s="107"/>
      <c r="L229" s="27" t="s">
        <v>15</v>
      </c>
      <c r="M229" s="27" t="s">
        <v>20</v>
      </c>
      <c r="N229" s="27" t="s">
        <v>5</v>
      </c>
      <c r="O229" s="27"/>
      <c r="P229" s="56"/>
      <c r="Q229" s="22"/>
      <c r="R229" s="22"/>
      <c r="S229" s="22"/>
    </row>
    <row r="230" spans="1:19" s="23" customFormat="1" ht="37.5" customHeight="1" x14ac:dyDescent="0.25">
      <c r="A230" s="134" t="s">
        <v>21</v>
      </c>
      <c r="B230" s="136"/>
      <c r="C230" s="136"/>
      <c r="D230" s="136"/>
      <c r="E230" s="136"/>
      <c r="F230" s="136"/>
      <c r="G230" s="136"/>
      <c r="H230" s="136"/>
      <c r="I230" s="136"/>
      <c r="J230" s="136"/>
      <c r="K230" s="136"/>
      <c r="L230" s="136"/>
      <c r="M230" s="136"/>
      <c r="N230" s="136"/>
      <c r="O230" s="48"/>
      <c r="P230" s="48"/>
      <c r="Q230" s="22"/>
      <c r="R230" s="22"/>
      <c r="S230" s="22"/>
    </row>
    <row r="231" spans="1:19" s="23" customFormat="1" ht="70.5" customHeight="1" x14ac:dyDescent="0.25">
      <c r="A231" s="135" t="s">
        <v>143</v>
      </c>
      <c r="B231" s="135"/>
      <c r="C231" s="135"/>
      <c r="D231" s="135"/>
      <c r="E231" s="135"/>
      <c r="F231" s="135"/>
      <c r="G231" s="135"/>
      <c r="H231" s="135"/>
      <c r="I231" s="135"/>
      <c r="J231" s="135"/>
      <c r="K231" s="135"/>
      <c r="L231" s="135"/>
      <c r="M231" s="135"/>
      <c r="N231" s="135"/>
      <c r="O231" s="45"/>
      <c r="P231" s="56"/>
      <c r="Q231" s="22"/>
      <c r="R231" s="22"/>
      <c r="S231" s="22"/>
    </row>
    <row r="232" spans="1:19" s="23" customFormat="1" ht="26.25" customHeight="1" x14ac:dyDescent="0.25">
      <c r="A232" s="20" t="s">
        <v>24</v>
      </c>
      <c r="B232" s="7"/>
      <c r="C232" s="7"/>
      <c r="D232" s="7"/>
      <c r="E232" s="7"/>
      <c r="F232" s="7"/>
      <c r="G232" s="7"/>
      <c r="H232" s="9">
        <v>1500000</v>
      </c>
      <c r="I232" s="9">
        <v>1500000</v>
      </c>
      <c r="J232" s="9">
        <v>3200000</v>
      </c>
      <c r="K232" s="9">
        <v>3200000</v>
      </c>
      <c r="L232" s="9">
        <v>1000000</v>
      </c>
      <c r="M232" s="9"/>
      <c r="N232" s="7">
        <f>H232+J232+L232</f>
        <v>5700000</v>
      </c>
      <c r="O232" s="7">
        <f t="shared" ref="O232:P234" si="29">H232</f>
        <v>1500000</v>
      </c>
      <c r="P232" s="26">
        <f t="shared" si="29"/>
        <v>1500000</v>
      </c>
      <c r="Q232" s="22"/>
      <c r="R232" s="22"/>
      <c r="S232" s="22"/>
    </row>
    <row r="233" spans="1:19" s="23" customFormat="1" ht="29.25" customHeight="1" x14ac:dyDescent="0.25">
      <c r="A233" s="48" t="s">
        <v>8</v>
      </c>
      <c r="B233" s="21"/>
      <c r="C233" s="21"/>
      <c r="D233" s="21"/>
      <c r="E233" s="21"/>
      <c r="F233" s="21"/>
      <c r="G233" s="21"/>
      <c r="H233" s="21">
        <f>H232</f>
        <v>1500000</v>
      </c>
      <c r="I233" s="21">
        <f>I232</f>
        <v>1500000</v>
      </c>
      <c r="J233" s="21">
        <f t="shared" ref="J233:L233" si="30">J232</f>
        <v>3200000</v>
      </c>
      <c r="K233" s="21">
        <f t="shared" ref="K233" si="31">K232</f>
        <v>3200000</v>
      </c>
      <c r="L233" s="21">
        <f t="shared" si="30"/>
        <v>1000000</v>
      </c>
      <c r="M233" s="21"/>
      <c r="N233" s="21">
        <f>H233+J233+L233</f>
        <v>5700000</v>
      </c>
      <c r="O233" s="21">
        <f t="shared" si="29"/>
        <v>1500000</v>
      </c>
      <c r="P233" s="21">
        <f t="shared" si="29"/>
        <v>1500000</v>
      </c>
      <c r="Q233" s="22"/>
      <c r="R233" s="22"/>
      <c r="S233" s="22"/>
    </row>
    <row r="234" spans="1:19" s="23" customFormat="1" ht="29.25" customHeight="1" x14ac:dyDescent="0.25">
      <c r="A234" s="96" t="s">
        <v>128</v>
      </c>
      <c r="B234" s="40">
        <f>B233</f>
        <v>0</v>
      </c>
      <c r="C234" s="40">
        <f t="shared" ref="C234:M234" si="32">C233</f>
        <v>0</v>
      </c>
      <c r="D234" s="40">
        <f t="shared" si="32"/>
        <v>0</v>
      </c>
      <c r="E234" s="40">
        <f t="shared" si="32"/>
        <v>0</v>
      </c>
      <c r="F234" s="40">
        <f t="shared" si="32"/>
        <v>0</v>
      </c>
      <c r="G234" s="40">
        <f t="shared" si="32"/>
        <v>0</v>
      </c>
      <c r="H234" s="40">
        <f t="shared" si="32"/>
        <v>1500000</v>
      </c>
      <c r="I234" s="40">
        <f t="shared" si="32"/>
        <v>1500000</v>
      </c>
      <c r="J234" s="40">
        <f t="shared" si="32"/>
        <v>3200000</v>
      </c>
      <c r="K234" s="40">
        <f t="shared" ref="K234" si="33">K233</f>
        <v>3200000</v>
      </c>
      <c r="L234" s="40">
        <f t="shared" si="32"/>
        <v>1000000</v>
      </c>
      <c r="M234" s="40">
        <f t="shared" si="32"/>
        <v>0</v>
      </c>
      <c r="N234" s="40">
        <f>B234+D234+F234+H234+J234+L234+M234</f>
        <v>5700000</v>
      </c>
      <c r="O234" s="40">
        <f t="shared" si="29"/>
        <v>1500000</v>
      </c>
      <c r="P234" s="40">
        <f t="shared" si="29"/>
        <v>1500000</v>
      </c>
      <c r="Q234" s="22"/>
      <c r="R234" s="22"/>
      <c r="S234" s="22"/>
    </row>
    <row r="235" spans="1:19" s="23" customFormat="1" x14ac:dyDescent="0.25">
      <c r="A235" s="98"/>
      <c r="B235" s="34"/>
      <c r="C235" s="34"/>
      <c r="D235" s="34"/>
      <c r="E235" s="99"/>
      <c r="F235" s="34"/>
      <c r="G235" s="34"/>
      <c r="H235" s="34"/>
      <c r="I235" s="34"/>
      <c r="J235" s="34"/>
      <c r="K235" s="34"/>
      <c r="L235" s="34"/>
      <c r="M235" s="34"/>
      <c r="N235" s="34"/>
      <c r="O235" s="34"/>
      <c r="P235" s="56"/>
      <c r="Q235" s="22"/>
      <c r="R235" s="22"/>
      <c r="S235" s="22"/>
    </row>
    <row r="236" spans="1:19" s="23" customFormat="1" ht="29.25" customHeight="1" x14ac:dyDescent="0.25">
      <c r="A236" s="139" t="s">
        <v>210</v>
      </c>
      <c r="B236" s="140"/>
      <c r="C236" s="140"/>
      <c r="D236" s="140"/>
      <c r="E236" s="140"/>
      <c r="F236" s="140"/>
      <c r="G236" s="140"/>
      <c r="H236" s="140"/>
      <c r="I236" s="140"/>
      <c r="J236" s="140"/>
      <c r="K236" s="140"/>
      <c r="L236" s="140"/>
      <c r="M236" s="140"/>
      <c r="N236" s="140"/>
      <c r="O236" s="55"/>
      <c r="P236" s="55"/>
      <c r="Q236" s="22"/>
      <c r="R236" s="22"/>
      <c r="S236" s="22"/>
    </row>
    <row r="237" spans="1:19" s="23" customFormat="1" ht="50.25" customHeight="1" x14ac:dyDescent="0.25">
      <c r="A237" s="27" t="s">
        <v>0</v>
      </c>
      <c r="B237" s="27" t="s">
        <v>11</v>
      </c>
      <c r="C237" s="47" t="s">
        <v>1</v>
      </c>
      <c r="D237" s="27" t="s">
        <v>2</v>
      </c>
      <c r="E237" s="47" t="s">
        <v>13</v>
      </c>
      <c r="F237" s="27" t="s">
        <v>3</v>
      </c>
      <c r="G237" s="47" t="s">
        <v>27</v>
      </c>
      <c r="H237" s="27" t="s">
        <v>4</v>
      </c>
      <c r="I237" s="119" t="s">
        <v>223</v>
      </c>
      <c r="J237" s="27" t="s">
        <v>12</v>
      </c>
      <c r="K237" s="119" t="s">
        <v>224</v>
      </c>
      <c r="L237" s="27" t="s">
        <v>15</v>
      </c>
      <c r="M237" s="27" t="s">
        <v>20</v>
      </c>
      <c r="N237" s="27" t="s">
        <v>5</v>
      </c>
      <c r="O237" s="27"/>
      <c r="P237" s="56"/>
      <c r="Q237" s="22"/>
      <c r="R237" s="22"/>
      <c r="S237" s="22"/>
    </row>
    <row r="238" spans="1:19" s="23" customFormat="1" ht="29.25" customHeight="1" x14ac:dyDescent="0.25">
      <c r="A238" s="137" t="s">
        <v>127</v>
      </c>
      <c r="B238" s="137"/>
      <c r="C238" s="137"/>
      <c r="D238" s="137"/>
      <c r="E238" s="137"/>
      <c r="F238" s="137"/>
      <c r="G238" s="137"/>
      <c r="H238" s="137"/>
      <c r="I238" s="137"/>
      <c r="J238" s="137"/>
      <c r="K238" s="137"/>
      <c r="L238" s="137"/>
      <c r="M238" s="137"/>
      <c r="N238" s="137"/>
      <c r="O238" s="100"/>
      <c r="P238" s="100"/>
      <c r="Q238" s="22"/>
      <c r="R238" s="22"/>
      <c r="S238" s="22"/>
    </row>
    <row r="239" spans="1:19" s="23" customFormat="1" ht="38.25" customHeight="1" x14ac:dyDescent="0.25">
      <c r="A239" s="134" t="s">
        <v>209</v>
      </c>
      <c r="B239" s="134"/>
      <c r="C239" s="134"/>
      <c r="D239" s="134"/>
      <c r="E239" s="134"/>
      <c r="F239" s="134"/>
      <c r="G239" s="134"/>
      <c r="H239" s="134"/>
      <c r="I239" s="134"/>
      <c r="J239" s="134"/>
      <c r="K239" s="134"/>
      <c r="L239" s="134"/>
      <c r="M239" s="134"/>
      <c r="N239" s="134"/>
      <c r="O239" s="47"/>
      <c r="P239" s="48"/>
      <c r="Q239" s="22"/>
      <c r="R239" s="22"/>
      <c r="S239" s="22"/>
    </row>
    <row r="240" spans="1:19" s="23" customFormat="1" ht="50.25" customHeight="1" x14ac:dyDescent="0.25">
      <c r="A240" s="135" t="s">
        <v>23</v>
      </c>
      <c r="B240" s="135"/>
      <c r="C240" s="135"/>
      <c r="D240" s="135"/>
      <c r="E240" s="135"/>
      <c r="F240" s="135"/>
      <c r="G240" s="135"/>
      <c r="H240" s="135"/>
      <c r="I240" s="135"/>
      <c r="J240" s="135"/>
      <c r="K240" s="135"/>
      <c r="L240" s="135"/>
      <c r="M240" s="135"/>
      <c r="N240" s="135"/>
      <c r="O240" s="45"/>
      <c r="P240" s="56"/>
      <c r="Q240" s="22"/>
      <c r="R240" s="22"/>
      <c r="S240" s="22"/>
    </row>
    <row r="241" spans="1:23" s="23" customFormat="1" ht="78" customHeight="1" x14ac:dyDescent="0.25">
      <c r="A241" s="61" t="s">
        <v>17</v>
      </c>
      <c r="B241" s="101"/>
      <c r="C241" s="101"/>
      <c r="D241" s="101"/>
      <c r="E241" s="101"/>
      <c r="F241" s="7">
        <v>739431</v>
      </c>
      <c r="G241" s="17">
        <v>739431</v>
      </c>
      <c r="H241" s="7">
        <v>34383331</v>
      </c>
      <c r="I241" s="7">
        <v>34130563</v>
      </c>
      <c r="J241" s="17">
        <v>37121213</v>
      </c>
      <c r="K241" s="7">
        <v>15846</v>
      </c>
      <c r="L241" s="17">
        <v>19648916</v>
      </c>
      <c r="M241" s="17">
        <v>4065740</v>
      </c>
      <c r="N241" s="7">
        <f>F241+H241+J241+L241+M241</f>
        <v>95958631</v>
      </c>
      <c r="O241" s="7">
        <f>B241+D241+F241+H241</f>
        <v>35122762</v>
      </c>
      <c r="P241" s="7">
        <f>C241+E241+G241+I241</f>
        <v>34869994</v>
      </c>
      <c r="Q241" s="118"/>
      <c r="R241"/>
      <c r="S241"/>
      <c r="T241"/>
      <c r="U241"/>
      <c r="V241"/>
      <c r="W241"/>
    </row>
    <row r="242" spans="1:23" s="23" customFormat="1" ht="33.6" customHeight="1" x14ac:dyDescent="0.25">
      <c r="A242" s="48" t="s">
        <v>130</v>
      </c>
      <c r="B242" s="48"/>
      <c r="C242" s="48"/>
      <c r="D242" s="48"/>
      <c r="E242" s="48"/>
      <c r="F242" s="21">
        <f>F241</f>
        <v>739431</v>
      </c>
      <c r="G242" s="21">
        <f t="shared" ref="G242:M242" si="34">G241</f>
        <v>739431</v>
      </c>
      <c r="H242" s="21">
        <f t="shared" si="34"/>
        <v>34383331</v>
      </c>
      <c r="I242" s="21">
        <f t="shared" si="34"/>
        <v>34130563</v>
      </c>
      <c r="J242" s="21">
        <f t="shared" si="34"/>
        <v>37121213</v>
      </c>
      <c r="K242" s="21">
        <f t="shared" si="34"/>
        <v>15846</v>
      </c>
      <c r="L242" s="21">
        <f t="shared" si="34"/>
        <v>19648916</v>
      </c>
      <c r="M242" s="21">
        <f t="shared" si="34"/>
        <v>4065740</v>
      </c>
      <c r="N242" s="21">
        <f>B242+D242+F242+H242+J242+L242+M242</f>
        <v>95958631</v>
      </c>
      <c r="O242" s="21">
        <f>B242+D242+F242+H242</f>
        <v>35122762</v>
      </c>
      <c r="P242" s="21">
        <f>C242+E242+G242+I242</f>
        <v>34869994</v>
      </c>
      <c r="Q242" s="22"/>
      <c r="R242"/>
      <c r="S242"/>
      <c r="T242"/>
      <c r="U242"/>
      <c r="V242"/>
      <c r="W242"/>
    </row>
    <row r="243" spans="1:23" s="23" customFormat="1" ht="59.1" customHeight="1" x14ac:dyDescent="0.25">
      <c r="A243" s="135" t="s">
        <v>214</v>
      </c>
      <c r="B243" s="135"/>
      <c r="C243" s="135"/>
      <c r="D243" s="135"/>
      <c r="E243" s="135"/>
      <c r="F243" s="135"/>
      <c r="G243" s="135"/>
      <c r="H243" s="135"/>
      <c r="I243" s="135"/>
      <c r="J243" s="135"/>
      <c r="K243" s="135"/>
      <c r="L243" s="135"/>
      <c r="M243" s="135"/>
      <c r="N243" s="135"/>
      <c r="O243" s="45"/>
      <c r="P243" s="56"/>
      <c r="Q243" s="22"/>
      <c r="R243"/>
      <c r="S243"/>
      <c r="T243"/>
      <c r="U243"/>
      <c r="V243"/>
      <c r="W243"/>
    </row>
    <row r="244" spans="1:23" s="23" customFormat="1" ht="27.95" customHeight="1" x14ac:dyDescent="0.25">
      <c r="A244" s="137" t="s">
        <v>129</v>
      </c>
      <c r="B244" s="137"/>
      <c r="C244" s="137"/>
      <c r="D244" s="137"/>
      <c r="E244" s="137"/>
      <c r="F244" s="137"/>
      <c r="G244" s="137"/>
      <c r="H244" s="137"/>
      <c r="I244" s="137"/>
      <c r="J244" s="137"/>
      <c r="K244" s="137"/>
      <c r="L244" s="137"/>
      <c r="M244" s="137"/>
      <c r="N244" s="137"/>
      <c r="O244" s="100"/>
      <c r="P244" s="100"/>
      <c r="Q244" s="22"/>
      <c r="R244"/>
      <c r="S244"/>
      <c r="T244"/>
      <c r="U244"/>
      <c r="V244"/>
      <c r="W244"/>
    </row>
    <row r="245" spans="1:23" s="23" customFormat="1" ht="39" customHeight="1" x14ac:dyDescent="0.25">
      <c r="A245" s="134" t="s">
        <v>140</v>
      </c>
      <c r="B245" s="136"/>
      <c r="C245" s="136"/>
      <c r="D245" s="136"/>
      <c r="E245" s="136"/>
      <c r="F245" s="136"/>
      <c r="G245" s="136"/>
      <c r="H245" s="136"/>
      <c r="I245" s="136"/>
      <c r="J245" s="136"/>
      <c r="K245" s="136"/>
      <c r="L245" s="136"/>
      <c r="M245" s="136"/>
      <c r="N245" s="136"/>
      <c r="O245" s="48"/>
      <c r="P245" s="48"/>
      <c r="Q245" s="22"/>
      <c r="R245" s="22"/>
      <c r="S245" s="22"/>
    </row>
    <row r="246" spans="1:23" s="23" customFormat="1" ht="57.75" customHeight="1" x14ac:dyDescent="0.25">
      <c r="A246" s="123" t="s">
        <v>25</v>
      </c>
      <c r="B246" s="126"/>
      <c r="C246" s="126"/>
      <c r="D246" s="126"/>
      <c r="E246" s="126"/>
      <c r="F246" s="126"/>
      <c r="G246" s="126"/>
      <c r="H246" s="126"/>
      <c r="I246" s="126"/>
      <c r="J246" s="126"/>
      <c r="K246" s="126"/>
      <c r="L246" s="126"/>
      <c r="M246" s="126"/>
      <c r="N246" s="126"/>
      <c r="O246" s="126"/>
      <c r="P246" s="127"/>
      <c r="Q246" s="22"/>
      <c r="R246" s="22"/>
      <c r="S246" s="22"/>
    </row>
    <row r="247" spans="1:23" s="23" customFormat="1" ht="24.75" customHeight="1" x14ac:dyDescent="0.25">
      <c r="A247" s="46" t="s">
        <v>24</v>
      </c>
      <c r="B247" s="7"/>
      <c r="C247" s="7"/>
      <c r="D247" s="7"/>
      <c r="E247" s="7"/>
      <c r="F247" s="7"/>
      <c r="G247" s="7"/>
      <c r="H247" s="7"/>
      <c r="I247" s="7"/>
      <c r="J247" s="7"/>
      <c r="K247" s="7"/>
      <c r="L247" s="7"/>
      <c r="M247" s="7"/>
      <c r="N247" s="7"/>
      <c r="O247" s="7"/>
      <c r="P247" s="56"/>
      <c r="Q247" s="22"/>
      <c r="R247" s="22"/>
      <c r="S247" s="22"/>
    </row>
    <row r="248" spans="1:23" s="23" customFormat="1" ht="60" customHeight="1" x14ac:dyDescent="0.25">
      <c r="A248" s="19" t="s">
        <v>132</v>
      </c>
      <c r="B248" s="7"/>
      <c r="C248" s="7"/>
      <c r="D248" s="7"/>
      <c r="E248" s="7"/>
      <c r="F248" s="7"/>
      <c r="G248" s="7"/>
      <c r="H248" s="9">
        <v>122216</v>
      </c>
      <c r="I248" s="9">
        <v>122216</v>
      </c>
      <c r="J248" s="7"/>
      <c r="K248" s="7"/>
      <c r="L248" s="7"/>
      <c r="M248" s="7"/>
      <c r="N248" s="7"/>
      <c r="O248" s="7"/>
      <c r="P248" s="56"/>
      <c r="Q248" s="22"/>
      <c r="R248" s="22"/>
      <c r="S248" s="22"/>
    </row>
    <row r="249" spans="1:23" s="23" customFormat="1" ht="53.25" customHeight="1" x14ac:dyDescent="0.25">
      <c r="A249" s="19" t="s">
        <v>139</v>
      </c>
      <c r="B249" s="7"/>
      <c r="C249" s="7"/>
      <c r="D249" s="7"/>
      <c r="E249" s="7"/>
      <c r="F249" s="7"/>
      <c r="G249" s="7"/>
      <c r="H249" s="9">
        <v>1091288</v>
      </c>
      <c r="I249" s="9">
        <v>1091288</v>
      </c>
      <c r="J249" s="7"/>
      <c r="K249" s="7"/>
      <c r="L249" s="7"/>
      <c r="M249" s="7"/>
      <c r="N249" s="7"/>
      <c r="O249" s="7"/>
      <c r="P249" s="56"/>
      <c r="Q249" s="22"/>
      <c r="R249" s="22"/>
      <c r="S249" s="22"/>
    </row>
    <row r="250" spans="1:23" s="23" customFormat="1" ht="33.75" customHeight="1" x14ac:dyDescent="0.25">
      <c r="A250" s="19" t="s">
        <v>133</v>
      </c>
      <c r="B250" s="7"/>
      <c r="C250" s="7"/>
      <c r="D250" s="7"/>
      <c r="E250" s="7"/>
      <c r="F250" s="7"/>
      <c r="G250" s="7"/>
      <c r="H250" s="9">
        <v>409867</v>
      </c>
      <c r="I250" s="9">
        <v>409867</v>
      </c>
      <c r="J250" s="7"/>
      <c r="K250" s="7"/>
      <c r="L250" s="7"/>
      <c r="M250" s="7"/>
      <c r="N250" s="7"/>
      <c r="O250" s="7"/>
      <c r="P250" s="56"/>
      <c r="Q250" s="22"/>
      <c r="R250" s="22"/>
      <c r="S250" s="22"/>
    </row>
    <row r="251" spans="1:23" s="23" customFormat="1" ht="37.5" customHeight="1" x14ac:dyDescent="0.25">
      <c r="A251" s="19" t="s">
        <v>134</v>
      </c>
      <c r="B251" s="7"/>
      <c r="C251" s="7"/>
      <c r="D251" s="7"/>
      <c r="E251" s="7"/>
      <c r="F251" s="7"/>
      <c r="G251" s="7"/>
      <c r="H251" s="9">
        <v>45035</v>
      </c>
      <c r="I251" s="9">
        <v>45035</v>
      </c>
      <c r="J251" s="7"/>
      <c r="K251" s="7"/>
      <c r="L251" s="7"/>
      <c r="M251" s="7"/>
      <c r="N251" s="7"/>
      <c r="O251" s="7"/>
      <c r="P251" s="56"/>
      <c r="Q251" s="22"/>
      <c r="R251" s="22"/>
      <c r="S251" s="22"/>
    </row>
    <row r="252" spans="1:23" s="23" customFormat="1" ht="26.25" customHeight="1" x14ac:dyDescent="0.25">
      <c r="A252" s="48" t="s">
        <v>131</v>
      </c>
      <c r="B252" s="21"/>
      <c r="C252" s="21"/>
      <c r="D252" s="21"/>
      <c r="E252" s="21"/>
      <c r="F252" s="21"/>
      <c r="G252" s="21"/>
      <c r="H252" s="21">
        <f>H248+H249+H250+H251</f>
        <v>1668406</v>
      </c>
      <c r="I252" s="21">
        <f>I248+I249+I250+I251</f>
        <v>1668406</v>
      </c>
      <c r="J252" s="21"/>
      <c r="K252" s="21"/>
      <c r="L252" s="21"/>
      <c r="M252" s="21"/>
      <c r="N252" s="21">
        <f>B252+D252+F252+H252+J252+L252+M252</f>
        <v>1668406</v>
      </c>
      <c r="O252" s="21">
        <f>B252+D252+F252+H252</f>
        <v>1668406</v>
      </c>
      <c r="P252" s="21">
        <f>C252+E252+G252+I252</f>
        <v>1668406</v>
      </c>
      <c r="Q252" s="22"/>
      <c r="R252" s="22"/>
      <c r="S252" s="22"/>
    </row>
    <row r="253" spans="1:23" s="23" customFormat="1" ht="36" customHeight="1" x14ac:dyDescent="0.25">
      <c r="A253" s="120" t="s">
        <v>211</v>
      </c>
      <c r="B253" s="121"/>
      <c r="C253" s="121"/>
      <c r="D253" s="121"/>
      <c r="E253" s="121"/>
      <c r="F253" s="121"/>
      <c r="G253" s="121"/>
      <c r="H253" s="121"/>
      <c r="I253" s="121"/>
      <c r="J253" s="121"/>
      <c r="K253" s="121"/>
      <c r="L253" s="121"/>
      <c r="M253" s="121"/>
      <c r="N253" s="121"/>
      <c r="O253" s="121"/>
      <c r="P253" s="122"/>
      <c r="Q253" s="22"/>
      <c r="R253" s="22"/>
      <c r="S253" s="22"/>
    </row>
    <row r="254" spans="1:23" s="23" customFormat="1" ht="66" customHeight="1" x14ac:dyDescent="0.25">
      <c r="A254" s="123" t="s">
        <v>152</v>
      </c>
      <c r="B254" s="124"/>
      <c r="C254" s="124"/>
      <c r="D254" s="124"/>
      <c r="E254" s="124"/>
      <c r="F254" s="124"/>
      <c r="G254" s="124"/>
      <c r="H254" s="124"/>
      <c r="I254" s="124"/>
      <c r="J254" s="124"/>
      <c r="K254" s="124"/>
      <c r="L254" s="124"/>
      <c r="M254" s="124"/>
      <c r="N254" s="124"/>
      <c r="O254" s="124"/>
      <c r="P254" s="125"/>
      <c r="Q254" s="22"/>
      <c r="R254" s="22"/>
      <c r="S254" s="22"/>
    </row>
    <row r="255" spans="1:23" s="23" customFormat="1" ht="26.25" customHeight="1" x14ac:dyDescent="0.25">
      <c r="A255" s="46" t="s">
        <v>24</v>
      </c>
      <c r="B255" s="7"/>
      <c r="C255" s="7"/>
      <c r="D255" s="7"/>
      <c r="E255" s="7"/>
      <c r="F255" s="7"/>
      <c r="G255" s="7"/>
      <c r="H255" s="7"/>
      <c r="I255" s="7"/>
      <c r="J255" s="7"/>
      <c r="K255" s="7"/>
      <c r="L255" s="7"/>
      <c r="M255" s="7"/>
      <c r="N255" s="7"/>
      <c r="O255" s="7"/>
      <c r="P255" s="7"/>
      <c r="Q255" s="22"/>
      <c r="R255" s="22"/>
      <c r="S255" s="22"/>
    </row>
    <row r="256" spans="1:23" s="23" customFormat="1" ht="34.5" customHeight="1" x14ac:dyDescent="0.25">
      <c r="A256" s="45" t="s">
        <v>154</v>
      </c>
      <c r="B256" s="7"/>
      <c r="C256" s="7"/>
      <c r="D256" s="7"/>
      <c r="E256" s="7"/>
      <c r="F256" s="7"/>
      <c r="G256" s="7"/>
      <c r="H256" s="9">
        <v>131604</v>
      </c>
      <c r="I256" s="9">
        <v>131604</v>
      </c>
      <c r="J256" s="9">
        <v>17681189</v>
      </c>
      <c r="K256" s="9">
        <v>17681189</v>
      </c>
      <c r="L256" s="9">
        <v>16761589</v>
      </c>
      <c r="M256" s="9"/>
      <c r="N256" s="9"/>
      <c r="O256" s="7"/>
      <c r="P256" s="7"/>
      <c r="Q256" s="22"/>
      <c r="R256" s="22"/>
      <c r="S256" s="22"/>
    </row>
    <row r="257" spans="1:19" s="23" customFormat="1" ht="26.25" customHeight="1" x14ac:dyDescent="0.25">
      <c r="A257" s="48" t="s">
        <v>153</v>
      </c>
      <c r="B257" s="21"/>
      <c r="C257" s="21"/>
      <c r="D257" s="21"/>
      <c r="E257" s="21"/>
      <c r="F257" s="21"/>
      <c r="G257" s="21"/>
      <c r="H257" s="21">
        <f>H256</f>
        <v>131604</v>
      </c>
      <c r="I257" s="21">
        <f>I256</f>
        <v>131604</v>
      </c>
      <c r="J257" s="21">
        <f t="shared" ref="J257:L257" si="35">J256</f>
        <v>17681189</v>
      </c>
      <c r="K257" s="21">
        <f t="shared" si="35"/>
        <v>17681189</v>
      </c>
      <c r="L257" s="21">
        <f t="shared" si="35"/>
        <v>16761589</v>
      </c>
      <c r="M257" s="21"/>
      <c r="N257" s="21">
        <f>B257+D257+F257+H257+J257+L257+M257</f>
        <v>34574382</v>
      </c>
      <c r="O257" s="21">
        <f>B257+D257+F257+H257</f>
        <v>131604</v>
      </c>
      <c r="P257" s="21">
        <f>C257+E257+G257+I257</f>
        <v>131604</v>
      </c>
      <c r="Q257" s="22"/>
      <c r="R257" s="22"/>
      <c r="S257" s="22"/>
    </row>
    <row r="258" spans="1:19" s="23" customFormat="1" ht="42" customHeight="1" x14ac:dyDescent="0.25">
      <c r="A258" s="120" t="s">
        <v>213</v>
      </c>
      <c r="B258" s="121"/>
      <c r="C258" s="121"/>
      <c r="D258" s="121"/>
      <c r="E258" s="121"/>
      <c r="F258" s="121"/>
      <c r="G258" s="121"/>
      <c r="H258" s="121"/>
      <c r="I258" s="121"/>
      <c r="J258" s="121"/>
      <c r="K258" s="121"/>
      <c r="L258" s="121"/>
      <c r="M258" s="121"/>
      <c r="N258" s="121"/>
      <c r="O258" s="121"/>
      <c r="P258" s="122"/>
      <c r="Q258" s="22"/>
      <c r="R258" s="22"/>
      <c r="S258" s="22"/>
    </row>
    <row r="259" spans="1:19" s="23" customFormat="1" ht="48.95" customHeight="1" x14ac:dyDescent="0.25">
      <c r="A259" s="123" t="s">
        <v>215</v>
      </c>
      <c r="B259" s="124"/>
      <c r="C259" s="124"/>
      <c r="D259" s="124"/>
      <c r="E259" s="124"/>
      <c r="F259" s="124"/>
      <c r="G259" s="124"/>
      <c r="H259" s="124"/>
      <c r="I259" s="124"/>
      <c r="J259" s="124"/>
      <c r="K259" s="124"/>
      <c r="L259" s="124"/>
      <c r="M259" s="124"/>
      <c r="N259" s="124"/>
      <c r="O259" s="124"/>
      <c r="P259" s="125"/>
      <c r="Q259" s="22"/>
      <c r="R259" s="22"/>
      <c r="S259" s="22"/>
    </row>
    <row r="260" spans="1:19" s="23" customFormat="1" ht="26.25" customHeight="1" x14ac:dyDescent="0.25">
      <c r="A260" s="105" t="s">
        <v>24</v>
      </c>
      <c r="B260" s="7"/>
      <c r="C260" s="7"/>
      <c r="D260" s="7"/>
      <c r="E260" s="7"/>
      <c r="F260" s="7"/>
      <c r="G260" s="7"/>
      <c r="H260" s="7"/>
      <c r="I260" s="7"/>
      <c r="J260" s="7"/>
      <c r="K260" s="7"/>
      <c r="L260" s="7"/>
      <c r="M260" s="7"/>
      <c r="N260" s="7"/>
      <c r="O260" s="7"/>
      <c r="P260" s="7"/>
      <c r="Q260" s="22"/>
      <c r="R260" s="22"/>
      <c r="S260" s="22"/>
    </row>
    <row r="261" spans="1:19" s="23" customFormat="1" ht="33" customHeight="1" x14ac:dyDescent="0.25">
      <c r="A261" s="104" t="s">
        <v>154</v>
      </c>
      <c r="B261" s="7"/>
      <c r="C261" s="7"/>
      <c r="D261" s="7"/>
      <c r="E261" s="7"/>
      <c r="F261" s="7"/>
      <c r="G261" s="7"/>
      <c r="H261" s="7"/>
      <c r="I261" s="7"/>
      <c r="J261" s="9">
        <v>833445</v>
      </c>
      <c r="K261" s="9">
        <v>833445</v>
      </c>
      <c r="L261" s="7"/>
      <c r="M261" s="7"/>
      <c r="N261" s="7"/>
      <c r="O261" s="7"/>
      <c r="P261" s="7"/>
      <c r="Q261" s="22"/>
      <c r="R261" s="22"/>
      <c r="S261" s="22"/>
    </row>
    <row r="262" spans="1:19" s="23" customFormat="1" ht="26.1" customHeight="1" x14ac:dyDescent="0.25">
      <c r="A262" s="106" t="s">
        <v>212</v>
      </c>
      <c r="B262" s="21"/>
      <c r="C262" s="21"/>
      <c r="D262" s="21"/>
      <c r="E262" s="21"/>
      <c r="F262" s="21"/>
      <c r="G262" s="21"/>
      <c r="H262" s="21"/>
      <c r="I262" s="21"/>
      <c r="J262" s="21">
        <f>J261</f>
        <v>833445</v>
      </c>
      <c r="K262" s="21">
        <f>K261</f>
        <v>833445</v>
      </c>
      <c r="L262" s="21"/>
      <c r="M262" s="21"/>
      <c r="N262" s="21">
        <f>B262+D262+F262+H262+J262+L262+M262</f>
        <v>833445</v>
      </c>
      <c r="O262" s="21">
        <f>B262+D262+F262+H262</f>
        <v>0</v>
      </c>
      <c r="P262" s="21">
        <f>C262+E262+G262+I262</f>
        <v>0</v>
      </c>
      <c r="Q262" s="22"/>
      <c r="R262" s="22"/>
      <c r="S262" s="22"/>
    </row>
    <row r="263" spans="1:19" s="110" customFormat="1" ht="36" customHeight="1" x14ac:dyDescent="0.25">
      <c r="A263" s="163" t="s">
        <v>220</v>
      </c>
      <c r="B263" s="164"/>
      <c r="C263" s="164"/>
      <c r="D263" s="164"/>
      <c r="E263" s="164"/>
      <c r="F263" s="164"/>
      <c r="G263" s="164"/>
      <c r="H263" s="164"/>
      <c r="I263" s="164"/>
      <c r="J263" s="164"/>
      <c r="K263" s="164"/>
      <c r="L263" s="164"/>
      <c r="M263" s="164"/>
      <c r="N263" s="164"/>
      <c r="O263" s="164"/>
      <c r="P263" s="165"/>
      <c r="Q263" s="109"/>
      <c r="R263" s="109"/>
      <c r="S263" s="109"/>
    </row>
    <row r="264" spans="1:19" s="110" customFormat="1" ht="29.1" customHeight="1" x14ac:dyDescent="0.25">
      <c r="A264" s="166" t="s">
        <v>225</v>
      </c>
      <c r="B264" s="167"/>
      <c r="C264" s="167"/>
      <c r="D264" s="167"/>
      <c r="E264" s="167"/>
      <c r="F264" s="167"/>
      <c r="G264" s="167"/>
      <c r="H264" s="167"/>
      <c r="I264" s="167"/>
      <c r="J264" s="167"/>
      <c r="K264" s="167"/>
      <c r="L264" s="167"/>
      <c r="M264" s="167"/>
      <c r="N264" s="167"/>
      <c r="O264" s="167"/>
      <c r="P264" s="168"/>
      <c r="Q264" s="109"/>
      <c r="R264" s="109"/>
      <c r="S264" s="109"/>
    </row>
    <row r="265" spans="1:19" s="110" customFormat="1" ht="29.1" customHeight="1" x14ac:dyDescent="0.25">
      <c r="A265" s="114" t="s">
        <v>24</v>
      </c>
      <c r="B265" s="113"/>
      <c r="C265" s="113"/>
      <c r="D265" s="113"/>
      <c r="E265" s="113"/>
      <c r="F265" s="113"/>
      <c r="G265" s="113"/>
      <c r="H265" s="113"/>
      <c r="I265" s="113"/>
      <c r="J265" s="113"/>
      <c r="K265" s="113"/>
      <c r="L265" s="113"/>
      <c r="M265" s="113"/>
      <c r="N265" s="113"/>
      <c r="O265" s="113"/>
      <c r="P265" s="113"/>
      <c r="Q265" s="109"/>
      <c r="R265" s="109"/>
      <c r="S265" s="109"/>
    </row>
    <row r="266" spans="1:19" s="110" customFormat="1" ht="29.1" customHeight="1" x14ac:dyDescent="0.25">
      <c r="A266" s="114" t="s">
        <v>154</v>
      </c>
      <c r="B266" s="113"/>
      <c r="C266" s="113"/>
      <c r="D266" s="113"/>
      <c r="E266" s="113"/>
      <c r="F266" s="113"/>
      <c r="G266" s="113"/>
      <c r="H266" s="113"/>
      <c r="I266" s="113"/>
      <c r="J266" s="115">
        <v>6697818</v>
      </c>
      <c r="K266" s="115"/>
      <c r="L266" s="115"/>
      <c r="M266" s="115"/>
      <c r="N266" s="115"/>
      <c r="O266" s="115"/>
      <c r="P266" s="115"/>
      <c r="Q266" s="109"/>
      <c r="R266" s="109"/>
      <c r="S266" s="109"/>
    </row>
    <row r="267" spans="1:19" s="110" customFormat="1" ht="26.25" customHeight="1" x14ac:dyDescent="0.25">
      <c r="A267" s="116" t="s">
        <v>217</v>
      </c>
      <c r="B267" s="117"/>
      <c r="C267" s="117"/>
      <c r="D267" s="117"/>
      <c r="E267" s="117"/>
      <c r="F267" s="117"/>
      <c r="G267" s="117"/>
      <c r="H267" s="117"/>
      <c r="I267" s="117"/>
      <c r="J267" s="117">
        <f>J266</f>
        <v>6697818</v>
      </c>
      <c r="K267" s="117"/>
      <c r="L267" s="117"/>
      <c r="M267" s="117"/>
      <c r="N267" s="21">
        <f>B267+D267+F267+H267+J267+L267+M267</f>
        <v>6697818</v>
      </c>
      <c r="O267" s="117">
        <f>B267+D267+F267+H267</f>
        <v>0</v>
      </c>
      <c r="P267" s="117">
        <f>C267+E267+G267+I267</f>
        <v>0</v>
      </c>
      <c r="Q267" s="109"/>
      <c r="R267" s="109"/>
      <c r="S267" s="109"/>
    </row>
    <row r="268" spans="1:19" s="23" customFormat="1" ht="30" customHeight="1" x14ac:dyDescent="0.25">
      <c r="A268" s="111" t="s">
        <v>135</v>
      </c>
      <c r="B268" s="112">
        <f>B242+B252+B257</f>
        <v>0</v>
      </c>
      <c r="C268" s="112">
        <f t="shared" ref="C268:G268" si="36">C242+C252+C257</f>
        <v>0</v>
      </c>
      <c r="D268" s="112">
        <f t="shared" si="36"/>
        <v>0</v>
      </c>
      <c r="E268" s="112">
        <f t="shared" si="36"/>
        <v>0</v>
      </c>
      <c r="F268" s="112">
        <f t="shared" si="36"/>
        <v>739431</v>
      </c>
      <c r="G268" s="112">
        <f t="shared" si="36"/>
        <v>739431</v>
      </c>
      <c r="H268" s="112">
        <f>H242+H252+H257</f>
        <v>36183341</v>
      </c>
      <c r="I268" s="112">
        <f>I242+I252+I257</f>
        <v>35930573</v>
      </c>
      <c r="J268" s="112">
        <f>J242+J252+J257+J262+J267</f>
        <v>62333665</v>
      </c>
      <c r="K268" s="112">
        <f>K242+K252+K257+K262+K267</f>
        <v>18530480</v>
      </c>
      <c r="L268" s="112">
        <f t="shared" ref="L268:M268" si="37">L242+L252+L257+L262+L267</f>
        <v>36410505</v>
      </c>
      <c r="M268" s="112">
        <f t="shared" si="37"/>
        <v>4065740</v>
      </c>
      <c r="N268" s="112">
        <f>N242+N252+N257+N262+N267</f>
        <v>139732682</v>
      </c>
      <c r="O268" s="112">
        <f>O242+O252+O257+O262+O267</f>
        <v>36922772</v>
      </c>
      <c r="P268" s="112">
        <f>P242+P252+P257+P262+P267</f>
        <v>36670004</v>
      </c>
      <c r="Q268" s="22"/>
      <c r="R268" s="22"/>
      <c r="S268" s="22"/>
    </row>
    <row r="269" spans="1:19" s="23" customFormat="1" ht="15.75" thickBot="1" x14ac:dyDescent="0.3">
      <c r="E269" s="75"/>
      <c r="P269" s="3"/>
      <c r="Q269" s="22"/>
      <c r="R269" s="22"/>
      <c r="S269" s="22"/>
    </row>
    <row r="270" spans="1:19" s="23" customFormat="1" ht="26.25" customHeight="1" thickBot="1" x14ac:dyDescent="0.3">
      <c r="A270" s="102" t="s">
        <v>136</v>
      </c>
      <c r="B270" s="103">
        <f>B268+B234+B225</f>
        <v>4016125</v>
      </c>
      <c r="C270" s="103">
        <f t="shared" ref="C270:O270" si="38">C268+C234+C225</f>
        <v>3402374</v>
      </c>
      <c r="D270" s="103">
        <f t="shared" si="38"/>
        <v>22764763</v>
      </c>
      <c r="E270" s="103">
        <f t="shared" si="38"/>
        <v>22506029</v>
      </c>
      <c r="F270" s="103">
        <f t="shared" si="38"/>
        <v>70672756</v>
      </c>
      <c r="G270" s="103">
        <f t="shared" si="38"/>
        <v>70192343.699999988</v>
      </c>
      <c r="H270" s="103">
        <f t="shared" si="38"/>
        <v>197291942</v>
      </c>
      <c r="I270" s="103">
        <f>I268+I234+I225</f>
        <v>196983676</v>
      </c>
      <c r="J270" s="103">
        <f>J268+J234+J225</f>
        <v>90099151</v>
      </c>
      <c r="K270" s="103">
        <f>K268+K234+K225</f>
        <v>44538853</v>
      </c>
      <c r="L270" s="103">
        <f t="shared" si="38"/>
        <v>37525292</v>
      </c>
      <c r="M270" s="103">
        <f>M268+M234+M225</f>
        <v>4065740</v>
      </c>
      <c r="N270" s="103">
        <f>N268+N234+N225</f>
        <v>426435769</v>
      </c>
      <c r="O270" s="103">
        <f t="shared" si="38"/>
        <v>294745586</v>
      </c>
      <c r="P270" s="103">
        <f>P268+P234+P225</f>
        <v>293084422.69999999</v>
      </c>
      <c r="Q270" s="65"/>
      <c r="R270" s="22"/>
      <c r="S270" s="22"/>
    </row>
    <row r="272" spans="1:19" x14ac:dyDescent="0.25">
      <c r="H272"/>
      <c r="I272"/>
      <c r="J272"/>
      <c r="K272"/>
      <c r="N272" s="41"/>
      <c r="O272" s="42"/>
    </row>
    <row r="273" spans="1:16" x14ac:dyDescent="0.25">
      <c r="B273" s="42"/>
      <c r="C273" s="42"/>
      <c r="D273" s="42"/>
      <c r="E273" s="42"/>
      <c r="F273" s="42"/>
      <c r="G273" s="42"/>
      <c r="H273" s="42"/>
      <c r="I273" s="42"/>
      <c r="J273" s="42"/>
      <c r="K273" s="42"/>
      <c r="L273" s="42"/>
      <c r="M273" s="42"/>
      <c r="N273" s="42"/>
      <c r="O273" s="42"/>
      <c r="P273" s="42"/>
    </row>
    <row r="274" spans="1:16" x14ac:dyDescent="0.25">
      <c r="B274" s="53"/>
      <c r="C274" s="53"/>
      <c r="D274" s="53"/>
      <c r="E274" s="53"/>
      <c r="F274" s="53"/>
      <c r="G274" s="53"/>
      <c r="H274" s="53"/>
      <c r="I274" s="53"/>
      <c r="J274" s="53"/>
      <c r="K274" s="53"/>
      <c r="L274" s="53"/>
      <c r="M274" s="53"/>
      <c r="N274" s="53"/>
      <c r="O274" s="53"/>
      <c r="P274" s="53"/>
    </row>
    <row r="275" spans="1:16" x14ac:dyDescent="0.25">
      <c r="A275"/>
      <c r="B275"/>
      <c r="C275"/>
      <c r="D275"/>
      <c r="E275"/>
      <c r="F275"/>
      <c r="G275"/>
      <c r="H275"/>
      <c r="I275"/>
      <c r="J275"/>
      <c r="K275"/>
      <c r="L275"/>
      <c r="M275"/>
      <c r="N275"/>
      <c r="O275"/>
      <c r="P275"/>
    </row>
    <row r="276" spans="1:16" x14ac:dyDescent="0.25">
      <c r="A276"/>
      <c r="B276"/>
      <c r="C276"/>
      <c r="D276"/>
      <c r="E276"/>
      <c r="F276"/>
      <c r="G276"/>
      <c r="H276"/>
      <c r="I276"/>
      <c r="J276"/>
      <c r="K276"/>
      <c r="L276"/>
      <c r="M276"/>
      <c r="N276"/>
      <c r="O276"/>
      <c r="P276"/>
    </row>
    <row r="277" spans="1:16" x14ac:dyDescent="0.25">
      <c r="A277"/>
      <c r="B277"/>
      <c r="C277"/>
      <c r="D277"/>
      <c r="E277"/>
      <c r="F277"/>
      <c r="G277"/>
      <c r="H277"/>
      <c r="I277"/>
      <c r="J277"/>
      <c r="K277"/>
      <c r="L277"/>
      <c r="M277"/>
      <c r="N277"/>
      <c r="O277"/>
      <c r="P277"/>
    </row>
  </sheetData>
  <mergeCells count="88">
    <mergeCell ref="A1:P1"/>
    <mergeCell ref="A2:P2"/>
    <mergeCell ref="A263:P263"/>
    <mergeCell ref="A264:P264"/>
    <mergeCell ref="A228:N228"/>
    <mergeCell ref="A236:N236"/>
    <mergeCell ref="A139:N139"/>
    <mergeCell ref="A220:N220"/>
    <mergeCell ref="A221:N221"/>
    <mergeCell ref="A148:N148"/>
    <mergeCell ref="A149:N149"/>
    <mergeCell ref="A173:N173"/>
    <mergeCell ref="A192:N192"/>
    <mergeCell ref="A193:N193"/>
    <mergeCell ref="A201:N201"/>
    <mergeCell ref="A202:N202"/>
    <mergeCell ref="A209:N209"/>
    <mergeCell ref="A210:N210"/>
    <mergeCell ref="A168:N168"/>
    <mergeCell ref="A169:N169"/>
    <mergeCell ref="A170:N170"/>
    <mergeCell ref="A174:N174"/>
    <mergeCell ref="A153:N153"/>
    <mergeCell ref="A154:N154"/>
    <mergeCell ref="A131:N131"/>
    <mergeCell ref="A132:N132"/>
    <mergeCell ref="A138:N138"/>
    <mergeCell ref="A78:N78"/>
    <mergeCell ref="A82:N82"/>
    <mergeCell ref="A88:N88"/>
    <mergeCell ref="A92:N92"/>
    <mergeCell ref="A98:N98"/>
    <mergeCell ref="A110:N110"/>
    <mergeCell ref="A111:N111"/>
    <mergeCell ref="A126:N126"/>
    <mergeCell ref="A127:N127"/>
    <mergeCell ref="A103:N103"/>
    <mergeCell ref="A122:O122"/>
    <mergeCell ref="A72:N72"/>
    <mergeCell ref="A44:N44"/>
    <mergeCell ref="A45:N45"/>
    <mergeCell ref="A47:N47"/>
    <mergeCell ref="A49:N49"/>
    <mergeCell ref="A51:N51"/>
    <mergeCell ref="A53:N53"/>
    <mergeCell ref="A56:N56"/>
    <mergeCell ref="A58:N58"/>
    <mergeCell ref="A60:N60"/>
    <mergeCell ref="A63:N63"/>
    <mergeCell ref="A64:N64"/>
    <mergeCell ref="A29:N29"/>
    <mergeCell ref="A31:N31"/>
    <mergeCell ref="A17:N17"/>
    <mergeCell ref="A22:N22"/>
    <mergeCell ref="A23:N23"/>
    <mergeCell ref="A27:N27"/>
    <mergeCell ref="A19:P19"/>
    <mergeCell ref="A243:N243"/>
    <mergeCell ref="A11:N11"/>
    <mergeCell ref="A6:N6"/>
    <mergeCell ref="A7:N7"/>
    <mergeCell ref="A9:N9"/>
    <mergeCell ref="A4:N4"/>
    <mergeCell ref="A3:N3"/>
    <mergeCell ref="A33:N33"/>
    <mergeCell ref="A35:N35"/>
    <mergeCell ref="A37:N37"/>
    <mergeCell ref="A39:N39"/>
    <mergeCell ref="A41:N41"/>
    <mergeCell ref="A13:N13"/>
    <mergeCell ref="A15:N15"/>
    <mergeCell ref="A28:N28"/>
    <mergeCell ref="A258:P258"/>
    <mergeCell ref="A259:P259"/>
    <mergeCell ref="A246:P246"/>
    <mergeCell ref="A162:P162"/>
    <mergeCell ref="A163:P163"/>
    <mergeCell ref="A239:N239"/>
    <mergeCell ref="A240:N240"/>
    <mergeCell ref="A253:P253"/>
    <mergeCell ref="A254:P254"/>
    <mergeCell ref="A245:N245"/>
    <mergeCell ref="A238:N238"/>
    <mergeCell ref="A244:N244"/>
    <mergeCell ref="A222:N222"/>
    <mergeCell ref="A227:N227"/>
    <mergeCell ref="A230:N230"/>
    <mergeCell ref="A231:N231"/>
  </mergeCells>
  <pageMargins left="0.39370078740157483" right="0.43307086614173229" top="0.35433070866141736" bottom="0.47244094488188981" header="0.31496062992125984" footer="0.31496062992125984"/>
  <pageSetup paperSize="8" scale="59" fitToHeight="0" pageOrder="overThenDown" orientation="portrait" r:id="rId1"/>
  <headerFooter>
    <oddFooter>&amp;C&amp;10&amp;P</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ersonas_x0020_dati xmlns="520dbaf5-aacb-4fa5-a9f5-32ab6e55aaf4">false</Personas_x0020_dati>
    <TaxCatchAll xmlns="d73c6baf-9cf2-4cf2-a117-76c67141543a" xsi:nil="true"/>
    <lcf76f155ced4ddcb4097134ff3c332f xmlns="520dbaf5-aacb-4fa5-a9f5-32ab6e55aaf4">
      <Terms xmlns="http://schemas.microsoft.com/office/infopath/2007/PartnerControls"/>
    </lcf76f155ced4ddcb4097134ff3c332f>
    <_Flow_SignoffStatus xmlns="520dbaf5-aacb-4fa5-a9f5-32ab6e55aaf4"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6E0B6348F063F2499901E1858B841C1C" ma:contentTypeVersion="21" ma:contentTypeDescription="Izveidot jaunu dokumentu." ma:contentTypeScope="" ma:versionID="cac506358eb1a0939e3b3336c30fd403">
  <xsd:schema xmlns:xsd="http://www.w3.org/2001/XMLSchema" xmlns:xs="http://www.w3.org/2001/XMLSchema" xmlns:p="http://schemas.microsoft.com/office/2006/metadata/properties" xmlns:ns2="520dbaf5-aacb-4fa5-a9f5-32ab6e55aaf4" xmlns:ns3="d73c6baf-9cf2-4cf2-a117-76c67141543a" targetNamespace="http://schemas.microsoft.com/office/2006/metadata/properties" ma:root="true" ma:fieldsID="55ef05d5463088e29c4b2a07bc9cd01f" ns2:_="" ns3:_="">
    <xsd:import namespace="520dbaf5-aacb-4fa5-a9f5-32ab6e55aaf4"/>
    <xsd:import namespace="d73c6baf-9cf2-4cf2-a117-76c67141543a"/>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ServiceLocation" minOccurs="0"/>
                <xsd:element ref="ns2:MediaServiceAutoKeyPoints" minOccurs="0"/>
                <xsd:element ref="ns2:MediaServiceKeyPoints" minOccurs="0"/>
                <xsd:element ref="ns2:Personas_x0020_dati" minOccurs="0"/>
                <xsd:element ref="ns2:MediaLengthInSeconds" minOccurs="0"/>
                <xsd:element ref="ns2:lcf76f155ced4ddcb4097134ff3c332f" minOccurs="0"/>
                <xsd:element ref="ns3:TaxCatchAll" minOccurs="0"/>
                <xsd:element ref="ns2:_Flow_SignoffStatu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20dbaf5-aacb-4fa5-a9f5-32ab6e55aa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Personas_x0020_dati" ma:index="20" nillable="true" ma:displayName="Personas dati" ma:default="0" ma:internalName="Personas_x0020_dati">
      <xsd:simpleType>
        <xsd:restriction base="dms:Boolean"/>
      </xsd:simpleType>
    </xsd:element>
    <xsd:element name="MediaLengthInSeconds" ma:index="21" nillable="true" ma:displayName="Length (seconds)"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_Flow_SignoffStatus" ma:index="25" nillable="true" ma:displayName="Sign-off status" ma:internalName="Sign_x002d_off_x0020_status">
      <xsd:simpleType>
        <xsd:restriction base="dms:Text"/>
      </xsd:simpleType>
    </xsd:element>
    <xsd:element name="MediaServiceObjectDetectorVersions" ma:index="26"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73c6baf-9cf2-4cf2-a117-76c67141543a" elementFormDefault="qualified">
    <xsd:import namespace="http://schemas.microsoft.com/office/2006/documentManagement/types"/>
    <xsd:import namespace="http://schemas.microsoft.com/office/infopath/2007/PartnerControls"/>
    <xsd:element name="SharedWithUsers" ma:index="10"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Koplietots ar: detalizēti" ma:internalName="SharedWithDetails" ma:readOnly="true">
      <xsd:simpleType>
        <xsd:restriction base="dms:Note">
          <xsd:maxLength value="255"/>
        </xsd:restriction>
      </xsd:simpleType>
    </xsd:element>
    <xsd:element name="TaxCatchAll" ma:index="24" nillable="true" ma:displayName="Taxonomy Catch All Column" ma:hidden="true" ma:list="{11d2b73d-2ae3-415c-a081-4597492e6abf}" ma:internalName="TaxCatchAll" ma:showField="CatchAllData" ma:web="d73c6baf-9cf2-4cf2-a117-76c67141543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C868F5E-8A43-4376-91E8-F1F0B803ADD3}">
  <ds:schemaRefs>
    <ds:schemaRef ds:uri="http://schemas.microsoft.com/office/2006/metadata/properties"/>
    <ds:schemaRef ds:uri="http://schemas.microsoft.com/office/infopath/2007/PartnerControls"/>
    <ds:schemaRef ds:uri="520dbaf5-aacb-4fa5-a9f5-32ab6e55aaf4"/>
    <ds:schemaRef ds:uri="d73c6baf-9cf2-4cf2-a117-76c67141543a"/>
  </ds:schemaRefs>
</ds:datastoreItem>
</file>

<file path=customXml/itemProps2.xml><?xml version="1.0" encoding="utf-8"?>
<ds:datastoreItem xmlns:ds="http://schemas.openxmlformats.org/officeDocument/2006/customXml" ds:itemID="{98024585-CBB7-4793-9D8B-C37374686831}">
  <ds:schemaRefs>
    <ds:schemaRef ds:uri="http://schemas.microsoft.com/sharepoint/v3/contenttype/forms"/>
  </ds:schemaRefs>
</ds:datastoreItem>
</file>

<file path=customXml/itemProps3.xml><?xml version="1.0" encoding="utf-8"?>
<ds:datastoreItem xmlns:ds="http://schemas.openxmlformats.org/officeDocument/2006/customXml" ds:itemID="{0A0DAD9C-EFF8-4270-95E9-15D0D6860F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20dbaf5-aacb-4fa5-a9f5-32ab6e55aaf4"/>
    <ds:schemaRef ds:uri="d73c6baf-9cf2-4cf2-a117-76c67141543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 uz 01.05.2025</vt:lpstr>
      <vt:lpstr>' uz 01.05.2025'!Print_Titles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Ieva Potjomkina</dc:creator>
  <cp:lastModifiedBy>Larisa Tumaņana</cp:lastModifiedBy>
  <cp:lastPrinted>2024-05-13T07:06:55Z</cp:lastPrinted>
  <dcterms:created xsi:type="dcterms:W3CDTF">2022-06-08T09:21:23Z</dcterms:created>
  <dcterms:modified xsi:type="dcterms:W3CDTF">2025-06-03T14:30:26Z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0x0101006E0B6348F063F2499901E1858B841C1C</vt:lpwstr>
  </property>
</Properties>
</file>