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itra.pavlovica\Desktop\REFORMAS\GRAFIKS_2023-2027\Uz Vadības sēdi_01.08.2022\"/>
    </mc:Choice>
  </mc:AlternateContent>
  <bookViews>
    <workbookView xWindow="0" yWindow="0" windowWidth="23040" windowHeight="9396"/>
  </bookViews>
  <sheets>
    <sheet name="Kompakti" sheetId="2" r:id="rId1"/>
    <sheet name="izvērsti" sheetId="1" r:id="rId2"/>
    <sheet name="izvērsti (bez AI)" sheetId="3" r:id="rId3"/>
    <sheet name="RESORI_EKK_(bez AI)" sheetId="4" r:id="rId4"/>
    <sheet name="Ietekme uz pašvaldību budžetu" sheetId="5" r:id="rId5"/>
  </sheets>
  <definedNames>
    <definedName name="_xlnm._FilterDatabase" localSheetId="1" hidden="1">izvērsti!$A$3:$L$67</definedName>
    <definedName name="_xlnm._FilterDatabase" localSheetId="2" hidden="1">'izvērsti (bez AI)'!$A$3:$L$50</definedName>
    <definedName name="_xlnm._FilterDatabase" localSheetId="3" hidden="1">'RESORI_EKK_(bez AI)'!$A$4:$J$31</definedName>
    <definedName name="_xlnm.Print_Area" localSheetId="1">izvērsti!$A$1:$L$67</definedName>
    <definedName name="_xlnm.Print_Area" localSheetId="2">'izvērsti (bez AI)'!$A$1:$L$53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4" l="1"/>
  <c r="G34" i="4"/>
  <c r="H34" i="4"/>
  <c r="I34" i="4"/>
  <c r="J34" i="4"/>
  <c r="E34" i="4"/>
  <c r="G8" i="2"/>
  <c r="F8" i="2"/>
  <c r="E8" i="2"/>
  <c r="D8" i="2"/>
  <c r="C8" i="2"/>
  <c r="D30" i="2" l="1"/>
  <c r="E30" i="2"/>
  <c r="F30" i="2"/>
  <c r="G30" i="2"/>
  <c r="C30" i="2"/>
  <c r="D17" i="2"/>
  <c r="E17" i="2"/>
  <c r="F17" i="2"/>
  <c r="G17" i="2"/>
  <c r="C17" i="2"/>
  <c r="G5" i="5"/>
  <c r="F5" i="5"/>
  <c r="E5" i="5"/>
  <c r="D5" i="5"/>
  <c r="C5" i="5"/>
  <c r="J50" i="3" l="1"/>
  <c r="I50" i="3"/>
  <c r="H50" i="3"/>
  <c r="G50" i="3"/>
  <c r="F50" i="3"/>
  <c r="E50" i="3"/>
  <c r="J46" i="3"/>
  <c r="I46" i="3"/>
  <c r="H46" i="3"/>
  <c r="H45" i="3" s="1"/>
  <c r="G46" i="3"/>
  <c r="F46" i="3"/>
  <c r="E46" i="3"/>
  <c r="J45" i="3"/>
  <c r="E45" i="3"/>
  <c r="J39" i="3"/>
  <c r="I39" i="3"/>
  <c r="H39" i="3"/>
  <c r="G39" i="3"/>
  <c r="F39" i="3"/>
  <c r="E39" i="3"/>
  <c r="J34" i="3"/>
  <c r="J33" i="3" s="1"/>
  <c r="I34" i="3"/>
  <c r="I33" i="3" s="1"/>
  <c r="H34" i="3"/>
  <c r="G34" i="3"/>
  <c r="F34" i="3"/>
  <c r="E34" i="3"/>
  <c r="E33" i="3" s="1"/>
  <c r="H33" i="3"/>
  <c r="G33" i="3"/>
  <c r="F33" i="3"/>
  <c r="J31" i="3"/>
  <c r="I31" i="3"/>
  <c r="H31" i="3"/>
  <c r="G31" i="3"/>
  <c r="F31" i="3"/>
  <c r="E31" i="3"/>
  <c r="J29" i="3"/>
  <c r="I29" i="3"/>
  <c r="H29" i="3"/>
  <c r="G29" i="3"/>
  <c r="F29" i="3"/>
  <c r="E29" i="3"/>
  <c r="J27" i="3"/>
  <c r="I27" i="3"/>
  <c r="H27" i="3"/>
  <c r="G27" i="3"/>
  <c r="F27" i="3"/>
  <c r="E27" i="3"/>
  <c r="J25" i="3"/>
  <c r="I25" i="3"/>
  <c r="H25" i="3"/>
  <c r="G25" i="3"/>
  <c r="F25" i="3"/>
  <c r="E25" i="3"/>
  <c r="J17" i="3"/>
  <c r="I17" i="3"/>
  <c r="H17" i="3"/>
  <c r="G17" i="3"/>
  <c r="F17" i="3"/>
  <c r="E17" i="3"/>
  <c r="J10" i="3"/>
  <c r="I10" i="3"/>
  <c r="I8" i="3" s="1"/>
  <c r="H10" i="3"/>
  <c r="H8" i="3" s="1"/>
  <c r="H7" i="3" s="1"/>
  <c r="G10" i="3"/>
  <c r="G8" i="3" s="1"/>
  <c r="F10" i="3"/>
  <c r="E10" i="3"/>
  <c r="E8" i="3" s="1"/>
  <c r="J8" i="3"/>
  <c r="F8" i="3"/>
  <c r="F10" i="4"/>
  <c r="G10" i="4"/>
  <c r="H10" i="4"/>
  <c r="I10" i="4"/>
  <c r="J10" i="4"/>
  <c r="F11" i="4"/>
  <c r="G11" i="4"/>
  <c r="H11" i="4"/>
  <c r="I11" i="4"/>
  <c r="J11" i="4"/>
  <c r="E11" i="4"/>
  <c r="E10" i="4"/>
  <c r="F8" i="4"/>
  <c r="G8" i="4"/>
  <c r="H8" i="4"/>
  <c r="I8" i="4"/>
  <c r="J8" i="4"/>
  <c r="E8" i="4"/>
  <c r="F6" i="4"/>
  <c r="G6" i="4"/>
  <c r="H6" i="4"/>
  <c r="I6" i="4"/>
  <c r="J6" i="4"/>
  <c r="E6" i="4"/>
  <c r="F30" i="4"/>
  <c r="G30" i="4"/>
  <c r="H30" i="4"/>
  <c r="I30" i="4"/>
  <c r="J30" i="4"/>
  <c r="F31" i="4"/>
  <c r="G31" i="4"/>
  <c r="H31" i="4"/>
  <c r="I31" i="4"/>
  <c r="J31" i="4"/>
  <c r="E31" i="4"/>
  <c r="E30" i="4"/>
  <c r="F26" i="4"/>
  <c r="G26" i="4"/>
  <c r="H26" i="4"/>
  <c r="I26" i="4"/>
  <c r="J26" i="4"/>
  <c r="F27" i="4"/>
  <c r="G27" i="4"/>
  <c r="H27" i="4"/>
  <c r="I27" i="4"/>
  <c r="J27" i="4"/>
  <c r="F28" i="4"/>
  <c r="G28" i="4"/>
  <c r="H28" i="4"/>
  <c r="I28" i="4"/>
  <c r="J28" i="4"/>
  <c r="E27" i="4"/>
  <c r="E28" i="4"/>
  <c r="E26" i="4"/>
  <c r="J24" i="4"/>
  <c r="I24" i="4"/>
  <c r="H24" i="4"/>
  <c r="G24" i="4"/>
  <c r="F24" i="4"/>
  <c r="E24" i="4"/>
  <c r="J22" i="4"/>
  <c r="I22" i="4"/>
  <c r="H22" i="4"/>
  <c r="G22" i="4"/>
  <c r="F22" i="4"/>
  <c r="E22" i="4"/>
  <c r="J20" i="4"/>
  <c r="I20" i="4"/>
  <c r="H20" i="4"/>
  <c r="G20" i="4"/>
  <c r="F20" i="4"/>
  <c r="E20" i="4"/>
  <c r="F18" i="4"/>
  <c r="G18" i="4"/>
  <c r="H18" i="4"/>
  <c r="I18" i="4"/>
  <c r="J18" i="4"/>
  <c r="E18" i="4"/>
  <c r="F12" i="4"/>
  <c r="G12" i="4"/>
  <c r="H12" i="4"/>
  <c r="I12" i="4"/>
  <c r="J12" i="4"/>
  <c r="F13" i="4"/>
  <c r="G13" i="4"/>
  <c r="H13" i="4"/>
  <c r="I13" i="4"/>
  <c r="J13" i="4"/>
  <c r="F14" i="4"/>
  <c r="G14" i="4"/>
  <c r="G37" i="4" s="1"/>
  <c r="H14" i="4"/>
  <c r="I14" i="4"/>
  <c r="I37" i="4" s="1"/>
  <c r="J14" i="4"/>
  <c r="F15" i="4"/>
  <c r="G15" i="4"/>
  <c r="H15" i="4"/>
  <c r="I15" i="4"/>
  <c r="J15" i="4"/>
  <c r="F16" i="4"/>
  <c r="G16" i="4"/>
  <c r="H16" i="4"/>
  <c r="I16" i="4"/>
  <c r="J16" i="4"/>
  <c r="E12" i="4"/>
  <c r="E13" i="4"/>
  <c r="E14" i="4"/>
  <c r="E15" i="4"/>
  <c r="E16" i="4"/>
  <c r="D10" i="2"/>
  <c r="E10" i="2"/>
  <c r="F10" i="2"/>
  <c r="G10" i="2"/>
  <c r="C10" i="2"/>
  <c r="F37" i="4" l="1"/>
  <c r="J37" i="4"/>
  <c r="H35" i="4"/>
  <c r="E37" i="4"/>
  <c r="H53" i="3"/>
  <c r="F45" i="3"/>
  <c r="F53" i="3" s="1"/>
  <c r="F7" i="3"/>
  <c r="I45" i="3"/>
  <c r="G7" i="3"/>
  <c r="F35" i="4"/>
  <c r="H37" i="4"/>
  <c r="E35" i="4"/>
  <c r="I35" i="4"/>
  <c r="J35" i="4"/>
  <c r="G35" i="4"/>
  <c r="J7" i="3"/>
  <c r="J53" i="3" s="1"/>
  <c r="E7" i="3"/>
  <c r="E53" i="3" s="1"/>
  <c r="I7" i="3"/>
  <c r="G45" i="3"/>
  <c r="E9" i="4"/>
  <c r="I53" i="3" l="1"/>
  <c r="G53" i="3"/>
  <c r="G25" i="4"/>
  <c r="F25" i="4"/>
  <c r="E25" i="4"/>
  <c r="H25" i="4"/>
  <c r="I25" i="4"/>
  <c r="J25" i="4"/>
  <c r="H21" i="4"/>
  <c r="J23" i="4"/>
  <c r="I23" i="4"/>
  <c r="H23" i="4"/>
  <c r="G23" i="4"/>
  <c r="E23" i="4"/>
  <c r="J21" i="4"/>
  <c r="I21" i="4"/>
  <c r="G21" i="4"/>
  <c r="F21" i="4"/>
  <c r="E21" i="4"/>
  <c r="J19" i="4"/>
  <c r="I19" i="4"/>
  <c r="H19" i="4"/>
  <c r="G19" i="4"/>
  <c r="F19" i="4"/>
  <c r="E19" i="4"/>
  <c r="F17" i="4"/>
  <c r="H17" i="4"/>
  <c r="I17" i="4"/>
  <c r="J17" i="4"/>
  <c r="F23" i="4"/>
  <c r="G17" i="4"/>
  <c r="E17" i="4" l="1"/>
  <c r="G29" i="4"/>
  <c r="H29" i="4"/>
  <c r="H9" i="4"/>
  <c r="I29" i="4"/>
  <c r="J29" i="4"/>
  <c r="F29" i="4"/>
  <c r="E29" i="4"/>
  <c r="I9" i="4"/>
  <c r="G9" i="4"/>
  <c r="J9" i="4"/>
  <c r="F9" i="4"/>
  <c r="D14" i="2" l="1"/>
  <c r="E14" i="2"/>
  <c r="F14" i="2"/>
  <c r="G14" i="2"/>
  <c r="C14" i="2"/>
  <c r="D5" i="2"/>
  <c r="E5" i="2"/>
  <c r="F5" i="2"/>
  <c r="G5" i="2"/>
  <c r="C5" i="2"/>
  <c r="E50" i="1" l="1"/>
  <c r="F50" i="1"/>
  <c r="G50" i="1"/>
  <c r="H50" i="1"/>
  <c r="I50" i="1"/>
  <c r="J50" i="1"/>
  <c r="J46" i="1" l="1"/>
  <c r="J25" i="1"/>
  <c r="J27" i="1"/>
  <c r="J29" i="1"/>
  <c r="J31" i="1"/>
  <c r="J34" i="1"/>
  <c r="J39" i="1"/>
  <c r="J17" i="1"/>
  <c r="J10" i="1"/>
  <c r="J7" i="4" s="1"/>
  <c r="J36" i="4" l="1"/>
  <c r="J38" i="4" s="1"/>
  <c r="J5" i="4"/>
  <c r="J4" i="4" s="1"/>
  <c r="J33" i="1"/>
  <c r="J8" i="1"/>
  <c r="J45" i="1"/>
  <c r="J39" i="4" l="1"/>
  <c r="J7" i="1"/>
  <c r="J61" i="1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D20" i="2"/>
  <c r="E20" i="2"/>
  <c r="F20" i="2"/>
  <c r="G20" i="2"/>
  <c r="C20" i="2"/>
  <c r="E46" i="1"/>
  <c r="E39" i="1"/>
  <c r="E34" i="1"/>
  <c r="F34" i="1"/>
  <c r="G34" i="1"/>
  <c r="H34" i="1"/>
  <c r="I34" i="1"/>
  <c r="E17" i="1"/>
  <c r="E10" i="1"/>
  <c r="E7" i="4" s="1"/>
  <c r="D12" i="2"/>
  <c r="E12" i="2"/>
  <c r="F12" i="2"/>
  <c r="G12" i="2"/>
  <c r="C12" i="2"/>
  <c r="D9" i="2"/>
  <c r="E9" i="2"/>
  <c r="F9" i="2"/>
  <c r="G9" i="2"/>
  <c r="C9" i="2"/>
  <c r="D11" i="2"/>
  <c r="E11" i="2"/>
  <c r="F11" i="2"/>
  <c r="G11" i="2"/>
  <c r="C11" i="2"/>
  <c r="I61" i="1"/>
  <c r="G26" i="2" s="1"/>
  <c r="H61" i="1"/>
  <c r="F26" i="2" s="1"/>
  <c r="G61" i="1"/>
  <c r="E26" i="2" s="1"/>
  <c r="F61" i="1"/>
  <c r="D26" i="2" s="1"/>
  <c r="E61" i="1"/>
  <c r="C26" i="2" s="1"/>
  <c r="I46" i="1"/>
  <c r="H46" i="1"/>
  <c r="G46" i="1"/>
  <c r="F46" i="1"/>
  <c r="I39" i="1"/>
  <c r="H39" i="1"/>
  <c r="G39" i="1"/>
  <c r="F39" i="1"/>
  <c r="I31" i="1"/>
  <c r="H31" i="1"/>
  <c r="G31" i="1"/>
  <c r="F31" i="1"/>
  <c r="E31" i="1"/>
  <c r="I29" i="1"/>
  <c r="H29" i="1"/>
  <c r="G29" i="1"/>
  <c r="F29" i="1"/>
  <c r="E29" i="1"/>
  <c r="I27" i="1"/>
  <c r="H27" i="1"/>
  <c r="G27" i="1"/>
  <c r="F27" i="1"/>
  <c r="E27" i="1"/>
  <c r="I25" i="1"/>
  <c r="H25" i="1"/>
  <c r="G25" i="1"/>
  <c r="F25" i="1"/>
  <c r="E25" i="1"/>
  <c r="I17" i="1"/>
  <c r="H17" i="1"/>
  <c r="G17" i="1"/>
  <c r="F17" i="1"/>
  <c r="I10" i="1"/>
  <c r="I7" i="4" s="1"/>
  <c r="H10" i="1"/>
  <c r="H7" i="4" s="1"/>
  <c r="G10" i="1"/>
  <c r="G7" i="4" s="1"/>
  <c r="F10" i="1"/>
  <c r="F7" i="4" s="1"/>
  <c r="H36" i="4" l="1"/>
  <c r="H38" i="4" s="1"/>
  <c r="H5" i="4"/>
  <c r="H4" i="4" s="1"/>
  <c r="I36" i="4"/>
  <c r="I38" i="4" s="1"/>
  <c r="I5" i="4"/>
  <c r="I4" i="4" s="1"/>
  <c r="F36" i="4"/>
  <c r="F38" i="4" s="1"/>
  <c r="F5" i="4"/>
  <c r="F4" i="4" s="1"/>
  <c r="E36" i="4"/>
  <c r="E38" i="4" s="1"/>
  <c r="E5" i="4"/>
  <c r="E4" i="4" s="1"/>
  <c r="G36" i="4"/>
  <c r="G38" i="4" s="1"/>
  <c r="G5" i="4"/>
  <c r="G4" i="4" s="1"/>
  <c r="I33" i="1"/>
  <c r="G8" i="1"/>
  <c r="I8" i="1"/>
  <c r="J67" i="1"/>
  <c r="H8" i="1"/>
  <c r="F8" i="1"/>
  <c r="E8" i="1"/>
  <c r="E45" i="1"/>
  <c r="H33" i="1"/>
  <c r="F33" i="1"/>
  <c r="G33" i="1"/>
  <c r="E33" i="1"/>
  <c r="C7" i="2"/>
  <c r="E7" i="2"/>
  <c r="D7" i="2"/>
  <c r="G7" i="2"/>
  <c r="F7" i="2"/>
  <c r="G45" i="1"/>
  <c r="F45" i="1"/>
  <c r="I45" i="1"/>
  <c r="H45" i="1"/>
  <c r="I39" i="4" l="1"/>
  <c r="H39" i="4"/>
  <c r="G39" i="4"/>
  <c r="E39" i="4"/>
  <c r="F39" i="4"/>
  <c r="I7" i="1"/>
  <c r="H7" i="1"/>
  <c r="E7" i="1"/>
  <c r="C16" i="2"/>
  <c r="C27" i="2" s="1"/>
  <c r="C29" i="2" s="1"/>
  <c r="F16" i="2"/>
  <c r="F27" i="2" s="1"/>
  <c r="F29" i="2" s="1"/>
  <c r="E16" i="2"/>
  <c r="E27" i="2" s="1"/>
  <c r="E29" i="2" s="1"/>
  <c r="D16" i="2"/>
  <c r="D27" i="2" s="1"/>
  <c r="D29" i="2" s="1"/>
  <c r="G16" i="2"/>
  <c r="G27" i="2" s="1"/>
  <c r="G29" i="2" s="1"/>
  <c r="G7" i="1"/>
  <c r="F7" i="1"/>
  <c r="I67" i="1" l="1"/>
  <c r="H67" i="1"/>
  <c r="E67" i="1"/>
  <c r="F67" i="1"/>
  <c r="G67" i="1"/>
</calcChain>
</file>

<file path=xl/sharedStrings.xml><?xml version="1.0" encoding="utf-8"?>
<sst xmlns="http://schemas.openxmlformats.org/spreadsheetml/2006/main" count="457" uniqueCount="143">
  <si>
    <t>2023.g. 1.sept.</t>
  </si>
  <si>
    <t>2024.g. 1.sept.</t>
  </si>
  <si>
    <t>2025.g. 1.sept.</t>
  </si>
  <si>
    <t>2026.g. 1.sept.</t>
  </si>
  <si>
    <t>1.</t>
  </si>
  <si>
    <t>2.</t>
  </si>
  <si>
    <t>3.</t>
  </si>
  <si>
    <t>2023. 1.janv.</t>
  </si>
  <si>
    <t>2024.g. 1.janv.</t>
  </si>
  <si>
    <t>2025.g. 1.janv.</t>
  </si>
  <si>
    <t>2026.g. 1.janv.</t>
  </si>
  <si>
    <t>Asistents</t>
  </si>
  <si>
    <t>Lektors</t>
  </si>
  <si>
    <t>Docents</t>
  </si>
  <si>
    <t>Asociētais profesors</t>
  </si>
  <si>
    <t>Profesors</t>
  </si>
  <si>
    <t>PAVISAM KOPĀ</t>
  </si>
  <si>
    <t>Pedagogu darba samaksas pieauguma grafiks</t>
  </si>
  <si>
    <t>Pasākuma
Nr.</t>
  </si>
  <si>
    <t>2023. gada
4 mēn.</t>
  </si>
  <si>
    <t>2024. gadam</t>
  </si>
  <si>
    <t>2025. gadam</t>
  </si>
  <si>
    <t>2026. gadam</t>
  </si>
  <si>
    <t>2027. gadam</t>
  </si>
  <si>
    <t>Valsts budžeta resors</t>
  </si>
  <si>
    <t>Piezīmes</t>
  </si>
  <si>
    <t>tai skaitā:</t>
  </si>
  <si>
    <t>Profesionālās izglītības iestādes un programmas</t>
  </si>
  <si>
    <t>Interešu izglītības iestādes un programmas</t>
  </si>
  <si>
    <t>Speciālās izglītības iestādes, kas nodrošina interenāta pakalpojumus</t>
  </si>
  <si>
    <t>Pamata un vispārējās vidējās izglītības iestādes</t>
  </si>
  <si>
    <t>Vispārizglītojošās skolas (sākumskolas, pamatskolas, vidusskolas, valsts ģimnāzijas), izņemot speciālās izglītības iestādes</t>
  </si>
  <si>
    <t>Izglītības iestādes, kas īsteno profesionālās un arodizglītības programmas</t>
  </si>
  <si>
    <t>Speciālās izglītības iestādes</t>
  </si>
  <si>
    <t>Speciālās izglītības iestādes, kas nenodrošina interenāta pakalpojumus</t>
  </si>
  <si>
    <t>Izglītības iestādes, kas īsteno interešu izglītības programmas</t>
  </si>
  <si>
    <t>15. Izglītības un zinātnes ministrija</t>
  </si>
  <si>
    <t>Valsts budžeta programma / apakšprogramma</t>
  </si>
  <si>
    <t>Akreditētās privātās vispārizglītojošās skolas</t>
  </si>
  <si>
    <t>IZM padotības profesionālās izglītības iestādes un valsts budžeta finansētās vietas valsts kapitālsabiedrībās</t>
  </si>
  <si>
    <t xml:space="preserve">Sporta izglītības iestādēs īstenotās profesionālās ievirzes sporta izglītības programmas </t>
  </si>
  <si>
    <t>10.resors "Aizsardzības ministrija", t.sk.:</t>
  </si>
  <si>
    <t>Pulkveža Oskara Kalpaka profesionālā vidusskola</t>
  </si>
  <si>
    <t>16.resors "Zemkopības ministrija", t.sk.:</t>
  </si>
  <si>
    <t>18.resors "Labklājības ministrija", t.sk.:</t>
  </si>
  <si>
    <t>Malnavas koledža
LLU SIA "Bulduru Dārzkopības vidusskola"</t>
  </si>
  <si>
    <t>Sociālās integrācijas valsts aģentūras Jūrmalas profesionālās vidusskola</t>
  </si>
  <si>
    <t>19.resors "Tieslietu ministrija", t.sk.:</t>
  </si>
  <si>
    <t>15. Izglītības un zinātnes ministrija, t.sk.:</t>
  </si>
  <si>
    <t>62. Mērķdotācijas pašvaldībām, t.sk.:</t>
  </si>
  <si>
    <t>Ieslodzījuma vietu pārvalde - pedagogu, kuri strādā ieslodzījuma vietās, darba samaksa</t>
  </si>
  <si>
    <t>22.resors "Kultūras ministrija", t.sk.:</t>
  </si>
  <si>
    <t>KM vidusskolas</t>
  </si>
  <si>
    <t>Pašvaldību izglītības iestādes</t>
  </si>
  <si>
    <t>Profesionālās ievirzes izglītības iestādes un programmas</t>
  </si>
  <si>
    <t xml:space="preserve">Mūzikas, mākslas un dejas profesionālās ievirzes izglītības programmās </t>
  </si>
  <si>
    <t>29.resors "Veselības ministrija", t.sk.:</t>
  </si>
  <si>
    <t>Sarkanā Krusta medicīnas koledža</t>
  </si>
  <si>
    <t>VSIA “Bērnu klīniskā universitātes slimnīca"</t>
  </si>
  <si>
    <t>Speciālās pirmsskolas grupas, un pirmsskolas programmas (gan speciālās, gan parastās) speciālajās izglītības iestādes, kas nodrošina internāta pakalpojumus</t>
  </si>
  <si>
    <t>Pirmsskolas programmas (gan speciālās, gan parastās) speciālajās izglītības iestādes, kas nenodrošina internāta pakalpojumus</t>
  </si>
  <si>
    <t>Bērnu no piecu gadu vecuma izglītošana izglītības iestādēs</t>
  </si>
  <si>
    <t>Bērnu no piecu gadu vecuma izglītošana privātajās izglītības iestādēs</t>
  </si>
  <si>
    <t>2023. gadam</t>
  </si>
  <si>
    <t>augstākā izglītība</t>
  </si>
  <si>
    <t>29.resors "Veselības ministrija"</t>
  </si>
  <si>
    <t>16.resors "Zemkopības ministrija"</t>
  </si>
  <si>
    <t>22.resors "Kultūras ministrija"</t>
  </si>
  <si>
    <t>18.resors "Labklājības ministrija"</t>
  </si>
  <si>
    <r>
      <t xml:space="preserve">Papildu nepieciešamais finansējums
</t>
    </r>
    <r>
      <rPr>
        <i/>
        <sz val="10"/>
        <color rgb="FF000000"/>
        <rFont val="Times New Roman"/>
        <family val="1"/>
        <charset val="186"/>
      </rPr>
      <t>(aprēķins veikts atbilstoši  2021./2022. mācību gadam aprēķināto pedagoģisko likmju un izglītojamo skaitam)</t>
    </r>
  </si>
  <si>
    <t>Vispārējā izglītība, profesionālā izglītība, profesionālā ievirze, interešu izglītība</t>
  </si>
  <si>
    <t>Augstākā izglītība</t>
  </si>
  <si>
    <t>Profesionālā izglītība</t>
  </si>
  <si>
    <t>2027.g. 1.sept.</t>
  </si>
  <si>
    <t>Zemākās mēneša darba algas likmes palielināšana
EUR</t>
  </si>
  <si>
    <t>2027.g. 1.janv.</t>
  </si>
  <si>
    <t>Papildu nepieciešamais finansējums
augstākajai izglītībai</t>
  </si>
  <si>
    <t>Pamata un vispārējā vidējā izglītība</t>
  </si>
  <si>
    <t>Speciālā izglītība</t>
  </si>
  <si>
    <t>Interešu izglītība</t>
  </si>
  <si>
    <r>
      <t xml:space="preserve">Kopā
</t>
    </r>
    <r>
      <rPr>
        <sz val="11"/>
        <color theme="1"/>
        <rFont val="Times New Roman"/>
        <family val="1"/>
        <charset val="186"/>
      </rPr>
      <t>vispārējā izglītība, profesionālā izglītība, profesionālā ievirze, interešu izglītība</t>
    </r>
  </si>
  <si>
    <r>
      <t xml:space="preserve">Kopā
</t>
    </r>
    <r>
      <rPr>
        <sz val="11"/>
        <color theme="1"/>
        <rFont val="Times New Roman"/>
        <family val="1"/>
        <charset val="186"/>
      </rPr>
      <t>pirmsskolas izglītība</t>
    </r>
  </si>
  <si>
    <r>
      <t xml:space="preserve">Kopā
</t>
    </r>
    <r>
      <rPr>
        <sz val="11"/>
        <color theme="1"/>
        <rFont val="Times New Roman"/>
        <family val="1"/>
        <charset val="186"/>
      </rPr>
      <t>augstākā izglītība</t>
    </r>
  </si>
  <si>
    <t>Papildu nepieciešamais finansējums</t>
  </si>
  <si>
    <t>pamata un vispārējā vidējā izglītība</t>
  </si>
  <si>
    <t>speciālā izglītība</t>
  </si>
  <si>
    <t>profesionālā izglītība</t>
  </si>
  <si>
    <t>interešu izglītība</t>
  </si>
  <si>
    <t>profesionālā ievirze</t>
  </si>
  <si>
    <t>pirmsskolas izglītība</t>
  </si>
  <si>
    <t>Izglītības pakāpe</t>
  </si>
  <si>
    <t>Pedagoga zemākā mēneša darba algas likme</t>
  </si>
  <si>
    <t xml:space="preserve">Pirmsskolas izglītība (5.-6.gadīgie) </t>
  </si>
  <si>
    <r>
      <rPr>
        <b/>
        <u/>
        <sz val="10"/>
        <color theme="1"/>
        <rFont val="Times New Roman"/>
        <family val="1"/>
        <charset val="186"/>
      </rPr>
      <t>Papildu nepieciešamais finansējums</t>
    </r>
    <r>
      <rPr>
        <b/>
        <sz val="10"/>
        <color theme="1"/>
        <rFont val="Times New Roman"/>
        <family val="1"/>
        <charset val="186"/>
      </rPr>
      <t xml:space="preserve">
pirmsskolas izglītībai
</t>
    </r>
    <r>
      <rPr>
        <sz val="10"/>
        <color theme="1"/>
        <rFont val="Times New Roman"/>
        <family val="1"/>
        <charset val="186"/>
      </rPr>
      <t>(5-6 gadus veciem bērniem)</t>
    </r>
  </si>
  <si>
    <r>
      <rPr>
        <b/>
        <u/>
        <sz val="10"/>
        <color theme="1"/>
        <rFont val="Times New Roman"/>
        <family val="1"/>
        <charset val="186"/>
      </rPr>
      <t>Papildu nepieciešamais finansējums</t>
    </r>
    <r>
      <rPr>
        <b/>
        <sz val="10"/>
        <color theme="1"/>
        <rFont val="Times New Roman"/>
        <family val="1"/>
        <charset val="186"/>
      </rPr>
      <t xml:space="preserve">
augstākai izglītībai </t>
    </r>
  </si>
  <si>
    <t>turpmāk ik gadu</t>
  </si>
  <si>
    <t>Eiropas skolas vispārējās izglītības pedagogu atalgojums</t>
  </si>
  <si>
    <t>Eiropas skolas pirmsskolas pedagogu atalgojums</t>
  </si>
  <si>
    <t>Logopēdi</t>
  </si>
  <si>
    <t>Starptautisko operāciju un Nacionālo bruņoto spēku personālsastāva centralizētais atalgojums</t>
  </si>
  <si>
    <t>01.00.00.</t>
  </si>
  <si>
    <t>05.00.00.</t>
  </si>
  <si>
    <t>10.00.00.</t>
  </si>
  <si>
    <t>Mērķdotācijas izglītības pasākumiem</t>
  </si>
  <si>
    <t>Mērķdotācijas pašvaldībām – pašvaldību izglītības iestāžu pedagogu darba samaksai un valsts sociālās apdrošināšanas obligātajām iemaksām</t>
  </si>
  <si>
    <t>Mērķdotācijas pašvaldībām – pašvaldību izglītības iestādēs bērnu no piecu gadu vecuma izglītošanā nodarbināto pedagogu darba samaksai un valsts sociālās apdrošināšanas obligātajām iemaksām</t>
  </si>
  <si>
    <t>01.05.00.</t>
  </si>
  <si>
    <t>01.08.00.</t>
  </si>
  <si>
    <t>02.01.00.</t>
  </si>
  <si>
    <t>09.10.00.</t>
  </si>
  <si>
    <t>09.19.00.</t>
  </si>
  <si>
    <t>Dotācija privātajām mācību iestādēm</t>
  </si>
  <si>
    <t>Vispārējās izglītības atbalsta pasākumi</t>
  </si>
  <si>
    <t>Profesionālās izglītības programmu īstenošana</t>
  </si>
  <si>
    <t>Murjāņu sporta ģimnāzija</t>
  </si>
  <si>
    <t>Finansējums profesionālās ievirzes sporta izglītības programmu pedagogu darba samaksai un valsts sociālās apdrošināšanas obligātajām iemaksām</t>
  </si>
  <si>
    <t>22.10.00.</t>
  </si>
  <si>
    <t>22.01.00.</t>
  </si>
  <si>
    <t>05.37.00.</t>
  </si>
  <si>
    <t>Sociālās integrācijas valsts aģentūras administrēšana un profesionālās un sociālās rehabilitācijas nodrošināšana</t>
  </si>
  <si>
    <t>04.01.00.</t>
  </si>
  <si>
    <t>Ieslodzījuma vietas</t>
  </si>
  <si>
    <t>20.00.00.</t>
  </si>
  <si>
    <t>Kultūrizglītība</t>
  </si>
  <si>
    <t>02.03.00.</t>
  </si>
  <si>
    <t>33.09.00.</t>
  </si>
  <si>
    <t>Interešu izglītības nodrošināšana VSIA "Bērnu klīniskā universitātes slimnīca"</t>
  </si>
  <si>
    <t>Augstākā medicīnas izglītība</t>
  </si>
  <si>
    <r>
      <t xml:space="preserve">Papildu nepieciešamais finansējums
</t>
    </r>
    <r>
      <rPr>
        <i/>
        <sz val="11"/>
        <color rgb="FF000000"/>
        <rFont val="Times New Roman"/>
        <family val="1"/>
        <charset val="186"/>
      </rPr>
      <t>(aprēķins veikts atbilstoši  2021./2022. mācību gadam aprēķinātajam/apstiprinātajam pedagoģisko likmju un izglītojamo skaitam)</t>
    </r>
  </si>
  <si>
    <t>KOPĀ</t>
  </si>
  <si>
    <t>Papildu nepieciešamais finansējums
zemākās mēneša darba algas likmes palielināšanai
EUR</t>
  </si>
  <si>
    <t>EKK</t>
  </si>
  <si>
    <t>VSIA Rīgas Tūrisma un radošās industrijas tehnikums</t>
  </si>
  <si>
    <t>RTU Olaines Tehnoloģiju koledža
LU Rīgas 1. medicīnas koledža
LJA  Jūrskola
DU Daugavpils medicīnas koledža</t>
  </si>
  <si>
    <r>
      <t xml:space="preserve">Pirmsskolas izglītība
</t>
    </r>
    <r>
      <rPr>
        <sz val="11"/>
        <color rgb="FF000000"/>
        <rFont val="Times New Roman"/>
        <family val="1"/>
        <charset val="186"/>
      </rPr>
      <t xml:space="preserve">(1,5-4 gadus vecu bērnu izglītošana) </t>
    </r>
  </si>
  <si>
    <r>
      <t xml:space="preserve">Pirmsskolas izglītība
</t>
    </r>
    <r>
      <rPr>
        <sz val="11"/>
        <color rgb="FF000000"/>
        <rFont val="Times New Roman"/>
        <family val="1"/>
        <charset val="186"/>
      </rPr>
      <t xml:space="preserve">(5-6 gadus vecu bērnu izglītošana) </t>
    </r>
  </si>
  <si>
    <t>2.A</t>
  </si>
  <si>
    <r>
      <rPr>
        <sz val="10"/>
        <color theme="1"/>
        <rFont val="Times New Roman"/>
        <family val="1"/>
        <charset val="186"/>
      </rPr>
      <t>(</t>
    </r>
    <r>
      <rPr>
        <b/>
        <sz val="10"/>
        <color theme="1"/>
        <rFont val="Times New Roman"/>
        <family val="1"/>
        <charset val="186"/>
      </rPr>
      <t>pašvaldību budžeta ietekme</t>
    </r>
    <r>
      <rPr>
        <sz val="10"/>
        <color theme="1"/>
        <rFont val="Times New Roman"/>
        <family val="1"/>
        <charset val="186"/>
      </rPr>
      <t xml:space="preserve">
1,5-4 gadus veciem bērniem)</t>
    </r>
  </si>
  <si>
    <t>Valsts budžetu</t>
  </si>
  <si>
    <t>Pašbvaldību budžetu</t>
  </si>
  <si>
    <t>t.sk., ietekme uz:</t>
  </si>
  <si>
    <t>Vispārējā izglītība, profesionālā izglītība, t.sk. profesionālās ievirzes izglītība, interešu izglītība</t>
  </si>
  <si>
    <t>Profesionālā ievirzes izglītība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</si>
</sst>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86"/>
      <scheme val="minor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u/>
      <sz val="10"/>
      <color rgb="FF000000"/>
      <name val="Times New Roman"/>
      <family val="1"/>
      <charset val="186"/>
    </font>
    <font>
      <b/>
      <u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i/>
      <sz val="9"/>
      <color rgb="FF000000"/>
      <name val="Times New Roman"/>
      <family val="1"/>
      <charset val="186"/>
    </font>
    <font>
      <b/>
      <sz val="16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rgb="FFEFE5F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8F3FB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22" fillId="0" borderId="0"/>
    <xf numFmtId="0" fontId="22" fillId="0" borderId="0"/>
  </cellStyleXfs>
  <cellXfs count="206">
    <xf numFmtId="0" fontId="0" fillId="0" borderId="0" xfId="0"/>
    <xf numFmtId="0" fontId="9" fillId="0" borderId="0" xfId="0" applyFont="1"/>
    <xf numFmtId="0" fontId="10" fillId="0" borderId="0" xfId="0" applyFont="1"/>
    <xf numFmtId="0" fontId="2" fillId="0" borderId="1" xfId="0" applyFont="1" applyBorder="1" applyAlignment="1">
      <alignment horizontal="center" vertical="center" wrapText="1"/>
    </xf>
    <xf numFmtId="0" fontId="13" fillId="0" borderId="1" xfId="1" applyFont="1" applyFill="1" applyBorder="1" applyAlignment="1">
      <alignment wrapText="1"/>
    </xf>
    <xf numFmtId="0" fontId="6" fillId="0" borderId="1" xfId="0" applyFont="1" applyBorder="1" applyAlignment="1">
      <alignment horizontal="center"/>
    </xf>
    <xf numFmtId="0" fontId="9" fillId="0" borderId="0" xfId="0" applyFont="1" applyAlignme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/>
    <xf numFmtId="0" fontId="14" fillId="0" borderId="1" xfId="1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0" xfId="0" applyFont="1"/>
    <xf numFmtId="0" fontId="2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 wrapText="1"/>
    </xf>
    <xf numFmtId="3" fontId="17" fillId="2" borderId="1" xfId="0" applyNumberFormat="1" applyFont="1" applyFill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/>
    </xf>
    <xf numFmtId="3" fontId="8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0" fontId="4" fillId="0" borderId="2" xfId="0" applyFont="1" applyBorder="1" applyAlignment="1">
      <alignment horizontal="center"/>
    </xf>
    <xf numFmtId="3" fontId="7" fillId="0" borderId="0" xfId="0" applyNumberFormat="1" applyFont="1"/>
    <xf numFmtId="0" fontId="8" fillId="2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indent="2"/>
    </xf>
    <xf numFmtId="0" fontId="13" fillId="0" borderId="3" xfId="1" applyFont="1" applyFill="1" applyBorder="1" applyAlignment="1">
      <alignment horizontal="left" wrapText="1" indent="2"/>
    </xf>
    <xf numFmtId="0" fontId="1" fillId="3" borderId="6" xfId="0" applyFont="1" applyFill="1" applyBorder="1" applyAlignment="1">
      <alignment vertical="top"/>
    </xf>
    <xf numFmtId="0" fontId="5" fillId="0" borderId="3" xfId="0" applyFont="1" applyBorder="1" applyAlignment="1">
      <alignment horizontal="right" wrapText="1"/>
    </xf>
    <xf numFmtId="0" fontId="1" fillId="3" borderId="6" xfId="0" applyFont="1" applyFill="1" applyBorder="1" applyAlignment="1">
      <alignment vertical="center" wrapText="1"/>
    </xf>
    <xf numFmtId="3" fontId="20" fillId="2" borderId="1" xfId="0" applyNumberFormat="1" applyFont="1" applyFill="1" applyBorder="1" applyAlignment="1">
      <alignment horizontal="center" vertical="center"/>
    </xf>
    <xf numFmtId="3" fontId="8" fillId="4" borderId="10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/>
    <xf numFmtId="3" fontId="2" fillId="0" borderId="1" xfId="0" applyNumberFormat="1" applyFont="1" applyBorder="1" applyAlignment="1">
      <alignment horizontal="center"/>
    </xf>
    <xf numFmtId="0" fontId="14" fillId="0" borderId="1" xfId="1" applyFont="1" applyFill="1" applyBorder="1" applyAlignment="1">
      <alignment horizontal="left" wrapText="1"/>
    </xf>
    <xf numFmtId="0" fontId="4" fillId="0" borderId="4" xfId="0" applyFont="1" applyBorder="1" applyAlignment="1">
      <alignment wrapText="1"/>
    </xf>
    <xf numFmtId="3" fontId="2" fillId="0" borderId="4" xfId="0" applyNumberFormat="1" applyFont="1" applyBorder="1" applyAlignment="1">
      <alignment horizontal="center"/>
    </xf>
    <xf numFmtId="0" fontId="1" fillId="3" borderId="6" xfId="0" applyFont="1" applyFill="1" applyBorder="1" applyAlignment="1">
      <alignment wrapText="1"/>
    </xf>
    <xf numFmtId="0" fontId="3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3" fontId="8" fillId="2" borderId="10" xfId="0" applyNumberFormat="1" applyFont="1" applyFill="1" applyBorder="1" applyAlignment="1">
      <alignment horizontal="center" vertical="center" wrapText="1"/>
    </xf>
    <xf numFmtId="3" fontId="17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3" fontId="17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3" fontId="20" fillId="5" borderId="1" xfId="0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wrapText="1" indent="2"/>
    </xf>
    <xf numFmtId="3" fontId="23" fillId="0" borderId="1" xfId="0" applyNumberFormat="1" applyFont="1" applyBorder="1" applyAlignment="1">
      <alignment horizontal="right"/>
    </xf>
    <xf numFmtId="3" fontId="9" fillId="0" borderId="0" xfId="0" applyNumberFormat="1" applyFont="1"/>
    <xf numFmtId="0" fontId="10" fillId="0" borderId="0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8" fillId="4" borderId="10" xfId="0" applyFont="1" applyFill="1" applyBorder="1" applyAlignment="1">
      <alignment horizontal="center" vertical="center"/>
    </xf>
    <xf numFmtId="3" fontId="8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left" wrapText="1"/>
    </xf>
    <xf numFmtId="0" fontId="16" fillId="6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3" fontId="18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3" fontId="7" fillId="0" borderId="0" xfId="0" applyNumberFormat="1" applyFont="1" applyAlignment="1"/>
    <xf numFmtId="3" fontId="9" fillId="0" borderId="0" xfId="0" applyNumberFormat="1" applyFont="1" applyAlignment="1"/>
    <xf numFmtId="0" fontId="10" fillId="0" borderId="0" xfId="0" applyFont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3" borderId="7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3" fontId="8" fillId="7" borderId="1" xfId="0" applyNumberFormat="1" applyFont="1" applyFill="1" applyBorder="1" applyAlignment="1">
      <alignment horizontal="center" vertical="center" wrapText="1"/>
    </xf>
    <xf numFmtId="3" fontId="8" fillId="8" borderId="5" xfId="0" applyNumberFormat="1" applyFont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right"/>
    </xf>
    <xf numFmtId="0" fontId="8" fillId="8" borderId="1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right" vertical="center"/>
    </xf>
    <xf numFmtId="0" fontId="8" fillId="8" borderId="21" xfId="0" applyFont="1" applyFill="1" applyBorder="1" applyAlignment="1">
      <alignment horizontal="right" vertical="center"/>
    </xf>
    <xf numFmtId="0" fontId="10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3" fontId="20" fillId="5" borderId="2" xfId="0" applyNumberFormat="1" applyFont="1" applyFill="1" applyBorder="1" applyAlignment="1">
      <alignment horizontal="center" vertical="center"/>
    </xf>
    <xf numFmtId="3" fontId="20" fillId="5" borderId="3" xfId="0" applyNumberFormat="1" applyFont="1" applyFill="1" applyBorder="1" applyAlignment="1">
      <alignment horizontal="center" vertical="center"/>
    </xf>
    <xf numFmtId="3" fontId="17" fillId="5" borderId="2" xfId="0" applyNumberFormat="1" applyFont="1" applyFill="1" applyBorder="1" applyAlignment="1">
      <alignment horizontal="center" vertical="center"/>
    </xf>
    <xf numFmtId="3" fontId="17" fillId="5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3" fontId="17" fillId="5" borderId="2" xfId="0" applyNumberFormat="1" applyFont="1" applyFill="1" applyBorder="1" applyAlignment="1">
      <alignment horizontal="center" vertical="center" wrapText="1"/>
    </xf>
    <xf numFmtId="3" fontId="17" fillId="5" borderId="3" xfId="0" applyNumberFormat="1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5" borderId="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3" fillId="0" borderId="4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0" fontId="5" fillId="0" borderId="7" xfId="0" applyFont="1" applyBorder="1" applyAlignment="1">
      <alignment horizontal="center" wrapText="1"/>
    </xf>
    <xf numFmtId="0" fontId="13" fillId="0" borderId="7" xfId="1" applyFont="1" applyFill="1" applyBorder="1" applyAlignment="1">
      <alignment horizontal="center"/>
    </xf>
    <xf numFmtId="0" fontId="13" fillId="0" borderId="14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left"/>
    </xf>
    <xf numFmtId="0" fontId="12" fillId="0" borderId="9" xfId="1" applyFont="1" applyFill="1" applyBorder="1" applyAlignment="1">
      <alignment horizontal="left"/>
    </xf>
    <xf numFmtId="0" fontId="12" fillId="0" borderId="3" xfId="1" applyFont="1" applyFill="1" applyBorder="1" applyAlignment="1">
      <alignment horizontal="left"/>
    </xf>
    <xf numFmtId="0" fontId="12" fillId="0" borderId="19" xfId="1" applyFont="1" applyFill="1" applyBorder="1" applyAlignment="1">
      <alignment horizontal="left"/>
    </xf>
    <xf numFmtId="0" fontId="12" fillId="0" borderId="20" xfId="1" applyFont="1" applyFill="1" applyBorder="1" applyAlignment="1">
      <alignment horizontal="left"/>
    </xf>
    <xf numFmtId="0" fontId="12" fillId="0" borderId="21" xfId="1" applyFont="1" applyFill="1" applyBorder="1" applyAlignment="1">
      <alignment horizontal="left"/>
    </xf>
    <xf numFmtId="0" fontId="13" fillId="0" borderId="1" xfId="1" applyFont="1" applyFill="1" applyBorder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6" fillId="0" borderId="19" xfId="1" applyFont="1" applyFill="1" applyBorder="1" applyAlignment="1">
      <alignment horizontal="left"/>
    </xf>
    <xf numFmtId="0" fontId="16" fillId="0" borderId="20" xfId="1" applyFont="1" applyFill="1" applyBorder="1" applyAlignment="1">
      <alignment horizontal="left"/>
    </xf>
    <xf numFmtId="0" fontId="16" fillId="0" borderId="21" xfId="1" applyFont="1" applyFill="1" applyBorder="1" applyAlignment="1">
      <alignment horizontal="left"/>
    </xf>
    <xf numFmtId="0" fontId="8" fillId="0" borderId="2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1" fillId="6" borderId="1" xfId="0" applyFont="1" applyFill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8" fillId="4" borderId="10" xfId="0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/>
    </xf>
    <xf numFmtId="0" fontId="8" fillId="6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17" fillId="2" borderId="1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</cellXfs>
  <cellStyles count="4">
    <cellStyle name="Normal" xfId="0" builtinId="0"/>
    <cellStyle name="Normal 2 2" xfId="1"/>
    <cellStyle name="Normal 3" xfId="2"/>
    <cellStyle name="Normal 3 3" xfId="3"/>
  </cellStyles>
  <dxfs count="0"/>
  <tableStyles count="0" defaultTableStyle="TableStyleMedium2" defaultPivotStyle="PivotStyleLight16"/>
  <colors>
    <mruColors>
      <color rgb="FFF8F3FB"/>
      <color rgb="FFF1E8F8"/>
      <color rgb="FFE1CCF0"/>
      <color rgb="FFF9F6FC"/>
      <color rgb="FFEFE5F7"/>
      <color rgb="FFFF898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showGridLines="0" tabSelected="1" topLeftCell="B1" zoomScaleNormal="100" workbookViewId="0">
      <selection activeCell="B3" sqref="B3"/>
    </sheetView>
  </sheetViews>
  <sheetFormatPr defaultColWidth="8.88671875" defaultRowHeight="13.8" x14ac:dyDescent="0.25"/>
  <cols>
    <col min="1" max="1" width="8.88671875" style="1"/>
    <col min="2" max="2" width="44.109375" style="1" customWidth="1"/>
    <col min="3" max="7" width="12.88671875" style="1" customWidth="1"/>
    <col min="8" max="16384" width="8.88671875" style="1"/>
  </cols>
  <sheetData>
    <row r="1" spans="1:7" s="2" customFormat="1" ht="17.399999999999999" x14ac:dyDescent="0.3">
      <c r="A1" s="99" t="s">
        <v>17</v>
      </c>
      <c r="B1" s="99"/>
      <c r="C1" s="99"/>
      <c r="D1" s="99"/>
      <c r="E1" s="99"/>
      <c r="F1" s="99"/>
      <c r="G1" s="99"/>
    </row>
    <row r="2" spans="1:7" s="2" customFormat="1" ht="9" customHeight="1" x14ac:dyDescent="0.3">
      <c r="A2" s="28"/>
      <c r="B2" s="28"/>
      <c r="C2" s="28"/>
      <c r="D2" s="28"/>
      <c r="E2" s="28"/>
      <c r="F2" s="28"/>
      <c r="G2" s="28"/>
    </row>
    <row r="3" spans="1:7" ht="35.4" customHeight="1" x14ac:dyDescent="0.25">
      <c r="A3" s="57" t="s">
        <v>18</v>
      </c>
      <c r="B3" s="3" t="s">
        <v>90</v>
      </c>
      <c r="C3" s="100" t="s">
        <v>74</v>
      </c>
      <c r="D3" s="101"/>
      <c r="E3" s="101"/>
      <c r="F3" s="101"/>
      <c r="G3" s="101"/>
    </row>
    <row r="4" spans="1:7" ht="31.95" customHeight="1" x14ac:dyDescent="0.25">
      <c r="A4" s="29" t="s">
        <v>4</v>
      </c>
      <c r="B4" s="33" t="s">
        <v>141</v>
      </c>
      <c r="C4" s="21" t="s">
        <v>0</v>
      </c>
      <c r="D4" s="21" t="s">
        <v>1</v>
      </c>
      <c r="E4" s="21" t="s">
        <v>2</v>
      </c>
      <c r="F4" s="21" t="s">
        <v>3</v>
      </c>
      <c r="G4" s="21" t="s">
        <v>73</v>
      </c>
    </row>
    <row r="5" spans="1:7" ht="18" customHeight="1" x14ac:dyDescent="0.25">
      <c r="A5" s="104"/>
      <c r="B5" s="41" t="s">
        <v>91</v>
      </c>
      <c r="C5" s="34">
        <f>+izvērsti!E5</f>
        <v>976</v>
      </c>
      <c r="D5" s="34">
        <f>+izvērsti!F5</f>
        <v>1058</v>
      </c>
      <c r="E5" s="34">
        <f>+izvērsti!G5</f>
        <v>1147</v>
      </c>
      <c r="F5" s="34">
        <f>+izvērsti!H5</f>
        <v>1243</v>
      </c>
      <c r="G5" s="34">
        <f>+izvērsti!I5</f>
        <v>1347</v>
      </c>
    </row>
    <row r="6" spans="1:7" ht="28.2" customHeight="1" x14ac:dyDescent="0.25">
      <c r="A6" s="104"/>
      <c r="B6" s="106" t="s">
        <v>83</v>
      </c>
      <c r="C6" s="25" t="s">
        <v>19</v>
      </c>
      <c r="D6" s="25" t="s">
        <v>20</v>
      </c>
      <c r="E6" s="25" t="s">
        <v>21</v>
      </c>
      <c r="F6" s="25" t="s">
        <v>22</v>
      </c>
      <c r="G6" s="25" t="s">
        <v>23</v>
      </c>
    </row>
    <row r="7" spans="1:7" ht="23.4" customHeight="1" x14ac:dyDescent="0.25">
      <c r="A7" s="104"/>
      <c r="B7" s="106"/>
      <c r="C7" s="37">
        <f>SUM(C8:C12)</f>
        <v>5373580</v>
      </c>
      <c r="D7" s="37">
        <f t="shared" ref="D7:G7" si="0">SUM(D8:D12)</f>
        <v>22319975</v>
      </c>
      <c r="E7" s="37">
        <f t="shared" si="0"/>
        <v>39987813</v>
      </c>
      <c r="F7" s="37">
        <f t="shared" si="0"/>
        <v>158240841</v>
      </c>
      <c r="G7" s="37">
        <f t="shared" si="0"/>
        <v>213967063</v>
      </c>
    </row>
    <row r="8" spans="1:7" s="6" customFormat="1" ht="13.95" customHeight="1" x14ac:dyDescent="0.25">
      <c r="A8" s="104"/>
      <c r="B8" s="44" t="s">
        <v>77</v>
      </c>
      <c r="C8" s="36">
        <f>izvērsti!E12+izvērsti!E16+izvērsti!E18+izvērsti!E19+izvērsti!E23+izvērsti!E32</f>
        <v>440789</v>
      </c>
      <c r="D8" s="36">
        <f>izvērsti!F12+izvērsti!F16+izvērsti!F18+izvērsti!F19+izvērsti!F23+izvērsti!F32</f>
        <v>1797960</v>
      </c>
      <c r="E8" s="36">
        <f>izvērsti!G12+izvērsti!G16+izvērsti!G18+izvērsti!G19+izvērsti!G23+izvērsti!G32</f>
        <v>3265344</v>
      </c>
      <c r="F8" s="36">
        <f>izvērsti!H12+izvērsti!H16+izvērsti!H18+izvērsti!H19+izvērsti!H23+izvērsti!H32</f>
        <v>103969522</v>
      </c>
      <c r="G8" s="36">
        <f>izvērsti!I12+izvērsti!I16+izvērsti!I18+izvērsti!I19+izvērsti!I23+izvērsti!I32</f>
        <v>140737731</v>
      </c>
    </row>
    <row r="9" spans="1:7" s="6" customFormat="1" ht="13.95" customHeight="1" x14ac:dyDescent="0.25">
      <c r="A9" s="104"/>
      <c r="B9" s="44" t="s">
        <v>78</v>
      </c>
      <c r="C9" s="36">
        <f>+izvērsti!E9+izvērsti!E13</f>
        <v>989965</v>
      </c>
      <c r="D9" s="36">
        <f>+izvērsti!F9+izvērsti!F13</f>
        <v>4038015</v>
      </c>
      <c r="E9" s="36">
        <f>+izvērsti!G9+izvērsti!G13</f>
        <v>7333556</v>
      </c>
      <c r="F9" s="36">
        <f>+izvērsti!H9+izvērsti!H13</f>
        <v>10902639</v>
      </c>
      <c r="G9" s="36">
        <f>+izvērsti!I9+izvērsti!I13</f>
        <v>14758289</v>
      </c>
    </row>
    <row r="10" spans="1:7" s="6" customFormat="1" ht="13.95" customHeight="1" x14ac:dyDescent="0.25">
      <c r="A10" s="104"/>
      <c r="B10" s="44" t="s">
        <v>72</v>
      </c>
      <c r="C10" s="36">
        <f>+izvērsti!E14+izvērsti!E20+izvērsti!E21+izvērsti!E22+izvērsti!E26+izvērsti!E28+izvērsti!E30+izvērsti!E36+izvērsti!E40</f>
        <v>1824680</v>
      </c>
      <c r="D10" s="36">
        <f>+izvērsti!F14+izvērsti!F20+izvērsti!F21+izvērsti!F22+izvērsti!F26+izvērsti!F28+izvērsti!F30+izvērsti!F36+izvērsti!F40</f>
        <v>7438279</v>
      </c>
      <c r="E10" s="36">
        <f>+izvērsti!G14+izvērsti!G20+izvērsti!G21+izvērsti!G22+izvērsti!G26+izvērsti!G28+izvērsti!G30+izvērsti!G36+izvērsti!G40</f>
        <v>13500506</v>
      </c>
      <c r="F10" s="36">
        <f>+izvērsti!H14+izvērsti!H20+izvērsti!H21+izvērsti!H22+izvērsti!H26+izvērsti!H28+izvērsti!H30+izvērsti!H36+izvērsti!H40</f>
        <v>20069615</v>
      </c>
      <c r="G10" s="36">
        <f>+izvērsti!I14+izvērsti!I20+izvērsti!I21+izvērsti!I22+izvērsti!I26+izvērsti!I28+izvērsti!I30+izvērsti!I36+izvērsti!I40</f>
        <v>27166301</v>
      </c>
    </row>
    <row r="11" spans="1:7" s="6" customFormat="1" ht="13.95" customHeight="1" x14ac:dyDescent="0.25">
      <c r="A11" s="104"/>
      <c r="B11" s="44" t="s">
        <v>142</v>
      </c>
      <c r="C11" s="36">
        <f>+izvērsti!E24+izvērsti!E37+izvērsti!E38</f>
        <v>1514635</v>
      </c>
      <c r="D11" s="36">
        <f>+izvērsti!F24+izvērsti!F37+izvērsti!F38</f>
        <v>6584031</v>
      </c>
      <c r="E11" s="36">
        <f>+izvērsti!G24+izvērsti!G37+izvērsti!G38</f>
        <v>11417661</v>
      </c>
      <c r="F11" s="36">
        <f>+izvērsti!H24+izvērsti!H37+izvērsti!H38</f>
        <v>16652504</v>
      </c>
      <c r="G11" s="36">
        <f>+izvērsti!I24+izvērsti!I37+izvērsti!I38</f>
        <v>22307660</v>
      </c>
    </row>
    <row r="12" spans="1:7" s="6" customFormat="1" ht="13.95" customHeight="1" x14ac:dyDescent="0.25">
      <c r="A12" s="104"/>
      <c r="B12" s="44" t="s">
        <v>79</v>
      </c>
      <c r="C12" s="36">
        <f>+izvērsti!E15+izvērsti!E41</f>
        <v>603511</v>
      </c>
      <c r="D12" s="36">
        <f>+izvērsti!F15+izvērsti!F41</f>
        <v>2461690</v>
      </c>
      <c r="E12" s="36">
        <f>+izvērsti!G15+izvērsti!G41</f>
        <v>4470746</v>
      </c>
      <c r="F12" s="36">
        <f>+izvērsti!H15+izvērsti!H41</f>
        <v>6646561</v>
      </c>
      <c r="G12" s="36">
        <f>+izvērsti!I15+izvērsti!I41</f>
        <v>8997082</v>
      </c>
    </row>
    <row r="13" spans="1:7" ht="28.2" customHeight="1" x14ac:dyDescent="0.25">
      <c r="A13" s="29" t="s">
        <v>5</v>
      </c>
      <c r="B13" s="33" t="s">
        <v>135</v>
      </c>
      <c r="C13" s="21" t="s">
        <v>0</v>
      </c>
      <c r="D13" s="21" t="s">
        <v>1</v>
      </c>
      <c r="E13" s="21" t="s">
        <v>2</v>
      </c>
      <c r="F13" s="21" t="s">
        <v>3</v>
      </c>
      <c r="G13" s="21" t="s">
        <v>73</v>
      </c>
    </row>
    <row r="14" spans="1:7" ht="18" customHeight="1" x14ac:dyDescent="0.25">
      <c r="A14" s="104"/>
      <c r="B14" s="41" t="s">
        <v>91</v>
      </c>
      <c r="C14" s="35">
        <f>+izvērsti!E43</f>
        <v>1141</v>
      </c>
      <c r="D14" s="35">
        <f>+izvērsti!F43</f>
        <v>1312</v>
      </c>
      <c r="E14" s="35">
        <f>+izvērsti!G43</f>
        <v>1483</v>
      </c>
      <c r="F14" s="35">
        <f>+izvērsti!H43</f>
        <v>1656</v>
      </c>
      <c r="G14" s="35">
        <f>+izvērsti!I43</f>
        <v>1795</v>
      </c>
    </row>
    <row r="15" spans="1:7" ht="27" customHeight="1" x14ac:dyDescent="0.25">
      <c r="A15" s="104"/>
      <c r="B15" s="107" t="s">
        <v>93</v>
      </c>
      <c r="C15" s="3" t="s">
        <v>19</v>
      </c>
      <c r="D15" s="3" t="s">
        <v>20</v>
      </c>
      <c r="E15" s="3" t="s">
        <v>21</v>
      </c>
      <c r="F15" s="3" t="s">
        <v>22</v>
      </c>
      <c r="G15" s="3" t="s">
        <v>23</v>
      </c>
    </row>
    <row r="16" spans="1:7" ht="22.2" customHeight="1" x14ac:dyDescent="0.25">
      <c r="A16" s="104"/>
      <c r="B16" s="107"/>
      <c r="C16" s="37">
        <f>+izvērsti!E45</f>
        <v>3205550</v>
      </c>
      <c r="D16" s="37">
        <f>+izvērsti!F45</f>
        <v>12822200</v>
      </c>
      <c r="E16" s="37">
        <f>+izvērsti!G45</f>
        <v>22438850</v>
      </c>
      <c r="F16" s="37">
        <f>+izvērsti!H45</f>
        <v>32092992</v>
      </c>
      <c r="G16" s="37">
        <f>+izvērsti!I45</f>
        <v>41184759</v>
      </c>
    </row>
    <row r="17" spans="1:7" ht="36" customHeight="1" x14ac:dyDescent="0.25">
      <c r="A17" s="21" t="s">
        <v>136</v>
      </c>
      <c r="B17" s="88" t="s">
        <v>137</v>
      </c>
      <c r="C17" s="37">
        <f>+'Ietekme uz pašvaldību budžetu'!C7</f>
        <v>7079616</v>
      </c>
      <c r="D17" s="37">
        <f>+'Ietekme uz pašvaldību budžetu'!D7</f>
        <v>28318464</v>
      </c>
      <c r="E17" s="37">
        <f>+'Ietekme uz pašvaldību budžetu'!E7</f>
        <v>49557312</v>
      </c>
      <c r="F17" s="37">
        <f>+'Ietekme uz pašvaldību budžetu'!F7</f>
        <v>70878963</v>
      </c>
      <c r="G17" s="37">
        <f>+'Ietekme uz pašvaldību budžetu'!G7</f>
        <v>90958577</v>
      </c>
    </row>
    <row r="18" spans="1:7" ht="24" customHeight="1" x14ac:dyDescent="0.25">
      <c r="A18" s="42" t="s">
        <v>6</v>
      </c>
      <c r="B18" s="30" t="s">
        <v>71</v>
      </c>
      <c r="C18" s="21" t="s">
        <v>7</v>
      </c>
      <c r="D18" s="21" t="s">
        <v>8</v>
      </c>
      <c r="E18" s="21" t="s">
        <v>9</v>
      </c>
      <c r="F18" s="21" t="s">
        <v>10</v>
      </c>
      <c r="G18" s="21" t="s">
        <v>75</v>
      </c>
    </row>
    <row r="19" spans="1:7" ht="15.6" customHeight="1" x14ac:dyDescent="0.25">
      <c r="A19" s="105"/>
      <c r="B19" s="41" t="s">
        <v>91</v>
      </c>
      <c r="C19" s="20"/>
      <c r="D19" s="20"/>
      <c r="E19" s="20"/>
      <c r="F19" s="20"/>
      <c r="G19" s="20"/>
    </row>
    <row r="20" spans="1:7" ht="15.6" customHeight="1" x14ac:dyDescent="0.25">
      <c r="A20" s="105"/>
      <c r="B20" s="43" t="s">
        <v>11</v>
      </c>
      <c r="C20" s="48">
        <f>+izvērsti!E55</f>
        <v>798</v>
      </c>
      <c r="D20" s="48">
        <f>+izvērsti!F55</f>
        <v>880</v>
      </c>
      <c r="E20" s="48">
        <f>+izvērsti!G55</f>
        <v>961</v>
      </c>
      <c r="F20" s="48">
        <f>+izvērsti!H55</f>
        <v>1325</v>
      </c>
      <c r="G20" s="48">
        <f>+izvērsti!I55</f>
        <v>1436</v>
      </c>
    </row>
    <row r="21" spans="1:7" ht="15.6" customHeight="1" x14ac:dyDescent="0.25">
      <c r="A21" s="105"/>
      <c r="B21" s="43" t="s">
        <v>12</v>
      </c>
      <c r="C21" s="48">
        <f>+izvērsti!E56</f>
        <v>1000</v>
      </c>
      <c r="D21" s="48">
        <f>+izvērsti!F56</f>
        <v>1101</v>
      </c>
      <c r="E21" s="48">
        <f>+izvērsti!G56</f>
        <v>1201</v>
      </c>
      <c r="F21" s="48">
        <f>+izvērsti!H56</f>
        <v>1656</v>
      </c>
      <c r="G21" s="48">
        <f>+izvērsti!I56</f>
        <v>1795</v>
      </c>
    </row>
    <row r="22" spans="1:7" ht="15.6" customHeight="1" x14ac:dyDescent="0.25">
      <c r="A22" s="105"/>
      <c r="B22" s="43" t="s">
        <v>13</v>
      </c>
      <c r="C22" s="48">
        <f>+izvērsti!E57</f>
        <v>1250</v>
      </c>
      <c r="D22" s="48">
        <f>+izvērsti!F57</f>
        <v>1376</v>
      </c>
      <c r="E22" s="48">
        <f>+izvērsti!G57</f>
        <v>1502</v>
      </c>
      <c r="F22" s="48">
        <f>+izvērsti!H57</f>
        <v>2070</v>
      </c>
      <c r="G22" s="48">
        <f>+izvērsti!I57</f>
        <v>2244</v>
      </c>
    </row>
    <row r="23" spans="1:7" ht="15.6" customHeight="1" x14ac:dyDescent="0.25">
      <c r="A23" s="105"/>
      <c r="B23" s="43" t="s">
        <v>14</v>
      </c>
      <c r="C23" s="48">
        <f>+izvērsti!E58</f>
        <v>1562</v>
      </c>
      <c r="D23" s="48">
        <f>+izvērsti!F58</f>
        <v>1719</v>
      </c>
      <c r="E23" s="48">
        <f>+izvērsti!G58</f>
        <v>1877</v>
      </c>
      <c r="F23" s="48">
        <f>+izvērsti!H58</f>
        <v>2588</v>
      </c>
      <c r="G23" s="48">
        <f>+izvērsti!I58</f>
        <v>2805</v>
      </c>
    </row>
    <row r="24" spans="1:7" ht="15.6" customHeight="1" x14ac:dyDescent="0.25">
      <c r="A24" s="105"/>
      <c r="B24" s="43" t="s">
        <v>15</v>
      </c>
      <c r="C24" s="48">
        <f>+izvērsti!E59</f>
        <v>1951</v>
      </c>
      <c r="D24" s="48">
        <f>+izvērsti!F59</f>
        <v>2149</v>
      </c>
      <c r="E24" s="48">
        <f>+izvērsti!G59</f>
        <v>2346</v>
      </c>
      <c r="F24" s="48">
        <f>+izvērsti!H59</f>
        <v>3234</v>
      </c>
      <c r="G24" s="48">
        <f>+izvērsti!I59</f>
        <v>3506</v>
      </c>
    </row>
    <row r="25" spans="1:7" ht="21" customHeight="1" x14ac:dyDescent="0.25">
      <c r="A25" s="105"/>
      <c r="B25" s="107" t="s">
        <v>94</v>
      </c>
      <c r="C25" s="3" t="s">
        <v>63</v>
      </c>
      <c r="D25" s="3" t="s">
        <v>20</v>
      </c>
      <c r="E25" s="3" t="s">
        <v>21</v>
      </c>
      <c r="F25" s="3" t="s">
        <v>22</v>
      </c>
      <c r="G25" s="3" t="s">
        <v>23</v>
      </c>
    </row>
    <row r="26" spans="1:7" ht="21" customHeight="1" thickBot="1" x14ac:dyDescent="0.3">
      <c r="A26" s="105"/>
      <c r="B26" s="108"/>
      <c r="C26" s="37">
        <f>+izvērsti!E61</f>
        <v>6264840</v>
      </c>
      <c r="D26" s="37">
        <f>+izvērsti!F61</f>
        <v>12614096</v>
      </c>
      <c r="E26" s="37">
        <f>+izvērsti!G61</f>
        <v>18943741</v>
      </c>
      <c r="F26" s="37">
        <f>+izvērsti!H61</f>
        <v>47510334</v>
      </c>
      <c r="G26" s="37">
        <f>+izvērsti!I61</f>
        <v>56247370</v>
      </c>
    </row>
    <row r="27" spans="1:7" ht="21" customHeight="1" thickTop="1" thickBot="1" x14ac:dyDescent="0.3">
      <c r="A27" s="102" t="s">
        <v>16</v>
      </c>
      <c r="B27" s="103"/>
      <c r="C27" s="49">
        <f>+C26+C16+C7+C17</f>
        <v>21923586</v>
      </c>
      <c r="D27" s="49">
        <f t="shared" ref="D27:G27" si="1">+D26+D16+D7+D17</f>
        <v>76074735</v>
      </c>
      <c r="E27" s="49">
        <f t="shared" si="1"/>
        <v>130927716</v>
      </c>
      <c r="F27" s="49">
        <f t="shared" si="1"/>
        <v>308723130</v>
      </c>
      <c r="G27" s="49">
        <f t="shared" si="1"/>
        <v>402357769</v>
      </c>
    </row>
    <row r="28" spans="1:7" ht="14.4" thickTop="1" x14ac:dyDescent="0.25">
      <c r="A28" s="97" t="s">
        <v>140</v>
      </c>
      <c r="B28" s="98"/>
      <c r="C28" s="93"/>
      <c r="D28" s="93"/>
      <c r="E28" s="93"/>
      <c r="F28" s="93"/>
      <c r="G28" s="93"/>
    </row>
    <row r="29" spans="1:7" ht="21" customHeight="1" x14ac:dyDescent="0.25">
      <c r="A29" s="96" t="s">
        <v>138</v>
      </c>
      <c r="B29" s="96"/>
      <c r="C29" s="94">
        <f>+C27-C17</f>
        <v>14843970</v>
      </c>
      <c r="D29" s="94">
        <f t="shared" ref="D29:G29" si="2">+D27-D17</f>
        <v>47756271</v>
      </c>
      <c r="E29" s="94">
        <f t="shared" si="2"/>
        <v>81370404</v>
      </c>
      <c r="F29" s="94">
        <f t="shared" si="2"/>
        <v>237844167</v>
      </c>
      <c r="G29" s="94">
        <f t="shared" si="2"/>
        <v>311399192</v>
      </c>
    </row>
    <row r="30" spans="1:7" ht="21" customHeight="1" x14ac:dyDescent="0.25">
      <c r="A30" s="96" t="s">
        <v>139</v>
      </c>
      <c r="B30" s="96"/>
      <c r="C30" s="94">
        <f>+C17</f>
        <v>7079616</v>
      </c>
      <c r="D30" s="94">
        <f t="shared" ref="D30:G30" si="3">+D17</f>
        <v>28318464</v>
      </c>
      <c r="E30" s="94">
        <f t="shared" si="3"/>
        <v>49557312</v>
      </c>
      <c r="F30" s="94">
        <f t="shared" si="3"/>
        <v>70878963</v>
      </c>
      <c r="G30" s="94">
        <f t="shared" si="3"/>
        <v>90958577</v>
      </c>
    </row>
    <row r="31" spans="1:7" ht="30.6" customHeight="1" x14ac:dyDescent="0.25"/>
    <row r="32" spans="1:7" x14ac:dyDescent="0.25">
      <c r="C32" s="67"/>
      <c r="D32" s="67"/>
      <c r="E32" s="67"/>
      <c r="F32" s="67"/>
      <c r="G32" s="67"/>
    </row>
  </sheetData>
  <mergeCells count="12">
    <mergeCell ref="A29:B29"/>
    <mergeCell ref="A30:B30"/>
    <mergeCell ref="A28:B28"/>
    <mergeCell ref="A1:G1"/>
    <mergeCell ref="C3:G3"/>
    <mergeCell ref="A27:B27"/>
    <mergeCell ref="A5:A12"/>
    <mergeCell ref="A14:A16"/>
    <mergeCell ref="A19:A26"/>
    <mergeCell ref="B6:B7"/>
    <mergeCell ref="B15:B16"/>
    <mergeCell ref="B25:B26"/>
  </mergeCells>
  <printOptions horizontalCentered="1"/>
  <pageMargins left="0.23622047244094491" right="0.27559055118110237" top="0.51181102362204722" bottom="0.27559055118110237" header="0.35433070866141736" footer="0.31496062992125984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R72"/>
  <sheetViews>
    <sheetView showGridLines="0" zoomScale="90" zoomScaleNormal="90" workbookViewId="0">
      <selection activeCell="E67" sqref="E67"/>
    </sheetView>
  </sheetViews>
  <sheetFormatPr defaultColWidth="8.88671875" defaultRowHeight="13.8" x14ac:dyDescent="0.25"/>
  <cols>
    <col min="1" max="1" width="8.88671875" style="1"/>
    <col min="2" max="2" width="6.88671875" style="1" customWidth="1"/>
    <col min="3" max="3" width="9.6640625" style="1" customWidth="1"/>
    <col min="4" max="4" width="31.88671875" style="1" customWidth="1"/>
    <col min="5" max="10" width="12.88671875" style="1" customWidth="1"/>
    <col min="11" max="11" width="52.33203125" style="18" customWidth="1"/>
    <col min="12" max="12" width="31.6640625" style="1" bestFit="1" customWidth="1"/>
    <col min="13" max="16" width="11.33203125" style="1" customWidth="1"/>
    <col min="17" max="16384" width="8.88671875" style="1"/>
  </cols>
  <sheetData>
    <row r="1" spans="1:12" s="2" customFormat="1" ht="26.4" customHeight="1" x14ac:dyDescent="0.3">
      <c r="A1" s="168" t="s">
        <v>17</v>
      </c>
      <c r="B1" s="168"/>
      <c r="C1" s="168"/>
      <c r="D1" s="168"/>
      <c r="E1" s="168"/>
      <c r="F1" s="168"/>
      <c r="G1" s="168"/>
      <c r="H1" s="168"/>
      <c r="I1" s="168"/>
      <c r="J1" s="168"/>
      <c r="K1" s="68"/>
    </row>
    <row r="2" spans="1:12" s="2" customFormat="1" ht="6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56"/>
      <c r="K2" s="28"/>
    </row>
    <row r="3" spans="1:12" ht="41.4" customHeight="1" x14ac:dyDescent="0.25">
      <c r="A3" s="31" t="s">
        <v>18</v>
      </c>
      <c r="B3" s="3" t="s">
        <v>24</v>
      </c>
      <c r="C3" s="115" t="s">
        <v>37</v>
      </c>
      <c r="D3" s="116"/>
      <c r="E3" s="136" t="s">
        <v>74</v>
      </c>
      <c r="F3" s="137"/>
      <c r="G3" s="137"/>
      <c r="H3" s="137"/>
      <c r="I3" s="137"/>
      <c r="J3" s="138"/>
      <c r="K3" s="39" t="s">
        <v>25</v>
      </c>
      <c r="L3" s="38"/>
    </row>
    <row r="4" spans="1:12" ht="34.950000000000003" customHeight="1" x14ac:dyDescent="0.25">
      <c r="A4" s="29" t="s">
        <v>4</v>
      </c>
      <c r="B4" s="117" t="s">
        <v>70</v>
      </c>
      <c r="C4" s="118"/>
      <c r="D4" s="119"/>
      <c r="E4" s="21" t="s">
        <v>0</v>
      </c>
      <c r="F4" s="21" t="s">
        <v>1</v>
      </c>
      <c r="G4" s="21" t="s">
        <v>2</v>
      </c>
      <c r="H4" s="21" t="s">
        <v>3</v>
      </c>
      <c r="I4" s="109" t="s">
        <v>73</v>
      </c>
      <c r="J4" s="110"/>
      <c r="K4" s="9"/>
      <c r="L4" s="9"/>
    </row>
    <row r="5" spans="1:12" ht="23.4" customHeight="1" x14ac:dyDescent="0.25">
      <c r="A5" s="45"/>
      <c r="B5" s="120" t="s">
        <v>91</v>
      </c>
      <c r="C5" s="121"/>
      <c r="D5" s="122"/>
      <c r="E5" s="60">
        <v>976</v>
      </c>
      <c r="F5" s="61">
        <v>1058</v>
      </c>
      <c r="G5" s="61">
        <v>1147</v>
      </c>
      <c r="H5" s="61">
        <v>1243</v>
      </c>
      <c r="I5" s="134">
        <v>1347</v>
      </c>
      <c r="J5" s="135"/>
      <c r="K5" s="8"/>
      <c r="L5" s="9"/>
    </row>
    <row r="6" spans="1:12" ht="66" customHeight="1" thickBot="1" x14ac:dyDescent="0.3">
      <c r="A6" s="45"/>
      <c r="B6" s="123" t="s">
        <v>128</v>
      </c>
      <c r="C6" s="124"/>
      <c r="D6" s="125"/>
      <c r="E6" s="26" t="s">
        <v>19</v>
      </c>
      <c r="F6" s="26" t="s">
        <v>20</v>
      </c>
      <c r="G6" s="26" t="s">
        <v>21</v>
      </c>
      <c r="H6" s="26" t="s">
        <v>22</v>
      </c>
      <c r="I6" s="26" t="s">
        <v>23</v>
      </c>
      <c r="J6" s="26" t="s">
        <v>95</v>
      </c>
      <c r="K6" s="9"/>
      <c r="L6" s="9"/>
    </row>
    <row r="7" spans="1:12" ht="48" customHeight="1" thickTop="1" thickBot="1" x14ac:dyDescent="0.3">
      <c r="A7" s="45"/>
      <c r="B7" s="145" t="s">
        <v>80</v>
      </c>
      <c r="C7" s="146"/>
      <c r="D7" s="147"/>
      <c r="E7" s="58">
        <f t="shared" ref="E7:J7" si="0">+E8+E17+E25+E27+E29+E31+E33+E39</f>
        <v>5373580</v>
      </c>
      <c r="F7" s="58">
        <f t="shared" si="0"/>
        <v>22319975</v>
      </c>
      <c r="G7" s="58">
        <f t="shared" si="0"/>
        <v>39987813</v>
      </c>
      <c r="H7" s="58">
        <f t="shared" si="0"/>
        <v>158240841</v>
      </c>
      <c r="I7" s="58">
        <f t="shared" si="0"/>
        <v>213967063</v>
      </c>
      <c r="J7" s="58">
        <f t="shared" si="0"/>
        <v>253116895</v>
      </c>
      <c r="K7" s="9"/>
      <c r="L7" s="9"/>
    </row>
    <row r="8" spans="1:12" s="6" customFormat="1" ht="19.2" customHeight="1" thickTop="1" x14ac:dyDescent="0.25">
      <c r="A8" s="50"/>
      <c r="B8" s="185" t="s">
        <v>49</v>
      </c>
      <c r="C8" s="186"/>
      <c r="D8" s="187"/>
      <c r="E8" s="27">
        <f>+E9+E10+E16</f>
        <v>1717015</v>
      </c>
      <c r="F8" s="27">
        <f t="shared" ref="F8:J8" si="1">+F9+F10+F16</f>
        <v>7003614</v>
      </c>
      <c r="G8" s="27">
        <f t="shared" si="1"/>
        <v>12719467</v>
      </c>
      <c r="H8" s="27">
        <f t="shared" si="1"/>
        <v>118024746</v>
      </c>
      <c r="I8" s="27">
        <f t="shared" si="1"/>
        <v>159763483</v>
      </c>
      <c r="J8" s="27">
        <f t="shared" si="1"/>
        <v>189093405</v>
      </c>
      <c r="K8" s="7"/>
      <c r="L8" s="10"/>
    </row>
    <row r="9" spans="1:12" s="6" customFormat="1" ht="19.2" customHeight="1" x14ac:dyDescent="0.25">
      <c r="A9" s="50"/>
      <c r="B9" s="154"/>
      <c r="C9" s="4" t="s">
        <v>100</v>
      </c>
      <c r="D9" s="4" t="s">
        <v>103</v>
      </c>
      <c r="E9" s="51">
        <v>915545</v>
      </c>
      <c r="F9" s="51">
        <v>3734460</v>
      </c>
      <c r="G9" s="51">
        <v>6782261</v>
      </c>
      <c r="H9" s="51">
        <v>10083040</v>
      </c>
      <c r="I9" s="51">
        <v>13648844</v>
      </c>
      <c r="J9" s="51">
        <v>16154544</v>
      </c>
      <c r="K9" s="14" t="s">
        <v>29</v>
      </c>
      <c r="L9" s="10" t="s">
        <v>85</v>
      </c>
    </row>
    <row r="10" spans="1:12" s="6" customFormat="1" ht="61.2" customHeight="1" x14ac:dyDescent="0.25">
      <c r="A10" s="50"/>
      <c r="B10" s="155"/>
      <c r="C10" s="4" t="s">
        <v>101</v>
      </c>
      <c r="D10" s="4" t="s">
        <v>104</v>
      </c>
      <c r="E10" s="51">
        <f>SUM(E12:E15)</f>
        <v>723731</v>
      </c>
      <c r="F10" s="51">
        <f t="shared" ref="F10:I10" si="2">SUM(F12:F15)</f>
        <v>2952060</v>
      </c>
      <c r="G10" s="51">
        <f t="shared" si="2"/>
        <v>5361321</v>
      </c>
      <c r="H10" s="51">
        <f t="shared" si="2"/>
        <v>107085550</v>
      </c>
      <c r="I10" s="51">
        <f t="shared" si="2"/>
        <v>144955709</v>
      </c>
      <c r="J10" s="51">
        <f t="shared" ref="J10" si="3">SUM(J12:J15)</f>
        <v>171567171</v>
      </c>
      <c r="K10" s="14"/>
      <c r="L10" s="10"/>
    </row>
    <row r="11" spans="1:12" s="6" customFormat="1" x14ac:dyDescent="0.25">
      <c r="A11" s="50"/>
      <c r="B11" s="155"/>
      <c r="C11" s="11"/>
      <c r="D11" s="11" t="s">
        <v>26</v>
      </c>
      <c r="E11" s="5"/>
      <c r="F11" s="5"/>
      <c r="G11" s="5"/>
      <c r="H11" s="5"/>
      <c r="I11" s="5"/>
      <c r="J11" s="5"/>
      <c r="K11" s="14"/>
      <c r="L11" s="10"/>
    </row>
    <row r="12" spans="1:12" s="6" customFormat="1" ht="30.6" customHeight="1" x14ac:dyDescent="0.25">
      <c r="A12" s="50"/>
      <c r="B12" s="155"/>
      <c r="C12" s="52"/>
      <c r="D12" s="65" t="s">
        <v>30</v>
      </c>
      <c r="E12" s="95"/>
      <c r="F12" s="95"/>
      <c r="G12" s="95"/>
      <c r="H12" s="66">
        <v>99114989</v>
      </c>
      <c r="I12" s="66">
        <v>134166408</v>
      </c>
      <c r="J12" s="66">
        <v>158797134</v>
      </c>
      <c r="K12" s="15" t="s">
        <v>31</v>
      </c>
      <c r="L12" s="10" t="s">
        <v>84</v>
      </c>
    </row>
    <row r="13" spans="1:12" s="6" customFormat="1" ht="27.6" customHeight="1" x14ac:dyDescent="0.25">
      <c r="A13" s="50"/>
      <c r="B13" s="155"/>
      <c r="C13" s="52"/>
      <c r="D13" s="65" t="s">
        <v>33</v>
      </c>
      <c r="E13" s="66">
        <v>74420</v>
      </c>
      <c r="F13" s="66">
        <v>303555</v>
      </c>
      <c r="G13" s="66">
        <v>551295</v>
      </c>
      <c r="H13" s="66">
        <v>819599</v>
      </c>
      <c r="I13" s="66">
        <v>1109445</v>
      </c>
      <c r="J13" s="66">
        <v>1313121</v>
      </c>
      <c r="K13" s="15" t="s">
        <v>34</v>
      </c>
      <c r="L13" s="10" t="s">
        <v>85</v>
      </c>
    </row>
    <row r="14" spans="1:12" s="6" customFormat="1" ht="27.6" customHeight="1" x14ac:dyDescent="0.25">
      <c r="A14" s="50"/>
      <c r="B14" s="155"/>
      <c r="C14" s="52"/>
      <c r="D14" s="65" t="s">
        <v>27</v>
      </c>
      <c r="E14" s="66">
        <v>52489</v>
      </c>
      <c r="F14" s="66">
        <v>214100</v>
      </c>
      <c r="G14" s="66">
        <v>388833</v>
      </c>
      <c r="H14" s="66">
        <v>578069</v>
      </c>
      <c r="I14" s="66">
        <v>782500</v>
      </c>
      <c r="J14" s="66">
        <v>926154</v>
      </c>
      <c r="K14" s="15" t="s">
        <v>32</v>
      </c>
      <c r="L14" s="10" t="s">
        <v>86</v>
      </c>
    </row>
    <row r="15" spans="1:12" s="6" customFormat="1" ht="26.4" customHeight="1" x14ac:dyDescent="0.25">
      <c r="A15" s="50"/>
      <c r="B15" s="155"/>
      <c r="C15" s="52"/>
      <c r="D15" s="65" t="s">
        <v>28</v>
      </c>
      <c r="E15" s="66">
        <v>596822</v>
      </c>
      <c r="F15" s="66">
        <v>2434405</v>
      </c>
      <c r="G15" s="66">
        <v>4421193</v>
      </c>
      <c r="H15" s="66">
        <v>6572893</v>
      </c>
      <c r="I15" s="66">
        <v>8897356</v>
      </c>
      <c r="J15" s="66">
        <v>10530762</v>
      </c>
      <c r="K15" s="15" t="s">
        <v>35</v>
      </c>
      <c r="L15" s="10" t="s">
        <v>87</v>
      </c>
    </row>
    <row r="16" spans="1:12" s="6" customFormat="1" ht="72" customHeight="1" x14ac:dyDescent="0.25">
      <c r="A16" s="50"/>
      <c r="B16" s="156"/>
      <c r="C16" s="4" t="s">
        <v>102</v>
      </c>
      <c r="D16" s="4" t="s">
        <v>105</v>
      </c>
      <c r="E16" s="23">
        <v>77739</v>
      </c>
      <c r="F16" s="23">
        <v>317094</v>
      </c>
      <c r="G16" s="23">
        <v>575885</v>
      </c>
      <c r="H16" s="23">
        <v>856156</v>
      </c>
      <c r="I16" s="23">
        <v>1158930</v>
      </c>
      <c r="J16" s="23">
        <v>1371690</v>
      </c>
      <c r="K16" s="15" t="s">
        <v>98</v>
      </c>
      <c r="L16" s="10" t="s">
        <v>84</v>
      </c>
    </row>
    <row r="17" spans="1:18" s="6" customFormat="1" ht="19.2" customHeight="1" x14ac:dyDescent="0.25">
      <c r="A17" s="50"/>
      <c r="B17" s="188" t="s">
        <v>48</v>
      </c>
      <c r="C17" s="189"/>
      <c r="D17" s="190"/>
      <c r="E17" s="24">
        <f t="shared" ref="E17:J17" si="4">SUM(E18:E24)</f>
        <v>2322547</v>
      </c>
      <c r="F17" s="24">
        <f t="shared" si="4"/>
        <v>9465441</v>
      </c>
      <c r="G17" s="24">
        <f t="shared" si="4"/>
        <v>17172069</v>
      </c>
      <c r="H17" s="24">
        <f t="shared" si="4"/>
        <v>25518382</v>
      </c>
      <c r="I17" s="24">
        <f t="shared" si="4"/>
        <v>34534824</v>
      </c>
      <c r="J17" s="24">
        <f t="shared" si="4"/>
        <v>40870711</v>
      </c>
      <c r="K17" s="7"/>
      <c r="L17" s="10"/>
    </row>
    <row r="18" spans="1:18" s="6" customFormat="1" ht="19.2" customHeight="1" x14ac:dyDescent="0.25">
      <c r="A18" s="50"/>
      <c r="B18" s="132"/>
      <c r="C18" s="19" t="s">
        <v>106</v>
      </c>
      <c r="D18" s="19" t="s">
        <v>111</v>
      </c>
      <c r="E18" s="51">
        <v>324448</v>
      </c>
      <c r="F18" s="51">
        <v>1323405</v>
      </c>
      <c r="G18" s="51">
        <v>2403472</v>
      </c>
      <c r="H18" s="51">
        <v>3573190</v>
      </c>
      <c r="I18" s="51">
        <v>4836827</v>
      </c>
      <c r="J18" s="51">
        <v>5724789</v>
      </c>
      <c r="K18" s="17" t="s">
        <v>38</v>
      </c>
      <c r="L18" s="10" t="s">
        <v>84</v>
      </c>
    </row>
    <row r="19" spans="1:18" s="6" customFormat="1" ht="19.2" customHeight="1" x14ac:dyDescent="0.25">
      <c r="A19" s="50"/>
      <c r="B19" s="132"/>
      <c r="C19" s="19" t="s">
        <v>107</v>
      </c>
      <c r="D19" s="19" t="s">
        <v>112</v>
      </c>
      <c r="E19" s="51">
        <v>2130</v>
      </c>
      <c r="F19" s="51">
        <v>8688</v>
      </c>
      <c r="G19" s="51">
        <v>15779</v>
      </c>
      <c r="H19" s="51">
        <v>23460</v>
      </c>
      <c r="I19" s="51">
        <v>31757</v>
      </c>
      <c r="J19" s="51">
        <v>37587</v>
      </c>
      <c r="K19" s="16" t="s">
        <v>96</v>
      </c>
      <c r="L19" s="10" t="s">
        <v>84</v>
      </c>
    </row>
    <row r="20" spans="1:18" s="6" customFormat="1" ht="26.4" x14ac:dyDescent="0.25">
      <c r="A20" s="50"/>
      <c r="B20" s="132"/>
      <c r="C20" s="127" t="s">
        <v>108</v>
      </c>
      <c r="D20" s="127" t="s">
        <v>113</v>
      </c>
      <c r="E20" s="51">
        <v>1093740</v>
      </c>
      <c r="F20" s="51">
        <v>4453200</v>
      </c>
      <c r="G20" s="51">
        <v>8069200</v>
      </c>
      <c r="H20" s="51">
        <v>11985356</v>
      </c>
      <c r="I20" s="51">
        <v>16215912</v>
      </c>
      <c r="J20" s="51">
        <v>19188720</v>
      </c>
      <c r="K20" s="17" t="s">
        <v>39</v>
      </c>
      <c r="L20" s="10" t="s">
        <v>86</v>
      </c>
      <c r="M20" s="83"/>
      <c r="N20" s="83"/>
      <c r="O20" s="83"/>
      <c r="P20" s="83"/>
      <c r="Q20" s="83"/>
      <c r="R20" s="83"/>
    </row>
    <row r="21" spans="1:18" s="6" customFormat="1" x14ac:dyDescent="0.25">
      <c r="A21" s="50"/>
      <c r="B21" s="132"/>
      <c r="C21" s="128"/>
      <c r="D21" s="128"/>
      <c r="E21" s="51">
        <v>93260</v>
      </c>
      <c r="F21" s="51">
        <v>380408</v>
      </c>
      <c r="G21" s="51">
        <v>690872</v>
      </c>
      <c r="H21" s="51">
        <v>1027096</v>
      </c>
      <c r="I21" s="51">
        <v>1390332</v>
      </c>
      <c r="J21" s="51">
        <v>1645572</v>
      </c>
      <c r="K21" s="17" t="s">
        <v>132</v>
      </c>
      <c r="L21" s="10" t="s">
        <v>86</v>
      </c>
      <c r="M21" s="84"/>
      <c r="N21" s="84"/>
      <c r="O21" s="84"/>
      <c r="P21" s="84"/>
      <c r="Q21" s="84"/>
      <c r="R21" s="84"/>
    </row>
    <row r="22" spans="1:18" s="6" customFormat="1" ht="52.8" x14ac:dyDescent="0.25">
      <c r="A22" s="50"/>
      <c r="B22" s="132"/>
      <c r="C22" s="129"/>
      <c r="D22" s="129"/>
      <c r="E22" s="51">
        <v>39492</v>
      </c>
      <c r="F22" s="51">
        <v>161080</v>
      </c>
      <c r="G22" s="51">
        <v>292528</v>
      </c>
      <c r="H22" s="51">
        <v>434884</v>
      </c>
      <c r="I22" s="51">
        <v>588684</v>
      </c>
      <c r="J22" s="51">
        <v>696780</v>
      </c>
      <c r="K22" s="17" t="s">
        <v>133</v>
      </c>
      <c r="L22" s="10" t="s">
        <v>86</v>
      </c>
      <c r="M22" s="84"/>
      <c r="N22" s="84"/>
      <c r="O22" s="84"/>
      <c r="P22" s="84"/>
      <c r="Q22" s="84"/>
      <c r="R22" s="84"/>
    </row>
    <row r="23" spans="1:18" s="6" customFormat="1" ht="19.2" customHeight="1" x14ac:dyDescent="0.25">
      <c r="A23" s="50"/>
      <c r="B23" s="132"/>
      <c r="C23" s="19" t="s">
        <v>109</v>
      </c>
      <c r="D23" s="19" t="s">
        <v>114</v>
      </c>
      <c r="E23" s="51">
        <v>33412</v>
      </c>
      <c r="F23" s="51">
        <v>136288</v>
      </c>
      <c r="G23" s="51">
        <v>247524</v>
      </c>
      <c r="H23" s="51">
        <v>367992</v>
      </c>
      <c r="I23" s="51">
        <v>498128</v>
      </c>
      <c r="J23" s="51">
        <v>589584</v>
      </c>
      <c r="K23" s="16"/>
      <c r="L23" s="10" t="s">
        <v>84</v>
      </c>
    </row>
    <row r="24" spans="1:18" s="6" customFormat="1" ht="54.6" customHeight="1" x14ac:dyDescent="0.25">
      <c r="A24" s="50"/>
      <c r="B24" s="133"/>
      <c r="C24" s="19" t="s">
        <v>110</v>
      </c>
      <c r="D24" s="19" t="s">
        <v>115</v>
      </c>
      <c r="E24" s="51">
        <v>736065</v>
      </c>
      <c r="F24" s="51">
        <v>3002372</v>
      </c>
      <c r="G24" s="51">
        <v>5452694</v>
      </c>
      <c r="H24" s="51">
        <v>8106404</v>
      </c>
      <c r="I24" s="51">
        <v>10973184</v>
      </c>
      <c r="J24" s="51">
        <v>12987679</v>
      </c>
      <c r="K24" s="17" t="s">
        <v>40</v>
      </c>
      <c r="L24" s="10" t="s">
        <v>88</v>
      </c>
    </row>
    <row r="25" spans="1:18" s="6" customFormat="1" ht="19.2" customHeight="1" x14ac:dyDescent="0.25">
      <c r="A25" s="50"/>
      <c r="B25" s="139" t="s">
        <v>41</v>
      </c>
      <c r="C25" s="140"/>
      <c r="D25" s="141"/>
      <c r="E25" s="24">
        <f>+E26</f>
        <v>4204</v>
      </c>
      <c r="F25" s="24">
        <f t="shared" ref="F25:J25" si="5">+F26</f>
        <v>20029</v>
      </c>
      <c r="G25" s="24">
        <f t="shared" si="5"/>
        <v>44342</v>
      </c>
      <c r="H25" s="24">
        <f t="shared" si="5"/>
        <v>73525</v>
      </c>
      <c r="I25" s="24">
        <f t="shared" si="5"/>
        <v>105052</v>
      </c>
      <c r="J25" s="24">
        <f t="shared" si="5"/>
        <v>127206</v>
      </c>
      <c r="K25" s="12"/>
      <c r="L25" s="10"/>
    </row>
    <row r="26" spans="1:18" s="6" customFormat="1" ht="39.6" x14ac:dyDescent="0.25">
      <c r="A26" s="50"/>
      <c r="B26" s="46"/>
      <c r="C26" s="19" t="s">
        <v>116</v>
      </c>
      <c r="D26" s="19" t="s">
        <v>99</v>
      </c>
      <c r="E26" s="51">
        <v>4204</v>
      </c>
      <c r="F26" s="51">
        <v>20029</v>
      </c>
      <c r="G26" s="51">
        <v>44342</v>
      </c>
      <c r="H26" s="51">
        <v>73525</v>
      </c>
      <c r="I26" s="51">
        <v>105052</v>
      </c>
      <c r="J26" s="51">
        <v>127206</v>
      </c>
      <c r="K26" s="17" t="s">
        <v>42</v>
      </c>
      <c r="L26" s="10" t="s">
        <v>86</v>
      </c>
    </row>
    <row r="27" spans="1:18" s="6" customFormat="1" ht="19.2" customHeight="1" x14ac:dyDescent="0.25">
      <c r="A27" s="50"/>
      <c r="B27" s="139" t="s">
        <v>43</v>
      </c>
      <c r="C27" s="140"/>
      <c r="D27" s="141"/>
      <c r="E27" s="24">
        <f>+E28</f>
        <v>27346</v>
      </c>
      <c r="F27" s="24">
        <f t="shared" ref="F27:J27" si="6">+F28</f>
        <v>112278</v>
      </c>
      <c r="G27" s="24">
        <f t="shared" si="6"/>
        <v>205971</v>
      </c>
      <c r="H27" s="24">
        <f t="shared" si="6"/>
        <v>308273</v>
      </c>
      <c r="I27" s="24">
        <f t="shared" si="6"/>
        <v>418911</v>
      </c>
      <c r="J27" s="24">
        <f t="shared" si="6"/>
        <v>496683</v>
      </c>
      <c r="K27" s="17"/>
      <c r="L27" s="10"/>
    </row>
    <row r="28" spans="1:18" s="6" customFormat="1" ht="26.4" x14ac:dyDescent="0.25">
      <c r="A28" s="50"/>
      <c r="B28" s="46"/>
      <c r="C28" s="19" t="s">
        <v>117</v>
      </c>
      <c r="D28" s="19" t="s">
        <v>72</v>
      </c>
      <c r="E28" s="51">
        <v>27346</v>
      </c>
      <c r="F28" s="51">
        <v>112278</v>
      </c>
      <c r="G28" s="51">
        <v>205971</v>
      </c>
      <c r="H28" s="51">
        <v>308273</v>
      </c>
      <c r="I28" s="51">
        <v>418911</v>
      </c>
      <c r="J28" s="51">
        <v>496683</v>
      </c>
      <c r="K28" s="17" t="s">
        <v>45</v>
      </c>
      <c r="L28" s="10" t="s">
        <v>86</v>
      </c>
    </row>
    <row r="29" spans="1:18" s="6" customFormat="1" ht="19.2" customHeight="1" x14ac:dyDescent="0.25">
      <c r="A29" s="50"/>
      <c r="B29" s="139" t="s">
        <v>44</v>
      </c>
      <c r="C29" s="140"/>
      <c r="D29" s="141"/>
      <c r="E29" s="24">
        <f>+E30</f>
        <v>11172</v>
      </c>
      <c r="F29" s="24">
        <f t="shared" ref="F29:J29" si="7">+F30</f>
        <v>45570</v>
      </c>
      <c r="G29" s="24">
        <f t="shared" si="7"/>
        <v>82761</v>
      </c>
      <c r="H29" s="24">
        <f t="shared" si="7"/>
        <v>123039</v>
      </c>
      <c r="I29" s="24">
        <f t="shared" si="7"/>
        <v>166551</v>
      </c>
      <c r="J29" s="24">
        <f t="shared" si="7"/>
        <v>197127</v>
      </c>
      <c r="K29" s="17"/>
      <c r="L29" s="10"/>
    </row>
    <row r="30" spans="1:18" s="6" customFormat="1" ht="39.6" x14ac:dyDescent="0.25">
      <c r="A30" s="50"/>
      <c r="B30" s="46"/>
      <c r="C30" s="19" t="s">
        <v>118</v>
      </c>
      <c r="D30" s="19" t="s">
        <v>119</v>
      </c>
      <c r="E30" s="51">
        <v>11172</v>
      </c>
      <c r="F30" s="51">
        <v>45570</v>
      </c>
      <c r="G30" s="51">
        <v>82761</v>
      </c>
      <c r="H30" s="51">
        <v>123039</v>
      </c>
      <c r="I30" s="51">
        <v>166551</v>
      </c>
      <c r="J30" s="51">
        <v>197127</v>
      </c>
      <c r="K30" s="17" t="s">
        <v>46</v>
      </c>
      <c r="L30" s="10" t="s">
        <v>86</v>
      </c>
    </row>
    <row r="31" spans="1:18" s="6" customFormat="1" ht="19.2" customHeight="1" x14ac:dyDescent="0.25">
      <c r="A31" s="50"/>
      <c r="B31" s="139" t="s">
        <v>47</v>
      </c>
      <c r="C31" s="140"/>
      <c r="D31" s="141"/>
      <c r="E31" s="24">
        <f>+E32</f>
        <v>3060</v>
      </c>
      <c r="F31" s="24">
        <f t="shared" ref="F31:J31" si="8">+F32</f>
        <v>12485</v>
      </c>
      <c r="G31" s="24">
        <f t="shared" si="8"/>
        <v>22684</v>
      </c>
      <c r="H31" s="24">
        <f t="shared" si="8"/>
        <v>33735</v>
      </c>
      <c r="I31" s="24">
        <f t="shared" si="8"/>
        <v>45681</v>
      </c>
      <c r="J31" s="24">
        <f t="shared" si="8"/>
        <v>44906</v>
      </c>
      <c r="K31" s="17"/>
      <c r="L31" s="10"/>
    </row>
    <row r="32" spans="1:18" s="6" customFormat="1" ht="26.4" x14ac:dyDescent="0.25">
      <c r="A32" s="50"/>
      <c r="B32" s="46"/>
      <c r="C32" s="19" t="s">
        <v>120</v>
      </c>
      <c r="D32" s="19" t="s">
        <v>121</v>
      </c>
      <c r="E32" s="51">
        <v>3060</v>
      </c>
      <c r="F32" s="51">
        <v>12485</v>
      </c>
      <c r="G32" s="51">
        <v>22684</v>
      </c>
      <c r="H32" s="51">
        <v>33735</v>
      </c>
      <c r="I32" s="51">
        <v>45681</v>
      </c>
      <c r="J32" s="51">
        <v>44906</v>
      </c>
      <c r="K32" s="17" t="s">
        <v>50</v>
      </c>
      <c r="L32" s="10" t="s">
        <v>84</v>
      </c>
    </row>
    <row r="33" spans="1:12" s="6" customFormat="1" ht="19.2" customHeight="1" x14ac:dyDescent="0.25">
      <c r="A33" s="50"/>
      <c r="B33" s="139" t="s">
        <v>51</v>
      </c>
      <c r="C33" s="140"/>
      <c r="D33" s="141"/>
      <c r="E33" s="24">
        <f>+E34</f>
        <v>1275343</v>
      </c>
      <c r="F33" s="24">
        <f t="shared" ref="F33:J33" si="9">+F34</f>
        <v>5607967</v>
      </c>
      <c r="G33" s="24">
        <f t="shared" si="9"/>
        <v>9645005</v>
      </c>
      <c r="H33" s="24">
        <f t="shared" si="9"/>
        <v>14017133</v>
      </c>
      <c r="I33" s="24">
        <f t="shared" si="9"/>
        <v>18740307</v>
      </c>
      <c r="J33" s="24">
        <f t="shared" si="9"/>
        <v>22059295</v>
      </c>
      <c r="K33" s="17"/>
      <c r="L33" s="10"/>
    </row>
    <row r="34" spans="1:12" s="6" customFormat="1" ht="19.2" customHeight="1" x14ac:dyDescent="0.25">
      <c r="A34" s="50"/>
      <c r="B34" s="157"/>
      <c r="C34" s="19" t="s">
        <v>122</v>
      </c>
      <c r="D34" s="19" t="s">
        <v>123</v>
      </c>
      <c r="E34" s="51">
        <f>SUM(E36:E38)</f>
        <v>1275343</v>
      </c>
      <c r="F34" s="51">
        <f t="shared" ref="F34:I34" si="10">SUM(F36:F38)</f>
        <v>5607967</v>
      </c>
      <c r="G34" s="51">
        <f t="shared" si="10"/>
        <v>9645005</v>
      </c>
      <c r="H34" s="51">
        <f t="shared" si="10"/>
        <v>14017133</v>
      </c>
      <c r="I34" s="51">
        <f t="shared" si="10"/>
        <v>18740307</v>
      </c>
      <c r="J34" s="51">
        <f t="shared" ref="J34" si="11">SUM(J36:J38)</f>
        <v>22059295</v>
      </c>
      <c r="K34" s="17"/>
      <c r="L34" s="10"/>
    </row>
    <row r="35" spans="1:12" s="6" customFormat="1" ht="16.95" customHeight="1" x14ac:dyDescent="0.25">
      <c r="A35" s="50"/>
      <c r="B35" s="132"/>
      <c r="C35" s="11"/>
      <c r="D35" s="11" t="s">
        <v>26</v>
      </c>
      <c r="E35" s="5"/>
      <c r="F35" s="5"/>
      <c r="G35" s="5"/>
      <c r="H35" s="5"/>
      <c r="I35" s="5"/>
      <c r="J35" s="5"/>
      <c r="K35" s="17"/>
      <c r="L35" s="10"/>
    </row>
    <row r="36" spans="1:12" s="6" customFormat="1" ht="19.2" customHeight="1" x14ac:dyDescent="0.25">
      <c r="A36" s="50"/>
      <c r="B36" s="132"/>
      <c r="C36" s="52"/>
      <c r="D36" s="65" t="s">
        <v>52</v>
      </c>
      <c r="E36" s="66">
        <v>496773</v>
      </c>
      <c r="F36" s="66">
        <v>2026308</v>
      </c>
      <c r="G36" s="66">
        <v>3680038</v>
      </c>
      <c r="H36" s="66">
        <v>5471033</v>
      </c>
      <c r="I36" s="66">
        <v>7405831</v>
      </c>
      <c r="J36" s="66">
        <v>8765419</v>
      </c>
      <c r="K36" s="17"/>
      <c r="L36" s="10" t="s">
        <v>86</v>
      </c>
    </row>
    <row r="37" spans="1:12" s="6" customFormat="1" ht="30" customHeight="1" x14ac:dyDescent="0.25">
      <c r="A37" s="50"/>
      <c r="B37" s="132"/>
      <c r="C37" s="52"/>
      <c r="D37" s="65" t="s">
        <v>54</v>
      </c>
      <c r="E37" s="66">
        <v>654309</v>
      </c>
      <c r="F37" s="66">
        <v>3152658</v>
      </c>
      <c r="G37" s="66">
        <v>5361223</v>
      </c>
      <c r="H37" s="66">
        <v>7753109</v>
      </c>
      <c r="I37" s="66">
        <v>10337043</v>
      </c>
      <c r="J37" s="66">
        <v>12152781</v>
      </c>
      <c r="K37" s="130" t="s">
        <v>55</v>
      </c>
      <c r="L37" s="10" t="s">
        <v>88</v>
      </c>
    </row>
    <row r="38" spans="1:12" s="6" customFormat="1" ht="19.2" customHeight="1" x14ac:dyDescent="0.25">
      <c r="A38" s="50"/>
      <c r="B38" s="133"/>
      <c r="C38" s="52"/>
      <c r="D38" s="65" t="s">
        <v>53</v>
      </c>
      <c r="E38" s="66">
        <v>124261</v>
      </c>
      <c r="F38" s="66">
        <v>429001</v>
      </c>
      <c r="G38" s="66">
        <v>603744</v>
      </c>
      <c r="H38" s="66">
        <v>792991</v>
      </c>
      <c r="I38" s="66">
        <v>997433</v>
      </c>
      <c r="J38" s="66">
        <v>1141095</v>
      </c>
      <c r="K38" s="131"/>
      <c r="L38" s="10" t="s">
        <v>88</v>
      </c>
    </row>
    <row r="39" spans="1:12" s="6" customFormat="1" ht="19.2" customHeight="1" x14ac:dyDescent="0.25">
      <c r="A39" s="50"/>
      <c r="B39" s="139" t="s">
        <v>56</v>
      </c>
      <c r="C39" s="140"/>
      <c r="D39" s="141"/>
      <c r="E39" s="24">
        <f>SUM(E40:E41)</f>
        <v>12893</v>
      </c>
      <c r="F39" s="24">
        <f t="shared" ref="F39:I39" si="12">SUM(F40:F41)</f>
        <v>52591</v>
      </c>
      <c r="G39" s="24">
        <f t="shared" si="12"/>
        <v>95514</v>
      </c>
      <c r="H39" s="24">
        <f t="shared" si="12"/>
        <v>142008</v>
      </c>
      <c r="I39" s="24">
        <f t="shared" si="12"/>
        <v>192254</v>
      </c>
      <c r="J39" s="24">
        <f t="shared" ref="J39" si="13">SUM(J40:J41)</f>
        <v>227562</v>
      </c>
      <c r="K39" s="17"/>
      <c r="L39" s="10"/>
    </row>
    <row r="40" spans="1:12" s="6" customFormat="1" ht="19.2" customHeight="1" x14ac:dyDescent="0.25">
      <c r="A40" s="50"/>
      <c r="B40" s="126"/>
      <c r="C40" s="19" t="s">
        <v>124</v>
      </c>
      <c r="D40" s="19" t="s">
        <v>127</v>
      </c>
      <c r="E40" s="51">
        <v>6204</v>
      </c>
      <c r="F40" s="51">
        <v>25306</v>
      </c>
      <c r="G40" s="51">
        <v>45961</v>
      </c>
      <c r="H40" s="51">
        <v>68340</v>
      </c>
      <c r="I40" s="51">
        <v>92528</v>
      </c>
      <c r="J40" s="51">
        <v>109524</v>
      </c>
      <c r="K40" s="17" t="s">
        <v>57</v>
      </c>
      <c r="L40" s="10" t="s">
        <v>86</v>
      </c>
    </row>
    <row r="41" spans="1:12" s="6" customFormat="1" ht="27.6" customHeight="1" x14ac:dyDescent="0.25">
      <c r="A41" s="50"/>
      <c r="B41" s="126"/>
      <c r="C41" s="53" t="s">
        <v>125</v>
      </c>
      <c r="D41" s="53" t="s">
        <v>126</v>
      </c>
      <c r="E41" s="54">
        <v>6689</v>
      </c>
      <c r="F41" s="54">
        <v>27285</v>
      </c>
      <c r="G41" s="54">
        <v>49553</v>
      </c>
      <c r="H41" s="54">
        <v>73668</v>
      </c>
      <c r="I41" s="54">
        <v>99726</v>
      </c>
      <c r="J41" s="54">
        <v>118038</v>
      </c>
      <c r="K41" s="17" t="s">
        <v>58</v>
      </c>
      <c r="L41" s="10" t="s">
        <v>87</v>
      </c>
    </row>
    <row r="42" spans="1:12" ht="22.2" customHeight="1" x14ac:dyDescent="0.25">
      <c r="A42" s="42" t="s">
        <v>5</v>
      </c>
      <c r="B42" s="117" t="s">
        <v>92</v>
      </c>
      <c r="C42" s="118"/>
      <c r="D42" s="119"/>
      <c r="E42" s="21" t="s">
        <v>0</v>
      </c>
      <c r="F42" s="21" t="s">
        <v>1</v>
      </c>
      <c r="G42" s="21" t="s">
        <v>2</v>
      </c>
      <c r="H42" s="21" t="s">
        <v>3</v>
      </c>
      <c r="I42" s="109" t="s">
        <v>73</v>
      </c>
      <c r="J42" s="110"/>
      <c r="K42" s="13"/>
      <c r="L42" s="9"/>
    </row>
    <row r="43" spans="1:12" ht="22.2" customHeight="1" x14ac:dyDescent="0.25">
      <c r="A43" s="47"/>
      <c r="B43" s="120" t="s">
        <v>91</v>
      </c>
      <c r="C43" s="121"/>
      <c r="D43" s="122"/>
      <c r="E43" s="59">
        <v>1141</v>
      </c>
      <c r="F43" s="59">
        <v>1312</v>
      </c>
      <c r="G43" s="59">
        <v>1483</v>
      </c>
      <c r="H43" s="59">
        <v>1656</v>
      </c>
      <c r="I43" s="113">
        <v>1795</v>
      </c>
      <c r="J43" s="114"/>
      <c r="K43" s="13"/>
      <c r="L43" s="9"/>
    </row>
    <row r="44" spans="1:12" ht="43.95" customHeight="1" thickBot="1" x14ac:dyDescent="0.3">
      <c r="A44" s="47"/>
      <c r="B44" s="148" t="s">
        <v>69</v>
      </c>
      <c r="C44" s="149"/>
      <c r="D44" s="150"/>
      <c r="E44" s="3" t="s">
        <v>19</v>
      </c>
      <c r="F44" s="3" t="s">
        <v>20</v>
      </c>
      <c r="G44" s="3" t="s">
        <v>21</v>
      </c>
      <c r="H44" s="3" t="s">
        <v>22</v>
      </c>
      <c r="I44" s="3" t="s">
        <v>23</v>
      </c>
      <c r="J44" s="26" t="s">
        <v>95</v>
      </c>
      <c r="K44" s="13"/>
      <c r="L44" s="9"/>
    </row>
    <row r="45" spans="1:12" ht="34.950000000000003" customHeight="1" thickTop="1" thickBot="1" x14ac:dyDescent="0.3">
      <c r="A45" s="47"/>
      <c r="B45" s="145" t="s">
        <v>81</v>
      </c>
      <c r="C45" s="146"/>
      <c r="D45" s="147"/>
      <c r="E45" s="58">
        <f>+E46+E50</f>
        <v>3205550</v>
      </c>
      <c r="F45" s="58">
        <f t="shared" ref="F45:I45" si="14">+F46+F50</f>
        <v>12822200</v>
      </c>
      <c r="G45" s="58">
        <f t="shared" si="14"/>
        <v>22438850</v>
      </c>
      <c r="H45" s="58">
        <f t="shared" si="14"/>
        <v>32092992</v>
      </c>
      <c r="I45" s="58">
        <f t="shared" si="14"/>
        <v>41184759</v>
      </c>
      <c r="J45" s="58">
        <f t="shared" ref="J45" si="15">+J46+J50</f>
        <v>46396125</v>
      </c>
      <c r="K45" s="13"/>
      <c r="L45" s="9" t="s">
        <v>89</v>
      </c>
    </row>
    <row r="46" spans="1:12" s="6" customFormat="1" ht="19.2" customHeight="1" thickTop="1" x14ac:dyDescent="0.25">
      <c r="A46" s="55"/>
      <c r="B46" s="164" t="s">
        <v>49</v>
      </c>
      <c r="C46" s="165"/>
      <c r="D46" s="166"/>
      <c r="E46" s="24">
        <f>SUM(E47:E49)</f>
        <v>3027646</v>
      </c>
      <c r="F46" s="24">
        <f t="shared" ref="F46:I46" si="16">SUM(F47:F49)</f>
        <v>12110584</v>
      </c>
      <c r="G46" s="24">
        <f t="shared" si="16"/>
        <v>21193522</v>
      </c>
      <c r="H46" s="24">
        <f t="shared" si="16"/>
        <v>30311871</v>
      </c>
      <c r="I46" s="24">
        <f t="shared" si="16"/>
        <v>38899055</v>
      </c>
      <c r="J46" s="24">
        <f t="shared" ref="J46" si="17">SUM(J47:J49)</f>
        <v>43821195</v>
      </c>
      <c r="K46" s="14"/>
      <c r="L46" s="10"/>
    </row>
    <row r="47" spans="1:12" s="6" customFormat="1" ht="44.4" customHeight="1" x14ac:dyDescent="0.25">
      <c r="A47" s="55"/>
      <c r="B47" s="158"/>
      <c r="C47" s="4" t="s">
        <v>100</v>
      </c>
      <c r="D47" s="4" t="s">
        <v>103</v>
      </c>
      <c r="E47" s="51">
        <v>270652</v>
      </c>
      <c r="F47" s="51">
        <v>1082608</v>
      </c>
      <c r="G47" s="51">
        <v>1894564</v>
      </c>
      <c r="H47" s="51">
        <v>2709685</v>
      </c>
      <c r="I47" s="51">
        <v>3477323</v>
      </c>
      <c r="J47" s="51">
        <v>3917331</v>
      </c>
      <c r="K47" s="17" t="s">
        <v>59</v>
      </c>
      <c r="L47" s="10" t="s">
        <v>89</v>
      </c>
    </row>
    <row r="48" spans="1:12" s="6" customFormat="1" ht="52.8" x14ac:dyDescent="0.25">
      <c r="A48" s="55"/>
      <c r="B48" s="159"/>
      <c r="C48" s="4" t="s">
        <v>101</v>
      </c>
      <c r="D48" s="4" t="s">
        <v>104</v>
      </c>
      <c r="E48" s="51">
        <v>5293</v>
      </c>
      <c r="F48" s="51">
        <v>21172</v>
      </c>
      <c r="G48" s="51">
        <v>37051</v>
      </c>
      <c r="H48" s="51">
        <v>52992</v>
      </c>
      <c r="I48" s="51">
        <v>68005</v>
      </c>
      <c r="J48" s="51">
        <v>76611</v>
      </c>
      <c r="K48" s="17" t="s">
        <v>60</v>
      </c>
      <c r="L48" s="10" t="s">
        <v>89</v>
      </c>
    </row>
    <row r="49" spans="1:12" s="6" customFormat="1" ht="79.2" x14ac:dyDescent="0.25">
      <c r="A49" s="55"/>
      <c r="B49" s="160"/>
      <c r="C49" s="4" t="s">
        <v>102</v>
      </c>
      <c r="D49" s="4" t="s">
        <v>105</v>
      </c>
      <c r="E49" s="51">
        <v>2751701</v>
      </c>
      <c r="F49" s="51">
        <v>11006804</v>
      </c>
      <c r="G49" s="51">
        <v>19261907</v>
      </c>
      <c r="H49" s="51">
        <v>27549194</v>
      </c>
      <c r="I49" s="51">
        <v>35353727</v>
      </c>
      <c r="J49" s="51">
        <v>39827253</v>
      </c>
      <c r="K49" s="14" t="s">
        <v>61</v>
      </c>
      <c r="L49" s="10" t="s">
        <v>89</v>
      </c>
    </row>
    <row r="50" spans="1:12" s="6" customFormat="1" ht="19.2" customHeight="1" x14ac:dyDescent="0.25">
      <c r="A50" s="55"/>
      <c r="B50" s="161" t="s">
        <v>48</v>
      </c>
      <c r="C50" s="162"/>
      <c r="D50" s="163"/>
      <c r="E50" s="24">
        <f>SUM(E51:E52)</f>
        <v>177904</v>
      </c>
      <c r="F50" s="24">
        <f t="shared" ref="F50:J50" si="18">SUM(F51:F52)</f>
        <v>711616</v>
      </c>
      <c r="G50" s="24">
        <f t="shared" si="18"/>
        <v>1245328</v>
      </c>
      <c r="H50" s="24">
        <f t="shared" si="18"/>
        <v>1781121</v>
      </c>
      <c r="I50" s="24">
        <f t="shared" si="18"/>
        <v>2285704</v>
      </c>
      <c r="J50" s="24">
        <f t="shared" si="18"/>
        <v>2574930</v>
      </c>
      <c r="K50" s="14"/>
      <c r="L50" s="10"/>
    </row>
    <row r="51" spans="1:12" s="6" customFormat="1" ht="19.2" customHeight="1" x14ac:dyDescent="0.25">
      <c r="A51" s="55"/>
      <c r="B51" s="167"/>
      <c r="C51" s="19" t="s">
        <v>106</v>
      </c>
      <c r="D51" s="19" t="s">
        <v>111</v>
      </c>
      <c r="E51" s="51">
        <v>176780</v>
      </c>
      <c r="F51" s="51">
        <v>707120</v>
      </c>
      <c r="G51" s="51">
        <v>1237460</v>
      </c>
      <c r="H51" s="51">
        <v>1769868</v>
      </c>
      <c r="I51" s="51">
        <v>2271263</v>
      </c>
      <c r="J51" s="51">
        <v>2558661</v>
      </c>
      <c r="K51" s="14" t="s">
        <v>62</v>
      </c>
      <c r="L51" s="10" t="s">
        <v>89</v>
      </c>
    </row>
    <row r="52" spans="1:12" s="6" customFormat="1" ht="19.2" customHeight="1" x14ac:dyDescent="0.25">
      <c r="A52" s="55"/>
      <c r="B52" s="167"/>
      <c r="C52" s="19" t="s">
        <v>107</v>
      </c>
      <c r="D52" s="19" t="s">
        <v>112</v>
      </c>
      <c r="E52" s="51">
        <v>1124</v>
      </c>
      <c r="F52" s="51">
        <v>4496</v>
      </c>
      <c r="G52" s="51">
        <v>7868</v>
      </c>
      <c r="H52" s="51">
        <v>11253</v>
      </c>
      <c r="I52" s="51">
        <v>14441</v>
      </c>
      <c r="J52" s="51">
        <v>16269</v>
      </c>
      <c r="K52" s="16" t="s">
        <v>97</v>
      </c>
      <c r="L52" s="10" t="s">
        <v>89</v>
      </c>
    </row>
    <row r="53" spans="1:12" ht="21" customHeight="1" x14ac:dyDescent="0.25">
      <c r="A53" s="29" t="s">
        <v>6</v>
      </c>
      <c r="B53" s="151" t="s">
        <v>71</v>
      </c>
      <c r="C53" s="152"/>
      <c r="D53" s="153"/>
      <c r="E53" s="21" t="s">
        <v>7</v>
      </c>
      <c r="F53" s="21" t="s">
        <v>8</v>
      </c>
      <c r="G53" s="21" t="s">
        <v>9</v>
      </c>
      <c r="H53" s="21" t="s">
        <v>10</v>
      </c>
      <c r="I53" s="109" t="s">
        <v>75</v>
      </c>
      <c r="J53" s="110"/>
      <c r="K53" s="13"/>
      <c r="L53" s="9"/>
    </row>
    <row r="54" spans="1:12" ht="21" customHeight="1" x14ac:dyDescent="0.25">
      <c r="A54" s="32"/>
      <c r="B54" s="120" t="s">
        <v>91</v>
      </c>
      <c r="C54" s="121"/>
      <c r="D54" s="122"/>
      <c r="E54" s="62"/>
      <c r="F54" s="63"/>
      <c r="G54" s="63"/>
      <c r="H54" s="63"/>
      <c r="I54" s="63"/>
      <c r="J54" s="63"/>
      <c r="K54" s="13"/>
      <c r="L54" s="9"/>
    </row>
    <row r="55" spans="1:12" ht="14.4" customHeight="1" x14ac:dyDescent="0.25">
      <c r="A55" s="32"/>
      <c r="B55" s="142" t="s">
        <v>11</v>
      </c>
      <c r="C55" s="143"/>
      <c r="D55" s="144"/>
      <c r="E55" s="64">
        <v>798</v>
      </c>
      <c r="F55" s="64">
        <v>880</v>
      </c>
      <c r="G55" s="64">
        <v>961</v>
      </c>
      <c r="H55" s="64">
        <v>1325</v>
      </c>
      <c r="I55" s="111">
        <v>1436</v>
      </c>
      <c r="J55" s="112"/>
      <c r="K55" s="13"/>
      <c r="L55" s="9"/>
    </row>
    <row r="56" spans="1:12" ht="14.4" customHeight="1" x14ac:dyDescent="0.25">
      <c r="A56" s="32"/>
      <c r="B56" s="142" t="s">
        <v>12</v>
      </c>
      <c r="C56" s="143"/>
      <c r="D56" s="144"/>
      <c r="E56" s="64">
        <v>1000</v>
      </c>
      <c r="F56" s="64">
        <v>1101</v>
      </c>
      <c r="G56" s="64">
        <v>1201</v>
      </c>
      <c r="H56" s="64">
        <v>1656</v>
      </c>
      <c r="I56" s="111">
        <v>1795</v>
      </c>
      <c r="J56" s="112"/>
      <c r="K56" s="13"/>
      <c r="L56" s="9"/>
    </row>
    <row r="57" spans="1:12" ht="14.4" customHeight="1" x14ac:dyDescent="0.25">
      <c r="A57" s="32"/>
      <c r="B57" s="142" t="s">
        <v>13</v>
      </c>
      <c r="C57" s="143"/>
      <c r="D57" s="144"/>
      <c r="E57" s="64">
        <v>1250</v>
      </c>
      <c r="F57" s="64">
        <v>1376</v>
      </c>
      <c r="G57" s="64">
        <v>1502</v>
      </c>
      <c r="H57" s="64">
        <v>2070</v>
      </c>
      <c r="I57" s="111">
        <v>2244</v>
      </c>
      <c r="J57" s="112"/>
      <c r="K57" s="13"/>
      <c r="L57" s="9"/>
    </row>
    <row r="58" spans="1:12" ht="14.4" customHeight="1" x14ac:dyDescent="0.25">
      <c r="A58" s="32"/>
      <c r="B58" s="142" t="s">
        <v>14</v>
      </c>
      <c r="C58" s="143"/>
      <c r="D58" s="144"/>
      <c r="E58" s="64">
        <v>1562</v>
      </c>
      <c r="F58" s="64">
        <v>1719</v>
      </c>
      <c r="G58" s="64">
        <v>1877</v>
      </c>
      <c r="H58" s="64">
        <v>2588</v>
      </c>
      <c r="I58" s="111">
        <v>2805</v>
      </c>
      <c r="J58" s="112"/>
      <c r="K58" s="13"/>
      <c r="L58" s="9"/>
    </row>
    <row r="59" spans="1:12" ht="14.4" customHeight="1" x14ac:dyDescent="0.25">
      <c r="A59" s="32"/>
      <c r="B59" s="142" t="s">
        <v>15</v>
      </c>
      <c r="C59" s="143"/>
      <c r="D59" s="144"/>
      <c r="E59" s="64">
        <v>1951</v>
      </c>
      <c r="F59" s="64">
        <v>2149</v>
      </c>
      <c r="G59" s="64">
        <v>2346</v>
      </c>
      <c r="H59" s="64">
        <v>3234</v>
      </c>
      <c r="I59" s="111">
        <v>3506</v>
      </c>
      <c r="J59" s="112"/>
      <c r="K59" s="13"/>
      <c r="L59" s="9"/>
    </row>
    <row r="60" spans="1:12" ht="37.950000000000003" customHeight="1" thickBot="1" x14ac:dyDescent="0.3">
      <c r="A60" s="32"/>
      <c r="B60" s="182" t="s">
        <v>76</v>
      </c>
      <c r="C60" s="183"/>
      <c r="D60" s="184"/>
      <c r="E60" s="22" t="s">
        <v>63</v>
      </c>
      <c r="F60" s="22" t="s">
        <v>20</v>
      </c>
      <c r="G60" s="22" t="s">
        <v>21</v>
      </c>
      <c r="H60" s="22" t="s">
        <v>22</v>
      </c>
      <c r="I60" s="22" t="s">
        <v>23</v>
      </c>
      <c r="J60" s="26" t="s">
        <v>95</v>
      </c>
      <c r="K60" s="13"/>
      <c r="L60" s="9"/>
    </row>
    <row r="61" spans="1:12" ht="31.95" customHeight="1" thickTop="1" thickBot="1" x14ac:dyDescent="0.3">
      <c r="A61" s="32"/>
      <c r="B61" s="145" t="s">
        <v>82</v>
      </c>
      <c r="C61" s="146"/>
      <c r="D61" s="147"/>
      <c r="E61" s="58">
        <f>SUM(E62:E66)</f>
        <v>6264840</v>
      </c>
      <c r="F61" s="58">
        <f t="shared" ref="F61:J61" si="19">SUM(F62:F66)</f>
        <v>12614096</v>
      </c>
      <c r="G61" s="58">
        <f t="shared" si="19"/>
        <v>18943741</v>
      </c>
      <c r="H61" s="58">
        <f t="shared" si="19"/>
        <v>47510334</v>
      </c>
      <c r="I61" s="58">
        <f t="shared" si="19"/>
        <v>56247370</v>
      </c>
      <c r="J61" s="58">
        <f t="shared" si="19"/>
        <v>56247370</v>
      </c>
      <c r="K61" s="13"/>
      <c r="L61" s="9" t="s">
        <v>64</v>
      </c>
    </row>
    <row r="62" spans="1:12" s="6" customFormat="1" ht="19.2" customHeight="1" thickTop="1" x14ac:dyDescent="0.25">
      <c r="A62" s="50"/>
      <c r="B62" s="179" t="s">
        <v>36</v>
      </c>
      <c r="C62" s="180"/>
      <c r="D62" s="181"/>
      <c r="E62" s="51">
        <v>3769367</v>
      </c>
      <c r="F62" s="51">
        <v>7550409</v>
      </c>
      <c r="G62" s="51">
        <v>11319777</v>
      </c>
      <c r="H62" s="51">
        <v>28331458</v>
      </c>
      <c r="I62" s="51">
        <v>33534442</v>
      </c>
      <c r="J62" s="51">
        <v>33534442</v>
      </c>
      <c r="K62" s="14"/>
      <c r="L62" s="10" t="s">
        <v>64</v>
      </c>
    </row>
    <row r="63" spans="1:12" s="6" customFormat="1" ht="19.2" customHeight="1" x14ac:dyDescent="0.25">
      <c r="A63" s="50"/>
      <c r="B63" s="173" t="s">
        <v>66</v>
      </c>
      <c r="C63" s="174"/>
      <c r="D63" s="175"/>
      <c r="E63" s="51">
        <v>632547</v>
      </c>
      <c r="F63" s="51">
        <v>1267041</v>
      </c>
      <c r="G63" s="51">
        <v>1899582</v>
      </c>
      <c r="H63" s="51">
        <v>4754320</v>
      </c>
      <c r="I63" s="51">
        <v>5627439</v>
      </c>
      <c r="J63" s="51">
        <v>5627439</v>
      </c>
      <c r="K63" s="14"/>
      <c r="L63" s="10" t="s">
        <v>64</v>
      </c>
    </row>
    <row r="64" spans="1:12" s="6" customFormat="1" ht="19.2" customHeight="1" x14ac:dyDescent="0.25">
      <c r="A64" s="50"/>
      <c r="B64" s="176" t="s">
        <v>68</v>
      </c>
      <c r="C64" s="177"/>
      <c r="D64" s="178"/>
      <c r="E64" s="51">
        <v>40762</v>
      </c>
      <c r="F64" s="51">
        <v>60497</v>
      </c>
      <c r="G64" s="51">
        <v>80171</v>
      </c>
      <c r="H64" s="51">
        <v>168961</v>
      </c>
      <c r="I64" s="51">
        <v>196117</v>
      </c>
      <c r="J64" s="51">
        <v>196117</v>
      </c>
      <c r="K64" s="14"/>
      <c r="L64" s="10" t="s">
        <v>64</v>
      </c>
    </row>
    <row r="65" spans="1:12" s="6" customFormat="1" ht="19.2" customHeight="1" x14ac:dyDescent="0.25">
      <c r="A65" s="50"/>
      <c r="B65" s="173" t="s">
        <v>67</v>
      </c>
      <c r="C65" s="174"/>
      <c r="D65" s="175"/>
      <c r="E65" s="51">
        <v>719935</v>
      </c>
      <c r="F65" s="51">
        <v>1442099</v>
      </c>
      <c r="G65" s="51">
        <v>2162032</v>
      </c>
      <c r="H65" s="51">
        <v>5411193</v>
      </c>
      <c r="I65" s="51">
        <v>6404943</v>
      </c>
      <c r="J65" s="51">
        <v>6404943</v>
      </c>
      <c r="K65" s="14"/>
      <c r="L65" s="10" t="s">
        <v>64</v>
      </c>
    </row>
    <row r="66" spans="1:12" s="6" customFormat="1" ht="19.2" customHeight="1" thickBot="1" x14ac:dyDescent="0.3">
      <c r="A66" s="50"/>
      <c r="B66" s="170" t="s">
        <v>65</v>
      </c>
      <c r="C66" s="171"/>
      <c r="D66" s="172"/>
      <c r="E66" s="51">
        <v>1102229</v>
      </c>
      <c r="F66" s="54">
        <v>2294050</v>
      </c>
      <c r="G66" s="54">
        <v>3482179</v>
      </c>
      <c r="H66" s="51">
        <v>8844402</v>
      </c>
      <c r="I66" s="51">
        <v>10484429</v>
      </c>
      <c r="J66" s="51">
        <v>10484429</v>
      </c>
      <c r="K66" s="14"/>
      <c r="L66" s="10" t="s">
        <v>64</v>
      </c>
    </row>
    <row r="67" spans="1:12" ht="36" customHeight="1" thickTop="1" thickBot="1" x14ac:dyDescent="0.3">
      <c r="A67" s="102" t="s">
        <v>16</v>
      </c>
      <c r="B67" s="169"/>
      <c r="C67" s="169"/>
      <c r="D67" s="103"/>
      <c r="E67" s="49">
        <f t="shared" ref="E67:J67" si="20">+E61+E45+E7</f>
        <v>14843970</v>
      </c>
      <c r="F67" s="49">
        <f t="shared" si="20"/>
        <v>47756271</v>
      </c>
      <c r="G67" s="49">
        <f t="shared" si="20"/>
        <v>81370404</v>
      </c>
      <c r="H67" s="49">
        <f t="shared" si="20"/>
        <v>237844167</v>
      </c>
      <c r="I67" s="49">
        <f t="shared" si="20"/>
        <v>311399192</v>
      </c>
      <c r="J67" s="49">
        <f t="shared" si="20"/>
        <v>355760390</v>
      </c>
      <c r="K67" s="13"/>
      <c r="L67" s="9"/>
    </row>
    <row r="68" spans="1:12" ht="14.4" thickTop="1" x14ac:dyDescent="0.25"/>
    <row r="70" spans="1:12" x14ac:dyDescent="0.25">
      <c r="E70" s="67"/>
      <c r="F70" s="67"/>
      <c r="G70" s="67"/>
      <c r="H70" s="67"/>
      <c r="I70" s="67"/>
      <c r="J70" s="67"/>
    </row>
    <row r="71" spans="1:12" x14ac:dyDescent="0.25">
      <c r="E71" s="67"/>
      <c r="F71" s="67"/>
      <c r="G71" s="67"/>
      <c r="H71" s="67"/>
      <c r="I71" s="67"/>
      <c r="J71" s="67"/>
    </row>
    <row r="72" spans="1:12" x14ac:dyDescent="0.25">
      <c r="E72" s="67"/>
      <c r="F72" s="67"/>
      <c r="G72" s="67"/>
      <c r="H72" s="67"/>
      <c r="I72" s="67"/>
      <c r="J72" s="67"/>
    </row>
  </sheetData>
  <autoFilter ref="A3:L67">
    <filterColumn colId="4" showButton="0"/>
    <filterColumn colId="5" showButton="0"/>
    <filterColumn colId="6" showButton="0"/>
    <filterColumn colId="7" showButton="0"/>
  </autoFilter>
  <mergeCells count="55">
    <mergeCell ref="B50:D50"/>
    <mergeCell ref="B46:D46"/>
    <mergeCell ref="B51:B52"/>
    <mergeCell ref="A1:J1"/>
    <mergeCell ref="A67:D67"/>
    <mergeCell ref="B66:D66"/>
    <mergeCell ref="B65:D65"/>
    <mergeCell ref="B64:D64"/>
    <mergeCell ref="B63:D63"/>
    <mergeCell ref="B62:D62"/>
    <mergeCell ref="B60:D60"/>
    <mergeCell ref="B61:D61"/>
    <mergeCell ref="B8:D8"/>
    <mergeCell ref="B17:D17"/>
    <mergeCell ref="B33:D33"/>
    <mergeCell ref="B31:D31"/>
    <mergeCell ref="B59:D59"/>
    <mergeCell ref="B7:D7"/>
    <mergeCell ref="B58:D58"/>
    <mergeCell ref="B57:D57"/>
    <mergeCell ref="B56:D56"/>
    <mergeCell ref="B55:D55"/>
    <mergeCell ref="B43:D43"/>
    <mergeCell ref="B44:D44"/>
    <mergeCell ref="B45:D45"/>
    <mergeCell ref="B53:D53"/>
    <mergeCell ref="B54:D54"/>
    <mergeCell ref="B9:B16"/>
    <mergeCell ref="B34:B38"/>
    <mergeCell ref="B42:D42"/>
    <mergeCell ref="B47:B49"/>
    <mergeCell ref="B39:D39"/>
    <mergeCell ref="K37:K38"/>
    <mergeCell ref="B18:B24"/>
    <mergeCell ref="I4:J4"/>
    <mergeCell ref="I5:J5"/>
    <mergeCell ref="E3:J3"/>
    <mergeCell ref="B29:D29"/>
    <mergeCell ref="B27:D27"/>
    <mergeCell ref="B25:D25"/>
    <mergeCell ref="I42:J42"/>
    <mergeCell ref="I43:J43"/>
    <mergeCell ref="C3:D3"/>
    <mergeCell ref="B4:D4"/>
    <mergeCell ref="B5:D5"/>
    <mergeCell ref="B6:D6"/>
    <mergeCell ref="B40:B41"/>
    <mergeCell ref="C20:C22"/>
    <mergeCell ref="D20:D22"/>
    <mergeCell ref="I53:J53"/>
    <mergeCell ref="I59:J59"/>
    <mergeCell ref="I58:J58"/>
    <mergeCell ref="I57:J57"/>
    <mergeCell ref="I56:J56"/>
    <mergeCell ref="I55:J55"/>
  </mergeCells>
  <printOptions horizontalCentered="1"/>
  <pageMargins left="0.23622047244094491" right="0.27559055118110237" top="0.43307086614173229" bottom="0.27559055118110237" header="0.23622047244094491" footer="0.31496062992125984"/>
  <pageSetup paperSize="8" scale="60" orientation="portrait" r:id="rId1"/>
  <rowBreaks count="1" manualBreakCount="1">
    <brk id="67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showGridLines="0" zoomScale="90" zoomScaleNormal="90" workbookViewId="0">
      <selection sqref="A1:J1"/>
    </sheetView>
  </sheetViews>
  <sheetFormatPr defaultColWidth="8.88671875" defaultRowHeight="13.8" x14ac:dyDescent="0.25"/>
  <cols>
    <col min="1" max="1" width="8.88671875" style="1"/>
    <col min="2" max="2" width="6.88671875" style="1" customWidth="1"/>
    <col min="3" max="3" width="9.6640625" style="1" customWidth="1"/>
    <col min="4" max="4" width="31.88671875" style="1" customWidth="1"/>
    <col min="5" max="10" width="12.88671875" style="1" customWidth="1"/>
    <col min="11" max="11" width="52.33203125" style="18" customWidth="1"/>
    <col min="12" max="12" width="31.6640625" style="1" bestFit="1" customWidth="1"/>
    <col min="13" max="16384" width="8.88671875" style="1"/>
  </cols>
  <sheetData>
    <row r="1" spans="1:12" s="2" customFormat="1" ht="26.4" customHeight="1" x14ac:dyDescent="0.3">
      <c r="A1" s="168" t="s">
        <v>17</v>
      </c>
      <c r="B1" s="168"/>
      <c r="C1" s="168"/>
      <c r="D1" s="168"/>
      <c r="E1" s="168"/>
      <c r="F1" s="168"/>
      <c r="G1" s="168"/>
      <c r="H1" s="168"/>
      <c r="I1" s="168"/>
      <c r="J1" s="168"/>
      <c r="K1" s="68"/>
    </row>
    <row r="2" spans="1:12" s="2" customFormat="1" ht="6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56"/>
      <c r="K2" s="28"/>
    </row>
    <row r="3" spans="1:12" ht="41.4" customHeight="1" x14ac:dyDescent="0.25">
      <c r="A3" s="31" t="s">
        <v>18</v>
      </c>
      <c r="B3" s="82" t="s">
        <v>24</v>
      </c>
      <c r="C3" s="115" t="s">
        <v>37</v>
      </c>
      <c r="D3" s="116"/>
      <c r="E3" s="136" t="s">
        <v>74</v>
      </c>
      <c r="F3" s="137"/>
      <c r="G3" s="137"/>
      <c r="H3" s="137"/>
      <c r="I3" s="137"/>
      <c r="J3" s="138"/>
      <c r="K3" s="39" t="s">
        <v>25</v>
      </c>
      <c r="L3" s="38"/>
    </row>
    <row r="4" spans="1:12" ht="34.950000000000003" customHeight="1" x14ac:dyDescent="0.25">
      <c r="A4" s="29" t="s">
        <v>4</v>
      </c>
      <c r="B4" s="117" t="s">
        <v>70</v>
      </c>
      <c r="C4" s="118"/>
      <c r="D4" s="119"/>
      <c r="E4" s="21" t="s">
        <v>0</v>
      </c>
      <c r="F4" s="21" t="s">
        <v>1</v>
      </c>
      <c r="G4" s="21" t="s">
        <v>2</v>
      </c>
      <c r="H4" s="21" t="s">
        <v>3</v>
      </c>
      <c r="I4" s="109" t="s">
        <v>73</v>
      </c>
      <c r="J4" s="110"/>
      <c r="K4" s="9"/>
      <c r="L4" s="9"/>
    </row>
    <row r="5" spans="1:12" ht="23.4" customHeight="1" x14ac:dyDescent="0.25">
      <c r="A5" s="45"/>
      <c r="B5" s="120" t="s">
        <v>91</v>
      </c>
      <c r="C5" s="121"/>
      <c r="D5" s="122"/>
      <c r="E5" s="60">
        <v>976</v>
      </c>
      <c r="F5" s="61">
        <v>1058</v>
      </c>
      <c r="G5" s="61">
        <v>1147</v>
      </c>
      <c r="H5" s="61">
        <v>1243</v>
      </c>
      <c r="I5" s="134">
        <v>1347</v>
      </c>
      <c r="J5" s="135"/>
      <c r="K5" s="8"/>
      <c r="L5" s="9"/>
    </row>
    <row r="6" spans="1:12" ht="66" customHeight="1" thickBot="1" x14ac:dyDescent="0.3">
      <c r="A6" s="45"/>
      <c r="B6" s="123" t="s">
        <v>128</v>
      </c>
      <c r="C6" s="124"/>
      <c r="D6" s="125"/>
      <c r="E6" s="26" t="s">
        <v>19</v>
      </c>
      <c r="F6" s="26" t="s">
        <v>20</v>
      </c>
      <c r="G6" s="26" t="s">
        <v>21</v>
      </c>
      <c r="H6" s="26" t="s">
        <v>22</v>
      </c>
      <c r="I6" s="26" t="s">
        <v>23</v>
      </c>
      <c r="J6" s="26" t="s">
        <v>95</v>
      </c>
      <c r="K6" s="9"/>
      <c r="L6" s="9"/>
    </row>
    <row r="7" spans="1:12" ht="48" customHeight="1" thickTop="1" thickBot="1" x14ac:dyDescent="0.3">
      <c r="A7" s="45"/>
      <c r="B7" s="145" t="s">
        <v>80</v>
      </c>
      <c r="C7" s="146"/>
      <c r="D7" s="147"/>
      <c r="E7" s="58">
        <f t="shared" ref="E7:J7" si="0">+E8+E17+E25+E27+E29+E31+E33+E39</f>
        <v>5373580</v>
      </c>
      <c r="F7" s="58">
        <f t="shared" si="0"/>
        <v>22319975</v>
      </c>
      <c r="G7" s="58">
        <f t="shared" si="0"/>
        <v>39987813</v>
      </c>
      <c r="H7" s="58">
        <f t="shared" si="0"/>
        <v>158240841</v>
      </c>
      <c r="I7" s="58">
        <f t="shared" si="0"/>
        <v>213967063</v>
      </c>
      <c r="J7" s="58">
        <f t="shared" si="0"/>
        <v>253116895</v>
      </c>
      <c r="K7" s="9"/>
      <c r="L7" s="9"/>
    </row>
    <row r="8" spans="1:12" s="6" customFormat="1" ht="19.2" customHeight="1" thickTop="1" x14ac:dyDescent="0.25">
      <c r="A8" s="50"/>
      <c r="B8" s="185" t="s">
        <v>49</v>
      </c>
      <c r="C8" s="186"/>
      <c r="D8" s="187"/>
      <c r="E8" s="27">
        <f>+E9+E10+E16</f>
        <v>1717015</v>
      </c>
      <c r="F8" s="27">
        <f t="shared" ref="F8:J8" si="1">+F9+F10+F16</f>
        <v>7003614</v>
      </c>
      <c r="G8" s="27">
        <f t="shared" si="1"/>
        <v>12719467</v>
      </c>
      <c r="H8" s="27">
        <f t="shared" si="1"/>
        <v>118024746</v>
      </c>
      <c r="I8" s="27">
        <f t="shared" si="1"/>
        <v>159763483</v>
      </c>
      <c r="J8" s="27">
        <f t="shared" si="1"/>
        <v>189093405</v>
      </c>
      <c r="K8" s="7"/>
      <c r="L8" s="10"/>
    </row>
    <row r="9" spans="1:12" s="6" customFormat="1" ht="19.2" customHeight="1" x14ac:dyDescent="0.25">
      <c r="A9" s="50"/>
      <c r="B9" s="154"/>
      <c r="C9" s="4" t="s">
        <v>100</v>
      </c>
      <c r="D9" s="4" t="s">
        <v>103</v>
      </c>
      <c r="E9" s="51">
        <v>915545</v>
      </c>
      <c r="F9" s="51">
        <v>3734460</v>
      </c>
      <c r="G9" s="51">
        <v>6782261</v>
      </c>
      <c r="H9" s="51">
        <v>10083040</v>
      </c>
      <c r="I9" s="51">
        <v>13648844</v>
      </c>
      <c r="J9" s="51">
        <v>16154544</v>
      </c>
      <c r="K9" s="14" t="s">
        <v>29</v>
      </c>
      <c r="L9" s="10" t="s">
        <v>85</v>
      </c>
    </row>
    <row r="10" spans="1:12" s="6" customFormat="1" ht="61.2" customHeight="1" x14ac:dyDescent="0.25">
      <c r="A10" s="50"/>
      <c r="B10" s="155"/>
      <c r="C10" s="4" t="s">
        <v>101</v>
      </c>
      <c r="D10" s="4" t="s">
        <v>104</v>
      </c>
      <c r="E10" s="51">
        <f>SUM(E12:E15)</f>
        <v>723731</v>
      </c>
      <c r="F10" s="51">
        <f t="shared" ref="F10:J10" si="2">SUM(F12:F15)</f>
        <v>2952060</v>
      </c>
      <c r="G10" s="51">
        <f t="shared" si="2"/>
        <v>5361321</v>
      </c>
      <c r="H10" s="51">
        <f t="shared" si="2"/>
        <v>107085550</v>
      </c>
      <c r="I10" s="51">
        <f t="shared" si="2"/>
        <v>144955709</v>
      </c>
      <c r="J10" s="51">
        <f t="shared" si="2"/>
        <v>171567171</v>
      </c>
      <c r="K10" s="14"/>
      <c r="L10" s="10"/>
    </row>
    <row r="11" spans="1:12" s="6" customFormat="1" x14ac:dyDescent="0.25">
      <c r="A11" s="50"/>
      <c r="B11" s="155"/>
      <c r="C11" s="11"/>
      <c r="D11" s="11" t="s">
        <v>26</v>
      </c>
      <c r="E11" s="5"/>
      <c r="F11" s="5"/>
      <c r="G11" s="5"/>
      <c r="H11" s="5"/>
      <c r="I11" s="5"/>
      <c r="J11" s="5"/>
      <c r="K11" s="14"/>
      <c r="L11" s="10"/>
    </row>
    <row r="12" spans="1:12" s="6" customFormat="1" ht="30.6" customHeight="1" x14ac:dyDescent="0.25">
      <c r="A12" s="50"/>
      <c r="B12" s="155"/>
      <c r="C12" s="52"/>
      <c r="D12" s="65" t="s">
        <v>30</v>
      </c>
      <c r="E12" s="95"/>
      <c r="F12" s="95"/>
      <c r="G12" s="95"/>
      <c r="H12" s="66">
        <v>99114989</v>
      </c>
      <c r="I12" s="66">
        <v>134166408</v>
      </c>
      <c r="J12" s="66">
        <v>158797134</v>
      </c>
      <c r="K12" s="15" t="s">
        <v>31</v>
      </c>
      <c r="L12" s="10" t="s">
        <v>84</v>
      </c>
    </row>
    <row r="13" spans="1:12" s="6" customFormat="1" ht="27.6" customHeight="1" x14ac:dyDescent="0.25">
      <c r="A13" s="50"/>
      <c r="B13" s="155"/>
      <c r="C13" s="52"/>
      <c r="D13" s="65" t="s">
        <v>33</v>
      </c>
      <c r="E13" s="66">
        <v>74420</v>
      </c>
      <c r="F13" s="66">
        <v>303555</v>
      </c>
      <c r="G13" s="66">
        <v>551295</v>
      </c>
      <c r="H13" s="66">
        <v>819599</v>
      </c>
      <c r="I13" s="66">
        <v>1109445</v>
      </c>
      <c r="J13" s="66">
        <v>1313121</v>
      </c>
      <c r="K13" s="15" t="s">
        <v>34</v>
      </c>
      <c r="L13" s="10" t="s">
        <v>85</v>
      </c>
    </row>
    <row r="14" spans="1:12" s="6" customFormat="1" ht="27.6" customHeight="1" x14ac:dyDescent="0.25">
      <c r="A14" s="50"/>
      <c r="B14" s="155"/>
      <c r="C14" s="52"/>
      <c r="D14" s="65" t="s">
        <v>27</v>
      </c>
      <c r="E14" s="66">
        <v>52489</v>
      </c>
      <c r="F14" s="66">
        <v>214100</v>
      </c>
      <c r="G14" s="66">
        <v>388833</v>
      </c>
      <c r="H14" s="66">
        <v>578069</v>
      </c>
      <c r="I14" s="66">
        <v>782500</v>
      </c>
      <c r="J14" s="66">
        <v>926154</v>
      </c>
      <c r="K14" s="15" t="s">
        <v>32</v>
      </c>
      <c r="L14" s="10" t="s">
        <v>86</v>
      </c>
    </row>
    <row r="15" spans="1:12" s="6" customFormat="1" ht="26.4" customHeight="1" x14ac:dyDescent="0.25">
      <c r="A15" s="50"/>
      <c r="B15" s="155"/>
      <c r="C15" s="52"/>
      <c r="D15" s="65" t="s">
        <v>28</v>
      </c>
      <c r="E15" s="66">
        <v>596822</v>
      </c>
      <c r="F15" s="66">
        <v>2434405</v>
      </c>
      <c r="G15" s="66">
        <v>4421193</v>
      </c>
      <c r="H15" s="66">
        <v>6572893</v>
      </c>
      <c r="I15" s="66">
        <v>8897356</v>
      </c>
      <c r="J15" s="66">
        <v>10530762</v>
      </c>
      <c r="K15" s="15" t="s">
        <v>35</v>
      </c>
      <c r="L15" s="10" t="s">
        <v>87</v>
      </c>
    </row>
    <row r="16" spans="1:12" s="6" customFormat="1" ht="72" customHeight="1" x14ac:dyDescent="0.25">
      <c r="A16" s="50"/>
      <c r="B16" s="156"/>
      <c r="C16" s="4" t="s">
        <v>102</v>
      </c>
      <c r="D16" s="4" t="s">
        <v>105</v>
      </c>
      <c r="E16" s="23">
        <v>77739</v>
      </c>
      <c r="F16" s="23">
        <v>317094</v>
      </c>
      <c r="G16" s="23">
        <v>575885</v>
      </c>
      <c r="H16" s="23">
        <v>856156</v>
      </c>
      <c r="I16" s="23">
        <v>1158930</v>
      </c>
      <c r="J16" s="23">
        <v>1371690</v>
      </c>
      <c r="K16" s="15" t="s">
        <v>98</v>
      </c>
      <c r="L16" s="10" t="s">
        <v>84</v>
      </c>
    </row>
    <row r="17" spans="1:18" s="6" customFormat="1" ht="19.2" customHeight="1" x14ac:dyDescent="0.25">
      <c r="A17" s="50"/>
      <c r="B17" s="188" t="s">
        <v>48</v>
      </c>
      <c r="C17" s="189"/>
      <c r="D17" s="190"/>
      <c r="E17" s="24">
        <f t="shared" ref="E17:J17" si="3">SUM(E18:E24)</f>
        <v>2322547</v>
      </c>
      <c r="F17" s="24">
        <f t="shared" si="3"/>
        <v>9465441</v>
      </c>
      <c r="G17" s="24">
        <f t="shared" si="3"/>
        <v>17172069</v>
      </c>
      <c r="H17" s="24">
        <f t="shared" si="3"/>
        <v>25518382</v>
      </c>
      <c r="I17" s="24">
        <f t="shared" si="3"/>
        <v>34534824</v>
      </c>
      <c r="J17" s="24">
        <f t="shared" si="3"/>
        <v>40870711</v>
      </c>
      <c r="K17" s="7"/>
      <c r="L17" s="10"/>
    </row>
    <row r="18" spans="1:18" s="6" customFormat="1" ht="19.2" customHeight="1" x14ac:dyDescent="0.25">
      <c r="A18" s="50"/>
      <c r="B18" s="132"/>
      <c r="C18" s="19" t="s">
        <v>106</v>
      </c>
      <c r="D18" s="19" t="s">
        <v>111</v>
      </c>
      <c r="E18" s="51">
        <v>324448</v>
      </c>
      <c r="F18" s="51">
        <v>1323405</v>
      </c>
      <c r="G18" s="51">
        <v>2403472</v>
      </c>
      <c r="H18" s="51">
        <v>3573190</v>
      </c>
      <c r="I18" s="51">
        <v>4836827</v>
      </c>
      <c r="J18" s="51">
        <v>5724789</v>
      </c>
      <c r="K18" s="17" t="s">
        <v>38</v>
      </c>
      <c r="L18" s="10" t="s">
        <v>84</v>
      </c>
    </row>
    <row r="19" spans="1:18" s="6" customFormat="1" ht="19.2" customHeight="1" x14ac:dyDescent="0.25">
      <c r="A19" s="50"/>
      <c r="B19" s="132"/>
      <c r="C19" s="19" t="s">
        <v>107</v>
      </c>
      <c r="D19" s="19" t="s">
        <v>112</v>
      </c>
      <c r="E19" s="51">
        <v>2130</v>
      </c>
      <c r="F19" s="51">
        <v>8688</v>
      </c>
      <c r="G19" s="51">
        <v>15779</v>
      </c>
      <c r="H19" s="51">
        <v>23460</v>
      </c>
      <c r="I19" s="51">
        <v>31757</v>
      </c>
      <c r="J19" s="51">
        <v>37587</v>
      </c>
      <c r="K19" s="16" t="s">
        <v>96</v>
      </c>
      <c r="L19" s="10" t="s">
        <v>84</v>
      </c>
    </row>
    <row r="20" spans="1:18" s="6" customFormat="1" ht="26.4" x14ac:dyDescent="0.25">
      <c r="A20" s="50"/>
      <c r="B20" s="132"/>
      <c r="C20" s="127" t="s">
        <v>108</v>
      </c>
      <c r="D20" s="127" t="s">
        <v>113</v>
      </c>
      <c r="E20" s="51">
        <v>1093740</v>
      </c>
      <c r="F20" s="51">
        <v>4453200</v>
      </c>
      <c r="G20" s="51">
        <v>8069200</v>
      </c>
      <c r="H20" s="51">
        <v>11985356</v>
      </c>
      <c r="I20" s="51">
        <v>16215912</v>
      </c>
      <c r="J20" s="51">
        <v>19188720</v>
      </c>
      <c r="K20" s="17" t="s">
        <v>39</v>
      </c>
      <c r="L20" s="10" t="s">
        <v>86</v>
      </c>
      <c r="M20" s="83"/>
      <c r="N20" s="83"/>
      <c r="O20" s="83"/>
      <c r="P20" s="83"/>
      <c r="Q20" s="83"/>
      <c r="R20" s="83"/>
    </row>
    <row r="21" spans="1:18" s="6" customFormat="1" x14ac:dyDescent="0.25">
      <c r="A21" s="50"/>
      <c r="B21" s="132"/>
      <c r="C21" s="128"/>
      <c r="D21" s="128"/>
      <c r="E21" s="51">
        <v>93260</v>
      </c>
      <c r="F21" s="51">
        <v>380408</v>
      </c>
      <c r="G21" s="51">
        <v>690872</v>
      </c>
      <c r="H21" s="51">
        <v>1027096</v>
      </c>
      <c r="I21" s="51">
        <v>1390332</v>
      </c>
      <c r="J21" s="51">
        <v>1645572</v>
      </c>
      <c r="K21" s="17" t="s">
        <v>132</v>
      </c>
      <c r="L21" s="10" t="s">
        <v>86</v>
      </c>
      <c r="M21" s="84"/>
      <c r="N21" s="84"/>
      <c r="O21" s="84"/>
      <c r="P21" s="84"/>
      <c r="Q21" s="84"/>
      <c r="R21" s="84"/>
    </row>
    <row r="22" spans="1:18" s="6" customFormat="1" ht="52.8" x14ac:dyDescent="0.25">
      <c r="A22" s="50"/>
      <c r="B22" s="132"/>
      <c r="C22" s="129"/>
      <c r="D22" s="129"/>
      <c r="E22" s="51">
        <v>39492</v>
      </c>
      <c r="F22" s="51">
        <v>161080</v>
      </c>
      <c r="G22" s="51">
        <v>292528</v>
      </c>
      <c r="H22" s="51">
        <v>434884</v>
      </c>
      <c r="I22" s="51">
        <v>588684</v>
      </c>
      <c r="J22" s="51">
        <v>696780</v>
      </c>
      <c r="K22" s="17" t="s">
        <v>133</v>
      </c>
      <c r="L22" s="10" t="s">
        <v>86</v>
      </c>
      <c r="M22" s="84"/>
      <c r="N22" s="84"/>
      <c r="O22" s="84"/>
      <c r="P22" s="84"/>
      <c r="Q22" s="84"/>
      <c r="R22" s="84"/>
    </row>
    <row r="23" spans="1:18" s="6" customFormat="1" ht="19.2" customHeight="1" x14ac:dyDescent="0.25">
      <c r="A23" s="50"/>
      <c r="B23" s="132"/>
      <c r="C23" s="19" t="s">
        <v>109</v>
      </c>
      <c r="D23" s="19" t="s">
        <v>114</v>
      </c>
      <c r="E23" s="51">
        <v>33412</v>
      </c>
      <c r="F23" s="51">
        <v>136288</v>
      </c>
      <c r="G23" s="51">
        <v>247524</v>
      </c>
      <c r="H23" s="51">
        <v>367992</v>
      </c>
      <c r="I23" s="51">
        <v>498128</v>
      </c>
      <c r="J23" s="51">
        <v>589584</v>
      </c>
      <c r="K23" s="16"/>
      <c r="L23" s="10" t="s">
        <v>84</v>
      </c>
    </row>
    <row r="24" spans="1:18" s="6" customFormat="1" ht="54.6" customHeight="1" x14ac:dyDescent="0.25">
      <c r="A24" s="50"/>
      <c r="B24" s="133"/>
      <c r="C24" s="19" t="s">
        <v>110</v>
      </c>
      <c r="D24" s="19" t="s">
        <v>115</v>
      </c>
      <c r="E24" s="51">
        <v>736065</v>
      </c>
      <c r="F24" s="51">
        <v>3002372</v>
      </c>
      <c r="G24" s="51">
        <v>5452694</v>
      </c>
      <c r="H24" s="51">
        <v>8106404</v>
      </c>
      <c r="I24" s="51">
        <v>10973184</v>
      </c>
      <c r="J24" s="51">
        <v>12987679</v>
      </c>
      <c r="K24" s="17" t="s">
        <v>40</v>
      </c>
      <c r="L24" s="10" t="s">
        <v>88</v>
      </c>
    </row>
    <row r="25" spans="1:18" s="6" customFormat="1" ht="19.2" customHeight="1" x14ac:dyDescent="0.25">
      <c r="A25" s="50"/>
      <c r="B25" s="139" t="s">
        <v>41</v>
      </c>
      <c r="C25" s="140"/>
      <c r="D25" s="141"/>
      <c r="E25" s="24">
        <f>+E26</f>
        <v>4204</v>
      </c>
      <c r="F25" s="24">
        <f t="shared" ref="F25:J25" si="4">+F26</f>
        <v>20029</v>
      </c>
      <c r="G25" s="24">
        <f t="shared" si="4"/>
        <v>44342</v>
      </c>
      <c r="H25" s="24">
        <f t="shared" si="4"/>
        <v>73525</v>
      </c>
      <c r="I25" s="24">
        <f t="shared" si="4"/>
        <v>105052</v>
      </c>
      <c r="J25" s="24">
        <f t="shared" si="4"/>
        <v>127206</v>
      </c>
      <c r="K25" s="12"/>
      <c r="L25" s="10"/>
    </row>
    <row r="26" spans="1:18" s="6" customFormat="1" ht="39.6" x14ac:dyDescent="0.25">
      <c r="A26" s="50"/>
      <c r="B26" s="46"/>
      <c r="C26" s="19" t="s">
        <v>116</v>
      </c>
      <c r="D26" s="19" t="s">
        <v>99</v>
      </c>
      <c r="E26" s="51">
        <v>4204</v>
      </c>
      <c r="F26" s="51">
        <v>20029</v>
      </c>
      <c r="G26" s="51">
        <v>44342</v>
      </c>
      <c r="H26" s="51">
        <v>73525</v>
      </c>
      <c r="I26" s="51">
        <v>105052</v>
      </c>
      <c r="J26" s="51">
        <v>127206</v>
      </c>
      <c r="K26" s="17" t="s">
        <v>42</v>
      </c>
      <c r="L26" s="10" t="s">
        <v>86</v>
      </c>
    </row>
    <row r="27" spans="1:18" s="6" customFormat="1" ht="19.2" customHeight="1" x14ac:dyDescent="0.25">
      <c r="A27" s="50"/>
      <c r="B27" s="139" t="s">
        <v>43</v>
      </c>
      <c r="C27" s="140"/>
      <c r="D27" s="141"/>
      <c r="E27" s="24">
        <f>+E28</f>
        <v>27346</v>
      </c>
      <c r="F27" s="24">
        <f t="shared" ref="F27:J27" si="5">+F28</f>
        <v>112278</v>
      </c>
      <c r="G27" s="24">
        <f t="shared" si="5"/>
        <v>205971</v>
      </c>
      <c r="H27" s="24">
        <f t="shared" si="5"/>
        <v>308273</v>
      </c>
      <c r="I27" s="24">
        <f t="shared" si="5"/>
        <v>418911</v>
      </c>
      <c r="J27" s="24">
        <f t="shared" si="5"/>
        <v>496683</v>
      </c>
      <c r="K27" s="17"/>
      <c r="L27" s="10"/>
    </row>
    <row r="28" spans="1:18" s="6" customFormat="1" ht="26.4" x14ac:dyDescent="0.25">
      <c r="A28" s="50"/>
      <c r="B28" s="46"/>
      <c r="C28" s="19" t="s">
        <v>117</v>
      </c>
      <c r="D28" s="19" t="s">
        <v>72</v>
      </c>
      <c r="E28" s="51">
        <v>27346</v>
      </c>
      <c r="F28" s="51">
        <v>112278</v>
      </c>
      <c r="G28" s="51">
        <v>205971</v>
      </c>
      <c r="H28" s="51">
        <v>308273</v>
      </c>
      <c r="I28" s="51">
        <v>418911</v>
      </c>
      <c r="J28" s="51">
        <v>496683</v>
      </c>
      <c r="K28" s="17" t="s">
        <v>45</v>
      </c>
      <c r="L28" s="10" t="s">
        <v>86</v>
      </c>
    </row>
    <row r="29" spans="1:18" s="6" customFormat="1" ht="19.2" customHeight="1" x14ac:dyDescent="0.25">
      <c r="A29" s="50"/>
      <c r="B29" s="139" t="s">
        <v>44</v>
      </c>
      <c r="C29" s="140"/>
      <c r="D29" s="141"/>
      <c r="E29" s="24">
        <f>+E30</f>
        <v>11172</v>
      </c>
      <c r="F29" s="24">
        <f t="shared" ref="F29:J29" si="6">+F30</f>
        <v>45570</v>
      </c>
      <c r="G29" s="24">
        <f t="shared" si="6"/>
        <v>82761</v>
      </c>
      <c r="H29" s="24">
        <f t="shared" si="6"/>
        <v>123039</v>
      </c>
      <c r="I29" s="24">
        <f t="shared" si="6"/>
        <v>166551</v>
      </c>
      <c r="J29" s="24">
        <f t="shared" si="6"/>
        <v>197127</v>
      </c>
      <c r="K29" s="17"/>
      <c r="L29" s="10"/>
    </row>
    <row r="30" spans="1:18" s="6" customFormat="1" ht="39.6" x14ac:dyDescent="0.25">
      <c r="A30" s="50"/>
      <c r="B30" s="46"/>
      <c r="C30" s="19" t="s">
        <v>118</v>
      </c>
      <c r="D30" s="19" t="s">
        <v>119</v>
      </c>
      <c r="E30" s="51">
        <v>11172</v>
      </c>
      <c r="F30" s="51">
        <v>45570</v>
      </c>
      <c r="G30" s="51">
        <v>82761</v>
      </c>
      <c r="H30" s="51">
        <v>123039</v>
      </c>
      <c r="I30" s="51">
        <v>166551</v>
      </c>
      <c r="J30" s="51">
        <v>197127</v>
      </c>
      <c r="K30" s="17" t="s">
        <v>46</v>
      </c>
      <c r="L30" s="10" t="s">
        <v>86</v>
      </c>
    </row>
    <row r="31" spans="1:18" s="6" customFormat="1" ht="19.2" customHeight="1" x14ac:dyDescent="0.25">
      <c r="A31" s="50"/>
      <c r="B31" s="139" t="s">
        <v>47</v>
      </c>
      <c r="C31" s="140"/>
      <c r="D31" s="141"/>
      <c r="E31" s="24">
        <f>+E32</f>
        <v>3060</v>
      </c>
      <c r="F31" s="24">
        <f t="shared" ref="F31:J31" si="7">+F32</f>
        <v>12485</v>
      </c>
      <c r="G31" s="24">
        <f t="shared" si="7"/>
        <v>22684</v>
      </c>
      <c r="H31" s="24">
        <f t="shared" si="7"/>
        <v>33735</v>
      </c>
      <c r="I31" s="24">
        <f t="shared" si="7"/>
        <v>45681</v>
      </c>
      <c r="J31" s="24">
        <f t="shared" si="7"/>
        <v>44906</v>
      </c>
      <c r="K31" s="17"/>
      <c r="L31" s="10"/>
    </row>
    <row r="32" spans="1:18" s="6" customFormat="1" ht="26.4" x14ac:dyDescent="0.25">
      <c r="A32" s="50"/>
      <c r="B32" s="46"/>
      <c r="C32" s="19" t="s">
        <v>120</v>
      </c>
      <c r="D32" s="19" t="s">
        <v>121</v>
      </c>
      <c r="E32" s="51">
        <v>3060</v>
      </c>
      <c r="F32" s="51">
        <v>12485</v>
      </c>
      <c r="G32" s="51">
        <v>22684</v>
      </c>
      <c r="H32" s="51">
        <v>33735</v>
      </c>
      <c r="I32" s="51">
        <v>45681</v>
      </c>
      <c r="J32" s="51">
        <v>44906</v>
      </c>
      <c r="K32" s="17" t="s">
        <v>50</v>
      </c>
      <c r="L32" s="10" t="s">
        <v>84</v>
      </c>
    </row>
    <row r="33" spans="1:12" s="6" customFormat="1" ht="19.2" customHeight="1" x14ac:dyDescent="0.25">
      <c r="A33" s="50"/>
      <c r="B33" s="139" t="s">
        <v>51</v>
      </c>
      <c r="C33" s="140"/>
      <c r="D33" s="141"/>
      <c r="E33" s="24">
        <f>+E34</f>
        <v>1275343</v>
      </c>
      <c r="F33" s="24">
        <f t="shared" ref="F33:J33" si="8">+F34</f>
        <v>5607967</v>
      </c>
      <c r="G33" s="24">
        <f t="shared" si="8"/>
        <v>9645005</v>
      </c>
      <c r="H33" s="24">
        <f t="shared" si="8"/>
        <v>14017133</v>
      </c>
      <c r="I33" s="24">
        <f t="shared" si="8"/>
        <v>18740307</v>
      </c>
      <c r="J33" s="24">
        <f t="shared" si="8"/>
        <v>22059295</v>
      </c>
      <c r="K33" s="17"/>
      <c r="L33" s="10"/>
    </row>
    <row r="34" spans="1:12" s="6" customFormat="1" ht="19.2" customHeight="1" x14ac:dyDescent="0.25">
      <c r="A34" s="50"/>
      <c r="B34" s="157"/>
      <c r="C34" s="19" t="s">
        <v>122</v>
      </c>
      <c r="D34" s="19" t="s">
        <v>123</v>
      </c>
      <c r="E34" s="51">
        <f>SUM(E36:E38)</f>
        <v>1275343</v>
      </c>
      <c r="F34" s="51">
        <f t="shared" ref="F34:J34" si="9">SUM(F36:F38)</f>
        <v>5607967</v>
      </c>
      <c r="G34" s="51">
        <f t="shared" si="9"/>
        <v>9645005</v>
      </c>
      <c r="H34" s="51">
        <f t="shared" si="9"/>
        <v>14017133</v>
      </c>
      <c r="I34" s="51">
        <f t="shared" si="9"/>
        <v>18740307</v>
      </c>
      <c r="J34" s="51">
        <f t="shared" si="9"/>
        <v>22059295</v>
      </c>
      <c r="K34" s="17"/>
      <c r="L34" s="10"/>
    </row>
    <row r="35" spans="1:12" s="6" customFormat="1" ht="16.95" customHeight="1" x14ac:dyDescent="0.25">
      <c r="A35" s="50"/>
      <c r="B35" s="132"/>
      <c r="C35" s="11"/>
      <c r="D35" s="11" t="s">
        <v>26</v>
      </c>
      <c r="E35" s="5"/>
      <c r="F35" s="5"/>
      <c r="G35" s="5"/>
      <c r="H35" s="5"/>
      <c r="I35" s="5"/>
      <c r="J35" s="5"/>
      <c r="K35" s="17"/>
      <c r="L35" s="10"/>
    </row>
    <row r="36" spans="1:12" s="6" customFormat="1" ht="19.2" customHeight="1" x14ac:dyDescent="0.25">
      <c r="A36" s="50"/>
      <c r="B36" s="132"/>
      <c r="C36" s="52"/>
      <c r="D36" s="65" t="s">
        <v>52</v>
      </c>
      <c r="E36" s="66">
        <v>496773</v>
      </c>
      <c r="F36" s="66">
        <v>2026308</v>
      </c>
      <c r="G36" s="66">
        <v>3680038</v>
      </c>
      <c r="H36" s="66">
        <v>5471033</v>
      </c>
      <c r="I36" s="66">
        <v>7405831</v>
      </c>
      <c r="J36" s="66">
        <v>8765419</v>
      </c>
      <c r="K36" s="17"/>
      <c r="L36" s="10" t="s">
        <v>86</v>
      </c>
    </row>
    <row r="37" spans="1:12" s="6" customFormat="1" ht="30" customHeight="1" x14ac:dyDescent="0.25">
      <c r="A37" s="50"/>
      <c r="B37" s="132"/>
      <c r="C37" s="52"/>
      <c r="D37" s="65" t="s">
        <v>54</v>
      </c>
      <c r="E37" s="66">
        <v>654309</v>
      </c>
      <c r="F37" s="66">
        <v>3152658</v>
      </c>
      <c r="G37" s="66">
        <v>5361223</v>
      </c>
      <c r="H37" s="66">
        <v>7753109</v>
      </c>
      <c r="I37" s="66">
        <v>10337043</v>
      </c>
      <c r="J37" s="66">
        <v>12152781</v>
      </c>
      <c r="K37" s="130" t="s">
        <v>55</v>
      </c>
      <c r="L37" s="10" t="s">
        <v>88</v>
      </c>
    </row>
    <row r="38" spans="1:12" s="6" customFormat="1" ht="19.2" customHeight="1" x14ac:dyDescent="0.25">
      <c r="A38" s="50"/>
      <c r="B38" s="133"/>
      <c r="C38" s="52"/>
      <c r="D38" s="65" t="s">
        <v>53</v>
      </c>
      <c r="E38" s="66">
        <v>124261</v>
      </c>
      <c r="F38" s="66">
        <v>429001</v>
      </c>
      <c r="G38" s="66">
        <v>603744</v>
      </c>
      <c r="H38" s="66">
        <v>792991</v>
      </c>
      <c r="I38" s="66">
        <v>997433</v>
      </c>
      <c r="J38" s="66">
        <v>1141095</v>
      </c>
      <c r="K38" s="131"/>
      <c r="L38" s="10" t="s">
        <v>88</v>
      </c>
    </row>
    <row r="39" spans="1:12" s="6" customFormat="1" ht="19.2" customHeight="1" x14ac:dyDescent="0.25">
      <c r="A39" s="50"/>
      <c r="B39" s="139" t="s">
        <v>56</v>
      </c>
      <c r="C39" s="140"/>
      <c r="D39" s="141"/>
      <c r="E39" s="24">
        <f>SUM(E40:E41)</f>
        <v>12893</v>
      </c>
      <c r="F39" s="24">
        <f t="shared" ref="F39:J39" si="10">SUM(F40:F41)</f>
        <v>52591</v>
      </c>
      <c r="G39" s="24">
        <f t="shared" si="10"/>
        <v>95514</v>
      </c>
      <c r="H39" s="24">
        <f t="shared" si="10"/>
        <v>142008</v>
      </c>
      <c r="I39" s="24">
        <f t="shared" si="10"/>
        <v>192254</v>
      </c>
      <c r="J39" s="24">
        <f t="shared" si="10"/>
        <v>227562</v>
      </c>
      <c r="K39" s="17"/>
      <c r="L39" s="10"/>
    </row>
    <row r="40" spans="1:12" s="6" customFormat="1" ht="19.2" customHeight="1" x14ac:dyDescent="0.25">
      <c r="A40" s="50"/>
      <c r="B40" s="126"/>
      <c r="C40" s="19" t="s">
        <v>124</v>
      </c>
      <c r="D40" s="19" t="s">
        <v>127</v>
      </c>
      <c r="E40" s="51">
        <v>6204</v>
      </c>
      <c r="F40" s="51">
        <v>25306</v>
      </c>
      <c r="G40" s="51">
        <v>45961</v>
      </c>
      <c r="H40" s="51">
        <v>68340</v>
      </c>
      <c r="I40" s="51">
        <v>92528</v>
      </c>
      <c r="J40" s="51">
        <v>109524</v>
      </c>
      <c r="K40" s="17" t="s">
        <v>57</v>
      </c>
      <c r="L40" s="10" t="s">
        <v>86</v>
      </c>
    </row>
    <row r="41" spans="1:12" s="6" customFormat="1" ht="27.6" customHeight="1" x14ac:dyDescent="0.25">
      <c r="A41" s="50"/>
      <c r="B41" s="126"/>
      <c r="C41" s="53" t="s">
        <v>125</v>
      </c>
      <c r="D41" s="53" t="s">
        <v>126</v>
      </c>
      <c r="E41" s="54">
        <v>6689</v>
      </c>
      <c r="F41" s="54">
        <v>27285</v>
      </c>
      <c r="G41" s="54">
        <v>49553</v>
      </c>
      <c r="H41" s="54">
        <v>73668</v>
      </c>
      <c r="I41" s="54">
        <v>99726</v>
      </c>
      <c r="J41" s="54">
        <v>118038</v>
      </c>
      <c r="K41" s="17" t="s">
        <v>58</v>
      </c>
      <c r="L41" s="10" t="s">
        <v>87</v>
      </c>
    </row>
    <row r="42" spans="1:12" ht="22.2" customHeight="1" x14ac:dyDescent="0.25">
      <c r="A42" s="42" t="s">
        <v>5</v>
      </c>
      <c r="B42" s="117" t="s">
        <v>92</v>
      </c>
      <c r="C42" s="118"/>
      <c r="D42" s="119"/>
      <c r="E42" s="21" t="s">
        <v>0</v>
      </c>
      <c r="F42" s="21" t="s">
        <v>1</v>
      </c>
      <c r="G42" s="21" t="s">
        <v>2</v>
      </c>
      <c r="H42" s="21" t="s">
        <v>3</v>
      </c>
      <c r="I42" s="109" t="s">
        <v>73</v>
      </c>
      <c r="J42" s="110"/>
      <c r="K42" s="13"/>
      <c r="L42" s="9"/>
    </row>
    <row r="43" spans="1:12" ht="22.2" customHeight="1" x14ac:dyDescent="0.25">
      <c r="A43" s="47"/>
      <c r="B43" s="120" t="s">
        <v>91</v>
      </c>
      <c r="C43" s="121"/>
      <c r="D43" s="122"/>
      <c r="E43" s="59">
        <v>1141</v>
      </c>
      <c r="F43" s="59">
        <v>1312</v>
      </c>
      <c r="G43" s="59">
        <v>1483</v>
      </c>
      <c r="H43" s="59">
        <v>1656</v>
      </c>
      <c r="I43" s="113">
        <v>1795</v>
      </c>
      <c r="J43" s="114"/>
      <c r="K43" s="13"/>
      <c r="L43" s="9"/>
    </row>
    <row r="44" spans="1:12" ht="43.95" customHeight="1" thickBot="1" x14ac:dyDescent="0.3">
      <c r="A44" s="47"/>
      <c r="B44" s="148" t="s">
        <v>69</v>
      </c>
      <c r="C44" s="149"/>
      <c r="D44" s="150"/>
      <c r="E44" s="82" t="s">
        <v>19</v>
      </c>
      <c r="F44" s="82" t="s">
        <v>20</v>
      </c>
      <c r="G44" s="82" t="s">
        <v>21</v>
      </c>
      <c r="H44" s="82" t="s">
        <v>22</v>
      </c>
      <c r="I44" s="82" t="s">
        <v>23</v>
      </c>
      <c r="J44" s="26" t="s">
        <v>95</v>
      </c>
      <c r="K44" s="13"/>
      <c r="L44" s="9"/>
    </row>
    <row r="45" spans="1:12" ht="34.950000000000003" customHeight="1" thickTop="1" thickBot="1" x14ac:dyDescent="0.3">
      <c r="A45" s="47"/>
      <c r="B45" s="145" t="s">
        <v>81</v>
      </c>
      <c r="C45" s="146"/>
      <c r="D45" s="147"/>
      <c r="E45" s="58">
        <f>+E46+E50</f>
        <v>3205550</v>
      </c>
      <c r="F45" s="58">
        <f t="shared" ref="F45:J45" si="11">+F46+F50</f>
        <v>12822200</v>
      </c>
      <c r="G45" s="58">
        <f t="shared" si="11"/>
        <v>22438850</v>
      </c>
      <c r="H45" s="58">
        <f t="shared" si="11"/>
        <v>32092992</v>
      </c>
      <c r="I45" s="58">
        <f t="shared" si="11"/>
        <v>41184759</v>
      </c>
      <c r="J45" s="58">
        <f t="shared" si="11"/>
        <v>46396125</v>
      </c>
      <c r="K45" s="13"/>
      <c r="L45" s="9" t="s">
        <v>89</v>
      </c>
    </row>
    <row r="46" spans="1:12" s="6" customFormat="1" ht="19.2" customHeight="1" thickTop="1" x14ac:dyDescent="0.25">
      <c r="A46" s="55"/>
      <c r="B46" s="164" t="s">
        <v>49</v>
      </c>
      <c r="C46" s="165"/>
      <c r="D46" s="166"/>
      <c r="E46" s="24">
        <f>SUM(E47:E49)</f>
        <v>3027646</v>
      </c>
      <c r="F46" s="24">
        <f t="shared" ref="F46:J46" si="12">SUM(F47:F49)</f>
        <v>12110584</v>
      </c>
      <c r="G46" s="24">
        <f t="shared" si="12"/>
        <v>21193522</v>
      </c>
      <c r="H46" s="24">
        <f t="shared" si="12"/>
        <v>30311871</v>
      </c>
      <c r="I46" s="24">
        <f t="shared" si="12"/>
        <v>38899055</v>
      </c>
      <c r="J46" s="24">
        <f t="shared" si="12"/>
        <v>43821195</v>
      </c>
      <c r="K46" s="14"/>
      <c r="L46" s="10"/>
    </row>
    <row r="47" spans="1:12" s="6" customFormat="1" ht="44.4" customHeight="1" x14ac:dyDescent="0.25">
      <c r="A47" s="55"/>
      <c r="B47" s="158"/>
      <c r="C47" s="4" t="s">
        <v>100</v>
      </c>
      <c r="D47" s="4" t="s">
        <v>103</v>
      </c>
      <c r="E47" s="51">
        <v>270652</v>
      </c>
      <c r="F47" s="51">
        <v>1082608</v>
      </c>
      <c r="G47" s="51">
        <v>1894564</v>
      </c>
      <c r="H47" s="51">
        <v>2709685</v>
      </c>
      <c r="I47" s="51">
        <v>3477323</v>
      </c>
      <c r="J47" s="51">
        <v>3917331</v>
      </c>
      <c r="K47" s="17" t="s">
        <v>59</v>
      </c>
      <c r="L47" s="10" t="s">
        <v>89</v>
      </c>
    </row>
    <row r="48" spans="1:12" s="6" customFormat="1" ht="52.8" x14ac:dyDescent="0.25">
      <c r="A48" s="55"/>
      <c r="B48" s="159"/>
      <c r="C48" s="4" t="s">
        <v>101</v>
      </c>
      <c r="D48" s="4" t="s">
        <v>104</v>
      </c>
      <c r="E48" s="51">
        <v>5293</v>
      </c>
      <c r="F48" s="51">
        <v>21172</v>
      </c>
      <c r="G48" s="51">
        <v>37051</v>
      </c>
      <c r="H48" s="51">
        <v>52992</v>
      </c>
      <c r="I48" s="51">
        <v>68005</v>
      </c>
      <c r="J48" s="51">
        <v>76611</v>
      </c>
      <c r="K48" s="17" t="s">
        <v>60</v>
      </c>
      <c r="L48" s="10" t="s">
        <v>89</v>
      </c>
    </row>
    <row r="49" spans="1:12" s="6" customFormat="1" ht="79.2" x14ac:dyDescent="0.25">
      <c r="A49" s="55"/>
      <c r="B49" s="160"/>
      <c r="C49" s="4" t="s">
        <v>102</v>
      </c>
      <c r="D49" s="4" t="s">
        <v>105</v>
      </c>
      <c r="E49" s="51">
        <v>2751701</v>
      </c>
      <c r="F49" s="51">
        <v>11006804</v>
      </c>
      <c r="G49" s="51">
        <v>19261907</v>
      </c>
      <c r="H49" s="51">
        <v>27549194</v>
      </c>
      <c r="I49" s="51">
        <v>35353727</v>
      </c>
      <c r="J49" s="51">
        <v>39827253</v>
      </c>
      <c r="K49" s="14" t="s">
        <v>61</v>
      </c>
      <c r="L49" s="10" t="s">
        <v>89</v>
      </c>
    </row>
    <row r="50" spans="1:12" s="6" customFormat="1" ht="19.2" customHeight="1" x14ac:dyDescent="0.25">
      <c r="A50" s="55"/>
      <c r="B50" s="161" t="s">
        <v>48</v>
      </c>
      <c r="C50" s="162"/>
      <c r="D50" s="163"/>
      <c r="E50" s="24">
        <f>SUM(E51:E52)</f>
        <v>177904</v>
      </c>
      <c r="F50" s="24">
        <f t="shared" ref="F50:J50" si="13">SUM(F51:F52)</f>
        <v>711616</v>
      </c>
      <c r="G50" s="24">
        <f t="shared" si="13"/>
        <v>1245328</v>
      </c>
      <c r="H50" s="24">
        <f t="shared" si="13"/>
        <v>1781121</v>
      </c>
      <c r="I50" s="24">
        <f t="shared" si="13"/>
        <v>2285704</v>
      </c>
      <c r="J50" s="24">
        <f t="shared" si="13"/>
        <v>2574930</v>
      </c>
      <c r="K50" s="14"/>
      <c r="L50" s="10"/>
    </row>
    <row r="51" spans="1:12" s="6" customFormat="1" ht="19.2" customHeight="1" x14ac:dyDescent="0.25">
      <c r="A51" s="55"/>
      <c r="B51" s="167"/>
      <c r="C51" s="19" t="s">
        <v>106</v>
      </c>
      <c r="D51" s="19" t="s">
        <v>111</v>
      </c>
      <c r="E51" s="51">
        <v>176780</v>
      </c>
      <c r="F51" s="51">
        <v>707120</v>
      </c>
      <c r="G51" s="51">
        <v>1237460</v>
      </c>
      <c r="H51" s="51">
        <v>1769868</v>
      </c>
      <c r="I51" s="51">
        <v>2271263</v>
      </c>
      <c r="J51" s="51">
        <v>2558661</v>
      </c>
      <c r="K51" s="14" t="s">
        <v>62</v>
      </c>
      <c r="L51" s="10" t="s">
        <v>89</v>
      </c>
    </row>
    <row r="52" spans="1:12" s="6" customFormat="1" ht="19.2" customHeight="1" thickBot="1" x14ac:dyDescent="0.3">
      <c r="A52" s="55"/>
      <c r="B52" s="167"/>
      <c r="C52" s="19" t="s">
        <v>107</v>
      </c>
      <c r="D52" s="19" t="s">
        <v>112</v>
      </c>
      <c r="E52" s="51">
        <v>1124</v>
      </c>
      <c r="F52" s="51">
        <v>4496</v>
      </c>
      <c r="G52" s="51">
        <v>7868</v>
      </c>
      <c r="H52" s="51">
        <v>11253</v>
      </c>
      <c r="I52" s="51">
        <v>14441</v>
      </c>
      <c r="J52" s="51">
        <v>16269</v>
      </c>
      <c r="K52" s="16" t="s">
        <v>97</v>
      </c>
      <c r="L52" s="10" t="s">
        <v>89</v>
      </c>
    </row>
    <row r="53" spans="1:12" ht="36" customHeight="1" thickTop="1" thickBot="1" x14ac:dyDescent="0.3">
      <c r="A53" s="102" t="s">
        <v>16</v>
      </c>
      <c r="B53" s="169"/>
      <c r="C53" s="169"/>
      <c r="D53" s="103"/>
      <c r="E53" s="49">
        <f t="shared" ref="E53:J53" si="14">E45+E7</f>
        <v>8579130</v>
      </c>
      <c r="F53" s="49">
        <f t="shared" si="14"/>
        <v>35142175</v>
      </c>
      <c r="G53" s="49">
        <f t="shared" si="14"/>
        <v>62426663</v>
      </c>
      <c r="H53" s="49">
        <f t="shared" si="14"/>
        <v>190333833</v>
      </c>
      <c r="I53" s="49">
        <f t="shared" si="14"/>
        <v>255151822</v>
      </c>
      <c r="J53" s="49">
        <f t="shared" si="14"/>
        <v>299513020</v>
      </c>
      <c r="K53" s="13"/>
      <c r="L53" s="9"/>
    </row>
    <row r="54" spans="1:12" ht="14.4" thickTop="1" x14ac:dyDescent="0.25"/>
    <row r="55" spans="1:12" x14ac:dyDescent="0.25">
      <c r="E55" s="67"/>
      <c r="F55" s="67"/>
      <c r="G55" s="67"/>
      <c r="H55" s="67"/>
      <c r="I55" s="67"/>
      <c r="J55" s="67"/>
    </row>
    <row r="56" spans="1:12" x14ac:dyDescent="0.25">
      <c r="E56" s="67"/>
      <c r="F56" s="67"/>
      <c r="G56" s="67"/>
      <c r="H56" s="67"/>
      <c r="I56" s="67"/>
      <c r="J56" s="67"/>
    </row>
    <row r="57" spans="1:12" x14ac:dyDescent="0.25">
      <c r="E57" s="67"/>
      <c r="F57" s="67"/>
      <c r="G57" s="67"/>
      <c r="H57" s="67"/>
      <c r="I57" s="67"/>
      <c r="J57" s="67"/>
    </row>
    <row r="58" spans="1:12" x14ac:dyDescent="0.25">
      <c r="E58" s="67"/>
      <c r="F58" s="67"/>
      <c r="G58" s="67"/>
      <c r="H58" s="67"/>
      <c r="I58" s="67"/>
      <c r="J58" s="67"/>
    </row>
  </sheetData>
  <autoFilter ref="A3:L50">
    <filterColumn colId="4" showButton="0"/>
    <filterColumn colId="5" showButton="0"/>
    <filterColumn colId="6" showButton="0"/>
    <filterColumn colId="7" showButton="0"/>
  </autoFilter>
  <mergeCells count="35">
    <mergeCell ref="B34:B38"/>
    <mergeCell ref="B39:D39"/>
    <mergeCell ref="B40:B41"/>
    <mergeCell ref="K37:K38"/>
    <mergeCell ref="B42:D42"/>
    <mergeCell ref="B25:D25"/>
    <mergeCell ref="B27:D27"/>
    <mergeCell ref="B29:D29"/>
    <mergeCell ref="B31:D31"/>
    <mergeCell ref="B33:D33"/>
    <mergeCell ref="B9:B16"/>
    <mergeCell ref="B17:D17"/>
    <mergeCell ref="B18:B24"/>
    <mergeCell ref="C20:C22"/>
    <mergeCell ref="D20:D22"/>
    <mergeCell ref="B5:D5"/>
    <mergeCell ref="I5:J5"/>
    <mergeCell ref="B6:D6"/>
    <mergeCell ref="B7:D7"/>
    <mergeCell ref="B8:D8"/>
    <mergeCell ref="A1:J1"/>
    <mergeCell ref="C3:D3"/>
    <mergeCell ref="E3:J3"/>
    <mergeCell ref="B4:D4"/>
    <mergeCell ref="I4:J4"/>
    <mergeCell ref="A53:D53"/>
    <mergeCell ref="I42:J42"/>
    <mergeCell ref="I43:J43"/>
    <mergeCell ref="B45:D45"/>
    <mergeCell ref="B46:D46"/>
    <mergeCell ref="B47:B49"/>
    <mergeCell ref="B43:D43"/>
    <mergeCell ref="B44:D44"/>
    <mergeCell ref="B50:D50"/>
    <mergeCell ref="B51:B52"/>
  </mergeCells>
  <printOptions horizontalCentered="1"/>
  <pageMargins left="0.23622047244094491" right="0.27559055118110237" top="0.94488188976377963" bottom="0.27559055118110237" header="0.43307086614173229" footer="0.31496062992125984"/>
  <pageSetup paperSize="8" scale="65" orientation="portrait" r:id="rId1"/>
  <headerFooter>
    <oddHeader>&amp;R&amp;"Times New Roman,Bold"&amp;14BEZ AI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showGridLines="0" workbookViewId="0">
      <selection activeCell="E4" sqref="E4"/>
    </sheetView>
  </sheetViews>
  <sheetFormatPr defaultColWidth="8.88671875" defaultRowHeight="13.8" x14ac:dyDescent="0.25"/>
  <cols>
    <col min="1" max="1" width="6.88671875" style="1" customWidth="1"/>
    <col min="2" max="2" width="9.6640625" style="1" customWidth="1"/>
    <col min="3" max="3" width="31.88671875" style="1" customWidth="1"/>
    <col min="4" max="4" width="7.33203125" style="1" customWidth="1"/>
    <col min="5" max="10" width="12.88671875" style="1" customWidth="1"/>
    <col min="11" max="11" width="9.109375" style="1" bestFit="1" customWidth="1"/>
    <col min="12" max="16384" width="8.88671875" style="1"/>
  </cols>
  <sheetData>
    <row r="1" spans="1:11" s="2" customFormat="1" ht="26.4" customHeight="1" x14ac:dyDescent="0.3">
      <c r="A1" s="168" t="s">
        <v>17</v>
      </c>
      <c r="B1" s="168"/>
      <c r="C1" s="168"/>
      <c r="D1" s="168"/>
      <c r="E1" s="168"/>
      <c r="F1" s="168"/>
      <c r="G1" s="168"/>
      <c r="H1" s="168"/>
      <c r="I1" s="168"/>
      <c r="J1" s="168"/>
    </row>
    <row r="2" spans="1:11" s="2" customFormat="1" ht="6.6" customHeight="1" x14ac:dyDescent="0.3">
      <c r="A2" s="28"/>
      <c r="B2" s="28"/>
      <c r="C2" s="28"/>
      <c r="D2" s="28"/>
      <c r="E2" s="28"/>
      <c r="F2" s="28"/>
      <c r="G2" s="28"/>
      <c r="H2" s="28"/>
      <c r="I2" s="28"/>
      <c r="J2" s="56"/>
    </row>
    <row r="3" spans="1:11" ht="41.4" customHeight="1" thickBot="1" x14ac:dyDescent="0.3">
      <c r="A3" s="3" t="s">
        <v>24</v>
      </c>
      <c r="B3" s="199" t="s">
        <v>37</v>
      </c>
      <c r="C3" s="199"/>
      <c r="D3" s="69" t="s">
        <v>131</v>
      </c>
      <c r="E3" s="100" t="s">
        <v>130</v>
      </c>
      <c r="F3" s="100"/>
      <c r="G3" s="100"/>
      <c r="H3" s="100"/>
      <c r="I3" s="100"/>
      <c r="J3" s="100"/>
    </row>
    <row r="4" spans="1:11" ht="27" customHeight="1" thickTop="1" thickBot="1" x14ac:dyDescent="0.3">
      <c r="A4" s="196" t="s">
        <v>129</v>
      </c>
      <c r="B4" s="196"/>
      <c r="C4" s="196"/>
      <c r="D4" s="71"/>
      <c r="E4" s="49">
        <f t="shared" ref="E4:J4" si="0">+E5+E9+E17+E19+E21+E23+E25+E29</f>
        <v>8579130</v>
      </c>
      <c r="F4" s="49">
        <f t="shared" si="0"/>
        <v>35142175</v>
      </c>
      <c r="G4" s="49">
        <f t="shared" si="0"/>
        <v>62426663</v>
      </c>
      <c r="H4" s="49">
        <f t="shared" si="0"/>
        <v>190333833</v>
      </c>
      <c r="I4" s="49">
        <f t="shared" si="0"/>
        <v>255151822</v>
      </c>
      <c r="J4" s="49">
        <f t="shared" si="0"/>
        <v>299513020</v>
      </c>
    </row>
    <row r="5" spans="1:11" s="6" customFormat="1" ht="19.2" customHeight="1" thickTop="1" x14ac:dyDescent="0.25">
      <c r="A5" s="197" t="s">
        <v>49</v>
      </c>
      <c r="B5" s="197"/>
      <c r="C5" s="197"/>
      <c r="D5" s="74"/>
      <c r="E5" s="72">
        <f t="shared" ref="E5:J5" si="1">+E6+E7+E8</f>
        <v>4744661</v>
      </c>
      <c r="F5" s="72">
        <f t="shared" si="1"/>
        <v>19114198</v>
      </c>
      <c r="G5" s="72">
        <f t="shared" si="1"/>
        <v>33912989</v>
      </c>
      <c r="H5" s="72">
        <f t="shared" si="1"/>
        <v>148336617</v>
      </c>
      <c r="I5" s="72">
        <f t="shared" si="1"/>
        <v>198662538</v>
      </c>
      <c r="J5" s="72">
        <f t="shared" si="1"/>
        <v>232914600</v>
      </c>
    </row>
    <row r="6" spans="1:11" s="6" customFormat="1" ht="19.2" customHeight="1" x14ac:dyDescent="0.25">
      <c r="A6" s="167"/>
      <c r="B6" s="4" t="s">
        <v>100</v>
      </c>
      <c r="C6" s="4" t="s">
        <v>103</v>
      </c>
      <c r="D6" s="75">
        <v>7460</v>
      </c>
      <c r="E6" s="36">
        <f>+izvērsti!E9+izvērsti!E47</f>
        <v>1186197</v>
      </c>
      <c r="F6" s="36">
        <f>+izvērsti!F9+izvērsti!F47</f>
        <v>4817068</v>
      </c>
      <c r="G6" s="36">
        <f>+izvērsti!G9+izvērsti!G47</f>
        <v>8676825</v>
      </c>
      <c r="H6" s="36">
        <f>+izvērsti!H9+izvērsti!H47</f>
        <v>12792725</v>
      </c>
      <c r="I6" s="36">
        <f>+izvērsti!I9+izvērsti!I47</f>
        <v>17126167</v>
      </c>
      <c r="J6" s="36">
        <f>+izvērsti!J9+izvērsti!J47</f>
        <v>20071875</v>
      </c>
    </row>
    <row r="7" spans="1:11" s="6" customFormat="1" ht="61.2" customHeight="1" x14ac:dyDescent="0.25">
      <c r="A7" s="167"/>
      <c r="B7" s="4" t="s">
        <v>101</v>
      </c>
      <c r="C7" s="4" t="s">
        <v>104</v>
      </c>
      <c r="D7" s="75">
        <v>7460</v>
      </c>
      <c r="E7" s="36">
        <f>+izvērsti!E10+izvērsti!E48</f>
        <v>729024</v>
      </c>
      <c r="F7" s="36">
        <f>+izvērsti!F10+izvērsti!F48</f>
        <v>2973232</v>
      </c>
      <c r="G7" s="36">
        <f>+izvērsti!G10+izvērsti!G48</f>
        <v>5398372</v>
      </c>
      <c r="H7" s="36">
        <f>+izvērsti!H10+izvērsti!H48</f>
        <v>107138542</v>
      </c>
      <c r="I7" s="36">
        <f>+izvērsti!I10+izvērsti!I48</f>
        <v>145023714</v>
      </c>
      <c r="J7" s="36">
        <f>+izvērsti!J10+izvērsti!J48</f>
        <v>171643782</v>
      </c>
    </row>
    <row r="8" spans="1:11" s="6" customFormat="1" ht="72" customHeight="1" x14ac:dyDescent="0.25">
      <c r="A8" s="167"/>
      <c r="B8" s="4" t="s">
        <v>102</v>
      </c>
      <c r="C8" s="4" t="s">
        <v>105</v>
      </c>
      <c r="D8" s="75">
        <v>7460</v>
      </c>
      <c r="E8" s="36">
        <f>+izvērsti!E16+izvērsti!E49</f>
        <v>2829440</v>
      </c>
      <c r="F8" s="36">
        <f>+izvērsti!F16+izvērsti!F49</f>
        <v>11323898</v>
      </c>
      <c r="G8" s="36">
        <f>+izvērsti!G16+izvērsti!G49</f>
        <v>19837792</v>
      </c>
      <c r="H8" s="36">
        <f>+izvērsti!H16+izvērsti!H49</f>
        <v>28405350</v>
      </c>
      <c r="I8" s="36">
        <f>+izvērsti!I16+izvērsti!I49</f>
        <v>36512657</v>
      </c>
      <c r="J8" s="36">
        <f>+izvērsti!J16+izvērsti!J49</f>
        <v>41198943</v>
      </c>
    </row>
    <row r="9" spans="1:11" s="6" customFormat="1" ht="19.2" customHeight="1" x14ac:dyDescent="0.25">
      <c r="A9" s="198" t="s">
        <v>48</v>
      </c>
      <c r="B9" s="198"/>
      <c r="C9" s="198"/>
      <c r="D9" s="76"/>
      <c r="E9" s="72">
        <f t="shared" ref="E9:J9" si="2">SUM(E10:E16)</f>
        <v>2500451</v>
      </c>
      <c r="F9" s="72">
        <f t="shared" si="2"/>
        <v>10177057</v>
      </c>
      <c r="G9" s="72">
        <f t="shared" si="2"/>
        <v>18417397</v>
      </c>
      <c r="H9" s="72">
        <f t="shared" si="2"/>
        <v>27299503</v>
      </c>
      <c r="I9" s="72">
        <f t="shared" si="2"/>
        <v>36820528</v>
      </c>
      <c r="J9" s="72">
        <f t="shared" si="2"/>
        <v>43445641</v>
      </c>
      <c r="K9" s="85"/>
    </row>
    <row r="10" spans="1:11" s="6" customFormat="1" ht="19.2" customHeight="1" x14ac:dyDescent="0.25">
      <c r="A10" s="126"/>
      <c r="B10" s="19" t="s">
        <v>106</v>
      </c>
      <c r="C10" s="19" t="s">
        <v>111</v>
      </c>
      <c r="D10" s="77">
        <v>3000</v>
      </c>
      <c r="E10" s="36">
        <f>+izvērsti!E18+izvērsti!E51</f>
        <v>501228</v>
      </c>
      <c r="F10" s="36">
        <f>+izvērsti!F18+izvērsti!F51</f>
        <v>2030525</v>
      </c>
      <c r="G10" s="36">
        <f>+izvērsti!G18+izvērsti!G51</f>
        <v>3640932</v>
      </c>
      <c r="H10" s="36">
        <f>+izvērsti!H18+izvērsti!H51</f>
        <v>5343058</v>
      </c>
      <c r="I10" s="36">
        <f>+izvērsti!I18+izvērsti!I51</f>
        <v>7108090</v>
      </c>
      <c r="J10" s="36">
        <f>+izvērsti!J18+izvērsti!J51</f>
        <v>8283450</v>
      </c>
      <c r="K10" s="85"/>
    </row>
    <row r="11" spans="1:11" s="6" customFormat="1" ht="19.2" customHeight="1" x14ac:dyDescent="0.25">
      <c r="A11" s="126"/>
      <c r="B11" s="19" t="s">
        <v>107</v>
      </c>
      <c r="C11" s="19" t="s">
        <v>112</v>
      </c>
      <c r="D11" s="77">
        <v>1000</v>
      </c>
      <c r="E11" s="36">
        <f>+izvērsti!E19+izvērsti!E52</f>
        <v>3254</v>
      </c>
      <c r="F11" s="36">
        <f>+izvērsti!F19+izvērsti!F52</f>
        <v>13184</v>
      </c>
      <c r="G11" s="36">
        <f>+izvērsti!G19+izvērsti!G52</f>
        <v>23647</v>
      </c>
      <c r="H11" s="36">
        <f>+izvērsti!H19+izvērsti!H52</f>
        <v>34713</v>
      </c>
      <c r="I11" s="36">
        <f>+izvērsti!I19+izvērsti!I52</f>
        <v>46198</v>
      </c>
      <c r="J11" s="36">
        <f>+izvērsti!J19+izvērsti!J52</f>
        <v>53856</v>
      </c>
      <c r="K11" s="85"/>
    </row>
    <row r="12" spans="1:11" s="6" customFormat="1" ht="26.4" customHeight="1" x14ac:dyDescent="0.25">
      <c r="A12" s="126"/>
      <c r="B12" s="192" t="s">
        <v>108</v>
      </c>
      <c r="C12" s="192" t="s">
        <v>113</v>
      </c>
      <c r="D12" s="77">
        <v>1000</v>
      </c>
      <c r="E12" s="36">
        <f>+izvērsti!E20</f>
        <v>1093740</v>
      </c>
      <c r="F12" s="36">
        <f>+izvērsti!F20</f>
        <v>4453200</v>
      </c>
      <c r="G12" s="36">
        <f>+izvērsti!G20</f>
        <v>8069200</v>
      </c>
      <c r="H12" s="36">
        <f>+izvērsti!H20</f>
        <v>11985356</v>
      </c>
      <c r="I12" s="36">
        <f>+izvērsti!I20</f>
        <v>16215912</v>
      </c>
      <c r="J12" s="36">
        <f>+izvērsti!J20</f>
        <v>19188720</v>
      </c>
      <c r="K12" s="85"/>
    </row>
    <row r="13" spans="1:11" s="6" customFormat="1" x14ac:dyDescent="0.25">
      <c r="A13" s="126"/>
      <c r="B13" s="193"/>
      <c r="C13" s="193"/>
      <c r="D13" s="77">
        <v>3000</v>
      </c>
      <c r="E13" s="36">
        <f>+izvērsti!E21</f>
        <v>93260</v>
      </c>
      <c r="F13" s="36">
        <f>+izvērsti!F21</f>
        <v>380408</v>
      </c>
      <c r="G13" s="36">
        <f>+izvērsti!G21</f>
        <v>690872</v>
      </c>
      <c r="H13" s="36">
        <f>+izvērsti!H21</f>
        <v>1027096</v>
      </c>
      <c r="I13" s="36">
        <f>+izvērsti!I21</f>
        <v>1390332</v>
      </c>
      <c r="J13" s="36">
        <f>+izvērsti!J21</f>
        <v>1645572</v>
      </c>
      <c r="K13" s="85"/>
    </row>
    <row r="14" spans="1:11" s="6" customFormat="1" x14ac:dyDescent="0.25">
      <c r="A14" s="126"/>
      <c r="B14" s="200"/>
      <c r="C14" s="200"/>
      <c r="D14" s="77">
        <v>7470</v>
      </c>
      <c r="E14" s="36">
        <f>+izvērsti!E22</f>
        <v>39492</v>
      </c>
      <c r="F14" s="36">
        <f>+izvērsti!F22</f>
        <v>161080</v>
      </c>
      <c r="G14" s="36">
        <f>+izvērsti!G22</f>
        <v>292528</v>
      </c>
      <c r="H14" s="36">
        <f>+izvērsti!H22</f>
        <v>434884</v>
      </c>
      <c r="I14" s="36">
        <f>+izvērsti!I22</f>
        <v>588684</v>
      </c>
      <c r="J14" s="36">
        <f>+izvērsti!J22</f>
        <v>696780</v>
      </c>
      <c r="K14" s="85"/>
    </row>
    <row r="15" spans="1:11" s="6" customFormat="1" ht="19.2" customHeight="1" x14ac:dyDescent="0.25">
      <c r="A15" s="126"/>
      <c r="B15" s="19" t="s">
        <v>109</v>
      </c>
      <c r="C15" s="19" t="s">
        <v>114</v>
      </c>
      <c r="D15" s="77">
        <v>1000</v>
      </c>
      <c r="E15" s="36">
        <f>+izvērsti!E23</f>
        <v>33412</v>
      </c>
      <c r="F15" s="36">
        <f>+izvērsti!F23</f>
        <v>136288</v>
      </c>
      <c r="G15" s="36">
        <f>+izvērsti!G23</f>
        <v>247524</v>
      </c>
      <c r="H15" s="36">
        <f>+izvērsti!H23</f>
        <v>367992</v>
      </c>
      <c r="I15" s="36">
        <f>+izvērsti!I23</f>
        <v>498128</v>
      </c>
      <c r="J15" s="36">
        <f>+izvērsti!J23</f>
        <v>589584</v>
      </c>
      <c r="K15" s="85"/>
    </row>
    <row r="16" spans="1:11" s="6" customFormat="1" ht="54.6" customHeight="1" x14ac:dyDescent="0.25">
      <c r="A16" s="126"/>
      <c r="B16" s="19" t="s">
        <v>110</v>
      </c>
      <c r="C16" s="19" t="s">
        <v>115</v>
      </c>
      <c r="D16" s="77">
        <v>7460</v>
      </c>
      <c r="E16" s="36">
        <f>+izvērsti!E24</f>
        <v>736065</v>
      </c>
      <c r="F16" s="36">
        <f>+izvērsti!F24</f>
        <v>3002372</v>
      </c>
      <c r="G16" s="36">
        <f>+izvērsti!G24</f>
        <v>5452694</v>
      </c>
      <c r="H16" s="36">
        <f>+izvērsti!H24</f>
        <v>8106404</v>
      </c>
      <c r="I16" s="36">
        <f>+izvērsti!I24</f>
        <v>10973184</v>
      </c>
      <c r="J16" s="36">
        <f>+izvērsti!J24</f>
        <v>12987679</v>
      </c>
      <c r="K16" s="85"/>
    </row>
    <row r="17" spans="1:10" s="6" customFormat="1" ht="19.2" customHeight="1" x14ac:dyDescent="0.25">
      <c r="A17" s="191" t="s">
        <v>41</v>
      </c>
      <c r="B17" s="191"/>
      <c r="C17" s="191"/>
      <c r="D17" s="78"/>
      <c r="E17" s="72">
        <f>+E18</f>
        <v>4204</v>
      </c>
      <c r="F17" s="72">
        <f t="shared" ref="F17:J17" si="3">+F18</f>
        <v>20029</v>
      </c>
      <c r="G17" s="72">
        <f t="shared" si="3"/>
        <v>44342</v>
      </c>
      <c r="H17" s="72">
        <f t="shared" si="3"/>
        <v>73525</v>
      </c>
      <c r="I17" s="72">
        <f t="shared" si="3"/>
        <v>105052</v>
      </c>
      <c r="J17" s="72">
        <f t="shared" si="3"/>
        <v>127206</v>
      </c>
    </row>
    <row r="18" spans="1:10" s="6" customFormat="1" ht="39.6" x14ac:dyDescent="0.25">
      <c r="A18" s="70"/>
      <c r="B18" s="19" t="s">
        <v>116</v>
      </c>
      <c r="C18" s="19" t="s">
        <v>99</v>
      </c>
      <c r="D18" s="77">
        <v>1000</v>
      </c>
      <c r="E18" s="36">
        <f>+izvērsti!E26</f>
        <v>4204</v>
      </c>
      <c r="F18" s="36">
        <f>+izvērsti!F26</f>
        <v>20029</v>
      </c>
      <c r="G18" s="36">
        <f>+izvērsti!G26</f>
        <v>44342</v>
      </c>
      <c r="H18" s="36">
        <f>+izvērsti!H26</f>
        <v>73525</v>
      </c>
      <c r="I18" s="36">
        <f>+izvērsti!I26</f>
        <v>105052</v>
      </c>
      <c r="J18" s="36">
        <f>+izvērsti!J26</f>
        <v>127206</v>
      </c>
    </row>
    <row r="19" spans="1:10" s="6" customFormat="1" ht="19.2" customHeight="1" x14ac:dyDescent="0.25">
      <c r="A19" s="191" t="s">
        <v>43</v>
      </c>
      <c r="B19" s="191"/>
      <c r="C19" s="191"/>
      <c r="D19" s="78"/>
      <c r="E19" s="72">
        <f>+E20</f>
        <v>27346</v>
      </c>
      <c r="F19" s="72">
        <f t="shared" ref="F19:J19" si="4">+F20</f>
        <v>112278</v>
      </c>
      <c r="G19" s="72">
        <f t="shared" si="4"/>
        <v>205971</v>
      </c>
      <c r="H19" s="72">
        <f t="shared" si="4"/>
        <v>308273</v>
      </c>
      <c r="I19" s="72">
        <f t="shared" si="4"/>
        <v>418911</v>
      </c>
      <c r="J19" s="72">
        <f t="shared" si="4"/>
        <v>496683</v>
      </c>
    </row>
    <row r="20" spans="1:10" s="6" customFormat="1" x14ac:dyDescent="0.25">
      <c r="A20" s="70"/>
      <c r="B20" s="19" t="s">
        <v>117</v>
      </c>
      <c r="C20" s="19" t="s">
        <v>72</v>
      </c>
      <c r="D20" s="77">
        <v>7470</v>
      </c>
      <c r="E20" s="36">
        <f>+izvērsti!E28</f>
        <v>27346</v>
      </c>
      <c r="F20" s="36">
        <f>+izvērsti!F28</f>
        <v>112278</v>
      </c>
      <c r="G20" s="36">
        <f>+izvērsti!G28</f>
        <v>205971</v>
      </c>
      <c r="H20" s="36">
        <f>+izvērsti!H28</f>
        <v>308273</v>
      </c>
      <c r="I20" s="36">
        <f>+izvērsti!I28</f>
        <v>418911</v>
      </c>
      <c r="J20" s="36">
        <f>+izvērsti!J28</f>
        <v>496683</v>
      </c>
    </row>
    <row r="21" spans="1:10" s="6" customFormat="1" ht="19.2" customHeight="1" x14ac:dyDescent="0.25">
      <c r="A21" s="191" t="s">
        <v>44</v>
      </c>
      <c r="B21" s="191"/>
      <c r="C21" s="191"/>
      <c r="D21" s="78"/>
      <c r="E21" s="72">
        <f>+E22</f>
        <v>11172</v>
      </c>
      <c r="F21" s="72">
        <f t="shared" ref="F21:J21" si="5">+F22</f>
        <v>45570</v>
      </c>
      <c r="G21" s="72">
        <f t="shared" si="5"/>
        <v>82761</v>
      </c>
      <c r="H21" s="72">
        <f t="shared" si="5"/>
        <v>123039</v>
      </c>
      <c r="I21" s="72">
        <f t="shared" si="5"/>
        <v>166551</v>
      </c>
      <c r="J21" s="72">
        <f t="shared" si="5"/>
        <v>197127</v>
      </c>
    </row>
    <row r="22" spans="1:10" s="6" customFormat="1" ht="39.6" x14ac:dyDescent="0.25">
      <c r="A22" s="70"/>
      <c r="B22" s="19" t="s">
        <v>118</v>
      </c>
      <c r="C22" s="19" t="s">
        <v>119</v>
      </c>
      <c r="D22" s="77">
        <v>1000</v>
      </c>
      <c r="E22" s="36">
        <f>+izvērsti!E30</f>
        <v>11172</v>
      </c>
      <c r="F22" s="36">
        <f>+izvērsti!F30</f>
        <v>45570</v>
      </c>
      <c r="G22" s="36">
        <f>+izvērsti!G30</f>
        <v>82761</v>
      </c>
      <c r="H22" s="36">
        <f>+izvērsti!H30</f>
        <v>123039</v>
      </c>
      <c r="I22" s="36">
        <f>+izvērsti!I30</f>
        <v>166551</v>
      </c>
      <c r="J22" s="36">
        <f>+izvērsti!J30</f>
        <v>197127</v>
      </c>
    </row>
    <row r="23" spans="1:10" s="6" customFormat="1" ht="19.2" customHeight="1" x14ac:dyDescent="0.25">
      <c r="A23" s="191" t="s">
        <v>47</v>
      </c>
      <c r="B23" s="191"/>
      <c r="C23" s="191"/>
      <c r="D23" s="78"/>
      <c r="E23" s="72">
        <f>+E24</f>
        <v>3060</v>
      </c>
      <c r="F23" s="72">
        <f t="shared" ref="F23:J23" si="6">+F24</f>
        <v>12485</v>
      </c>
      <c r="G23" s="72">
        <f t="shared" si="6"/>
        <v>22684</v>
      </c>
      <c r="H23" s="72">
        <f t="shared" si="6"/>
        <v>33735</v>
      </c>
      <c r="I23" s="72">
        <f t="shared" si="6"/>
        <v>45681</v>
      </c>
      <c r="J23" s="72">
        <f t="shared" si="6"/>
        <v>44906</v>
      </c>
    </row>
    <row r="24" spans="1:10" s="6" customFormat="1" x14ac:dyDescent="0.25">
      <c r="A24" s="70"/>
      <c r="B24" s="19" t="s">
        <v>120</v>
      </c>
      <c r="C24" s="19" t="s">
        <v>121</v>
      </c>
      <c r="D24" s="77">
        <v>1000</v>
      </c>
      <c r="E24" s="36">
        <f>+izvērsti!E32</f>
        <v>3060</v>
      </c>
      <c r="F24" s="36">
        <f>+izvērsti!F32</f>
        <v>12485</v>
      </c>
      <c r="G24" s="36">
        <f>+izvērsti!G32</f>
        <v>22684</v>
      </c>
      <c r="H24" s="36">
        <f>+izvērsti!H32</f>
        <v>33735</v>
      </c>
      <c r="I24" s="36">
        <f>+izvērsti!I32</f>
        <v>45681</v>
      </c>
      <c r="J24" s="36">
        <f>+izvērsti!J32</f>
        <v>44906</v>
      </c>
    </row>
    <row r="25" spans="1:10" s="6" customFormat="1" ht="19.2" customHeight="1" x14ac:dyDescent="0.25">
      <c r="A25" s="191" t="s">
        <v>51</v>
      </c>
      <c r="B25" s="191"/>
      <c r="C25" s="191"/>
      <c r="D25" s="73"/>
      <c r="E25" s="72">
        <f>SUM(E26:E28)</f>
        <v>1275343</v>
      </c>
      <c r="F25" s="72">
        <f t="shared" ref="F25:J25" si="7">SUM(F26:F28)</f>
        <v>5607967</v>
      </c>
      <c r="G25" s="72">
        <f t="shared" si="7"/>
        <v>9645005</v>
      </c>
      <c r="H25" s="72">
        <f t="shared" si="7"/>
        <v>14017133</v>
      </c>
      <c r="I25" s="72">
        <f t="shared" si="7"/>
        <v>18740307</v>
      </c>
      <c r="J25" s="72">
        <f t="shared" si="7"/>
        <v>22059295</v>
      </c>
    </row>
    <row r="26" spans="1:10" s="6" customFormat="1" ht="19.2" customHeight="1" x14ac:dyDescent="0.25">
      <c r="A26" s="194"/>
      <c r="B26" s="192" t="s">
        <v>122</v>
      </c>
      <c r="C26" s="192" t="s">
        <v>123</v>
      </c>
      <c r="D26" s="77">
        <v>1000</v>
      </c>
      <c r="E26" s="36">
        <f>+izvērsti!E36</f>
        <v>496773</v>
      </c>
      <c r="F26" s="36">
        <f>+izvērsti!F36</f>
        <v>2026308</v>
      </c>
      <c r="G26" s="36">
        <f>+izvērsti!G36</f>
        <v>3680038</v>
      </c>
      <c r="H26" s="36">
        <f>+izvērsti!H36</f>
        <v>5471033</v>
      </c>
      <c r="I26" s="36">
        <f>+izvērsti!I36</f>
        <v>7405831</v>
      </c>
      <c r="J26" s="36">
        <f>+izvērsti!J36</f>
        <v>8765419</v>
      </c>
    </row>
    <row r="27" spans="1:10" s="6" customFormat="1" ht="19.2" customHeight="1" x14ac:dyDescent="0.25">
      <c r="A27" s="195"/>
      <c r="B27" s="193"/>
      <c r="C27" s="193"/>
      <c r="D27" s="77">
        <v>7460</v>
      </c>
      <c r="E27" s="36">
        <f>+izvērsti!E37</f>
        <v>654309</v>
      </c>
      <c r="F27" s="36">
        <f>+izvērsti!F37</f>
        <v>3152658</v>
      </c>
      <c r="G27" s="36">
        <f>+izvērsti!G37</f>
        <v>5361223</v>
      </c>
      <c r="H27" s="36">
        <f>+izvērsti!H37</f>
        <v>7753109</v>
      </c>
      <c r="I27" s="36">
        <f>+izvērsti!I37</f>
        <v>10337043</v>
      </c>
      <c r="J27" s="36">
        <f>+izvērsti!J37</f>
        <v>12152781</v>
      </c>
    </row>
    <row r="28" spans="1:10" s="6" customFormat="1" ht="19.2" customHeight="1" x14ac:dyDescent="0.25">
      <c r="A28" s="195"/>
      <c r="B28" s="193"/>
      <c r="C28" s="193"/>
      <c r="D28" s="77">
        <v>7460</v>
      </c>
      <c r="E28" s="36">
        <f>+izvērsti!E38</f>
        <v>124261</v>
      </c>
      <c r="F28" s="36">
        <f>+izvērsti!F38</f>
        <v>429001</v>
      </c>
      <c r="G28" s="36">
        <f>+izvērsti!G38</f>
        <v>603744</v>
      </c>
      <c r="H28" s="36">
        <f>+izvērsti!H38</f>
        <v>792991</v>
      </c>
      <c r="I28" s="36">
        <f>+izvērsti!I38</f>
        <v>997433</v>
      </c>
      <c r="J28" s="36">
        <f>+izvērsti!J38</f>
        <v>1141095</v>
      </c>
    </row>
    <row r="29" spans="1:10" s="6" customFormat="1" ht="19.2" customHeight="1" x14ac:dyDescent="0.25">
      <c r="A29" s="191" t="s">
        <v>56</v>
      </c>
      <c r="B29" s="191"/>
      <c r="C29" s="191"/>
      <c r="D29" s="78"/>
      <c r="E29" s="72">
        <f>SUM(E30:E31)</f>
        <v>12893</v>
      </c>
      <c r="F29" s="72">
        <f t="shared" ref="F29:J29" si="8">SUM(F30:F31)</f>
        <v>52591</v>
      </c>
      <c r="G29" s="72">
        <f t="shared" si="8"/>
        <v>95514</v>
      </c>
      <c r="H29" s="72">
        <f t="shared" si="8"/>
        <v>142008</v>
      </c>
      <c r="I29" s="72">
        <f t="shared" si="8"/>
        <v>192254</v>
      </c>
      <c r="J29" s="72">
        <f t="shared" si="8"/>
        <v>227562</v>
      </c>
    </row>
    <row r="30" spans="1:10" s="6" customFormat="1" ht="19.2" customHeight="1" x14ac:dyDescent="0.25">
      <c r="A30" s="126"/>
      <c r="B30" s="19" t="s">
        <v>124</v>
      </c>
      <c r="C30" s="19" t="s">
        <v>127</v>
      </c>
      <c r="D30" s="77">
        <v>7470</v>
      </c>
      <c r="E30" s="36">
        <f>+izvērsti!E40</f>
        <v>6204</v>
      </c>
      <c r="F30" s="36">
        <f>+izvērsti!F40</f>
        <v>25306</v>
      </c>
      <c r="G30" s="36">
        <f>+izvērsti!G40</f>
        <v>45961</v>
      </c>
      <c r="H30" s="36">
        <f>+izvērsti!H40</f>
        <v>68340</v>
      </c>
      <c r="I30" s="36">
        <f>+izvērsti!I40</f>
        <v>92528</v>
      </c>
      <c r="J30" s="36">
        <f>+izvērsti!J40</f>
        <v>109524</v>
      </c>
    </row>
    <row r="31" spans="1:10" s="6" customFormat="1" ht="27.6" customHeight="1" x14ac:dyDescent="0.25">
      <c r="A31" s="126"/>
      <c r="B31" s="15" t="s">
        <v>125</v>
      </c>
      <c r="C31" s="15" t="s">
        <v>126</v>
      </c>
      <c r="D31" s="79">
        <v>3000</v>
      </c>
      <c r="E31" s="36">
        <f>+izvērsti!E41</f>
        <v>6689</v>
      </c>
      <c r="F31" s="36">
        <f>+izvērsti!F41</f>
        <v>27285</v>
      </c>
      <c r="G31" s="36">
        <f>+izvērsti!G41</f>
        <v>49553</v>
      </c>
      <c r="H31" s="36">
        <f>+izvērsti!H41</f>
        <v>73668</v>
      </c>
      <c r="I31" s="36">
        <f>+izvērsti!I41</f>
        <v>99726</v>
      </c>
      <c r="J31" s="36">
        <f>+izvērsti!J41</f>
        <v>118038</v>
      </c>
    </row>
    <row r="34" spans="4:10" x14ac:dyDescent="0.25">
      <c r="D34" s="80">
        <v>1000</v>
      </c>
      <c r="E34" s="67">
        <f>+E11+E12+E15+E18+E22+E24+E26</f>
        <v>1645615</v>
      </c>
      <c r="F34" s="67">
        <f t="shared" ref="F34:J34" si="9">+F11+F12+F15+F18+F22+F24+F26</f>
        <v>6707064</v>
      </c>
      <c r="G34" s="67">
        <f t="shared" si="9"/>
        <v>12170196</v>
      </c>
      <c r="H34" s="67">
        <f t="shared" si="9"/>
        <v>18089393</v>
      </c>
      <c r="I34" s="67">
        <f t="shared" si="9"/>
        <v>24483353</v>
      </c>
      <c r="J34" s="67">
        <f t="shared" si="9"/>
        <v>28966818</v>
      </c>
    </row>
    <row r="35" spans="4:10" x14ac:dyDescent="0.25">
      <c r="D35" s="80">
        <v>3000</v>
      </c>
      <c r="E35" s="67">
        <f>+E10+E31+E13</f>
        <v>601177</v>
      </c>
      <c r="F35" s="67">
        <f t="shared" ref="F35:J35" si="10">+F10+F31+F13</f>
        <v>2438218</v>
      </c>
      <c r="G35" s="67">
        <f t="shared" si="10"/>
        <v>4381357</v>
      </c>
      <c r="H35" s="67">
        <f t="shared" si="10"/>
        <v>6443822</v>
      </c>
      <c r="I35" s="67">
        <f t="shared" si="10"/>
        <v>8598148</v>
      </c>
      <c r="J35" s="67">
        <f t="shared" si="10"/>
        <v>10047060</v>
      </c>
    </row>
    <row r="36" spans="4:10" x14ac:dyDescent="0.25">
      <c r="D36" s="80">
        <v>7460</v>
      </c>
      <c r="E36" s="67">
        <f t="shared" ref="E36:J36" si="11">+E6+E7+E8+E16+E27+E28</f>
        <v>6259296</v>
      </c>
      <c r="F36" s="67">
        <f t="shared" si="11"/>
        <v>25698229</v>
      </c>
      <c r="G36" s="67">
        <f t="shared" si="11"/>
        <v>45330650</v>
      </c>
      <c r="H36" s="67">
        <f t="shared" si="11"/>
        <v>164989121</v>
      </c>
      <c r="I36" s="67">
        <f t="shared" si="11"/>
        <v>220970198</v>
      </c>
      <c r="J36" s="67">
        <f t="shared" si="11"/>
        <v>259196155</v>
      </c>
    </row>
    <row r="37" spans="4:10" x14ac:dyDescent="0.25">
      <c r="D37" s="80">
        <v>7470</v>
      </c>
      <c r="E37" s="67">
        <f>+E14+E20+E30</f>
        <v>73042</v>
      </c>
      <c r="F37" s="67">
        <f t="shared" ref="F37:J37" si="12">+F14+F20+F30</f>
        <v>298664</v>
      </c>
      <c r="G37" s="67">
        <f t="shared" si="12"/>
        <v>544460</v>
      </c>
      <c r="H37" s="67">
        <f t="shared" si="12"/>
        <v>811497</v>
      </c>
      <c r="I37" s="67">
        <f t="shared" si="12"/>
        <v>1100123</v>
      </c>
      <c r="J37" s="67">
        <f t="shared" si="12"/>
        <v>1302987</v>
      </c>
    </row>
    <row r="38" spans="4:10" x14ac:dyDescent="0.25">
      <c r="D38" s="80"/>
      <c r="E38" s="81">
        <f>SUM(E34:E37)</f>
        <v>8579130</v>
      </c>
      <c r="F38" s="81">
        <f t="shared" ref="F38:J38" si="13">SUM(F34:F37)</f>
        <v>35142175</v>
      </c>
      <c r="G38" s="81">
        <f t="shared" si="13"/>
        <v>62426663</v>
      </c>
      <c r="H38" s="81">
        <f t="shared" si="13"/>
        <v>190333833</v>
      </c>
      <c r="I38" s="81">
        <f t="shared" si="13"/>
        <v>255151822</v>
      </c>
      <c r="J38" s="81">
        <f t="shared" si="13"/>
        <v>299513020</v>
      </c>
    </row>
    <row r="39" spans="4:10" x14ac:dyDescent="0.25">
      <c r="D39" s="80"/>
      <c r="E39" s="67">
        <f t="shared" ref="E39:J39" si="14">+E38-E4</f>
        <v>0</v>
      </c>
      <c r="F39" s="67">
        <f t="shared" si="14"/>
        <v>0</v>
      </c>
      <c r="G39" s="67">
        <f t="shared" si="14"/>
        <v>0</v>
      </c>
      <c r="H39" s="67">
        <f t="shared" si="14"/>
        <v>0</v>
      </c>
      <c r="I39" s="67">
        <f t="shared" si="14"/>
        <v>0</v>
      </c>
      <c r="J39" s="67">
        <f t="shared" si="14"/>
        <v>0</v>
      </c>
    </row>
    <row r="41" spans="4:10" x14ac:dyDescent="0.25">
      <c r="E41" s="67"/>
      <c r="F41" s="67"/>
      <c r="G41" s="67"/>
      <c r="H41" s="67"/>
      <c r="I41" s="67"/>
      <c r="J41" s="67"/>
    </row>
    <row r="42" spans="4:10" x14ac:dyDescent="0.25">
      <c r="E42" s="67"/>
      <c r="F42" s="67"/>
      <c r="G42" s="67"/>
      <c r="H42" s="67"/>
      <c r="I42" s="67"/>
      <c r="J42" s="67"/>
    </row>
    <row r="43" spans="4:10" x14ac:dyDescent="0.25">
      <c r="E43" s="67"/>
      <c r="F43" s="67"/>
      <c r="G43" s="67"/>
      <c r="H43" s="67"/>
      <c r="I43" s="67"/>
      <c r="J43" s="67"/>
    </row>
  </sheetData>
  <autoFilter ref="A4:J31">
    <filterColumn colId="0" showButton="0"/>
    <filterColumn colId="1" showButton="0"/>
  </autoFilter>
  <mergeCells count="20">
    <mergeCell ref="A1:J1"/>
    <mergeCell ref="A4:C4"/>
    <mergeCell ref="A29:C29"/>
    <mergeCell ref="A5:C5"/>
    <mergeCell ref="A6:A8"/>
    <mergeCell ref="A9:C9"/>
    <mergeCell ref="A10:A16"/>
    <mergeCell ref="B3:C3"/>
    <mergeCell ref="E3:J3"/>
    <mergeCell ref="B12:B14"/>
    <mergeCell ref="C12:C14"/>
    <mergeCell ref="A30:A31"/>
    <mergeCell ref="A17:C17"/>
    <mergeCell ref="A19:C19"/>
    <mergeCell ref="A21:C21"/>
    <mergeCell ref="A23:C23"/>
    <mergeCell ref="A25:C25"/>
    <mergeCell ref="B26:B28"/>
    <mergeCell ref="C26:C28"/>
    <mergeCell ref="A26:A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8"/>
  <sheetViews>
    <sheetView showGridLines="0" zoomScaleNormal="100" workbookViewId="0">
      <selection activeCell="B6" sqref="B6:B7"/>
    </sheetView>
  </sheetViews>
  <sheetFormatPr defaultColWidth="8.88671875" defaultRowHeight="13.8" x14ac:dyDescent="0.25"/>
  <cols>
    <col min="1" max="1" width="8.88671875" style="1"/>
    <col min="2" max="2" width="39.109375" style="1" customWidth="1"/>
    <col min="3" max="8" width="12.88671875" style="1" customWidth="1"/>
    <col min="9" max="16384" width="8.88671875" style="1"/>
  </cols>
  <sheetData>
    <row r="1" spans="1:8" s="2" customFormat="1" ht="17.399999999999999" x14ac:dyDescent="0.3">
      <c r="A1" s="99" t="s">
        <v>17</v>
      </c>
      <c r="B1" s="99"/>
      <c r="C1" s="99"/>
      <c r="D1" s="99"/>
      <c r="E1" s="99"/>
      <c r="F1" s="99"/>
      <c r="G1" s="99"/>
      <c r="H1" s="99"/>
    </row>
    <row r="2" spans="1:8" s="2" customFormat="1" ht="9" customHeight="1" x14ac:dyDescent="0.3">
      <c r="A2" s="28"/>
      <c r="B2" s="28"/>
      <c r="C2" s="86"/>
      <c r="D2" s="86"/>
      <c r="E2" s="86"/>
      <c r="F2" s="86"/>
      <c r="G2" s="86"/>
    </row>
    <row r="3" spans="1:8" ht="35.4" customHeight="1" x14ac:dyDescent="0.25">
      <c r="A3" s="57" t="s">
        <v>18</v>
      </c>
      <c r="B3" s="89" t="s">
        <v>90</v>
      </c>
      <c r="C3" s="100" t="s">
        <v>74</v>
      </c>
      <c r="D3" s="100"/>
      <c r="E3" s="100"/>
      <c r="F3" s="100"/>
      <c r="G3" s="100"/>
      <c r="H3" s="100"/>
    </row>
    <row r="4" spans="1:8" ht="28.2" customHeight="1" x14ac:dyDescent="0.25">
      <c r="A4" s="29" t="s">
        <v>136</v>
      </c>
      <c r="B4" s="90" t="s">
        <v>134</v>
      </c>
      <c r="C4" s="87" t="s">
        <v>0</v>
      </c>
      <c r="D4" s="87" t="s">
        <v>1</v>
      </c>
      <c r="E4" s="87" t="s">
        <v>2</v>
      </c>
      <c r="F4" s="87" t="s">
        <v>3</v>
      </c>
      <c r="G4" s="205" t="s">
        <v>73</v>
      </c>
      <c r="H4" s="205"/>
    </row>
    <row r="5" spans="1:8" ht="18" customHeight="1" x14ac:dyDescent="0.25">
      <c r="A5" s="201"/>
      <c r="B5" s="91" t="s">
        <v>91</v>
      </c>
      <c r="C5" s="35">
        <f>+izvērsti!E43</f>
        <v>1141</v>
      </c>
      <c r="D5" s="35">
        <f>+izvērsti!F43</f>
        <v>1312</v>
      </c>
      <c r="E5" s="35">
        <f>+izvērsti!G43</f>
        <v>1483</v>
      </c>
      <c r="F5" s="35">
        <f>+izvērsti!H43</f>
        <v>1656</v>
      </c>
      <c r="G5" s="204">
        <f>+izvērsti!I43</f>
        <v>1795</v>
      </c>
      <c r="H5" s="204"/>
    </row>
    <row r="6" spans="1:8" ht="27" customHeight="1" x14ac:dyDescent="0.25">
      <c r="A6" s="201"/>
      <c r="B6" s="202" t="s">
        <v>83</v>
      </c>
      <c r="C6" s="89" t="s">
        <v>19</v>
      </c>
      <c r="D6" s="89" t="s">
        <v>20</v>
      </c>
      <c r="E6" s="89" t="s">
        <v>21</v>
      </c>
      <c r="F6" s="89" t="s">
        <v>22</v>
      </c>
      <c r="G6" s="89" t="s">
        <v>23</v>
      </c>
      <c r="H6" s="8" t="s">
        <v>95</v>
      </c>
    </row>
    <row r="7" spans="1:8" ht="22.2" customHeight="1" x14ac:dyDescent="0.25">
      <c r="A7" s="201"/>
      <c r="B7" s="203"/>
      <c r="C7" s="92">
        <v>7079616</v>
      </c>
      <c r="D7" s="92">
        <v>28318464</v>
      </c>
      <c r="E7" s="92">
        <v>49557312</v>
      </c>
      <c r="F7" s="92">
        <v>70878963</v>
      </c>
      <c r="G7" s="92">
        <v>90958577</v>
      </c>
      <c r="H7" s="92">
        <v>102468129</v>
      </c>
    </row>
    <row r="8" spans="1:8" x14ac:dyDescent="0.25">
      <c r="C8" s="40"/>
      <c r="D8" s="40"/>
      <c r="E8" s="40"/>
      <c r="F8" s="40"/>
      <c r="G8" s="40"/>
    </row>
  </sheetData>
  <mergeCells count="6">
    <mergeCell ref="A1:H1"/>
    <mergeCell ref="A5:A7"/>
    <mergeCell ref="B6:B7"/>
    <mergeCell ref="G5:H5"/>
    <mergeCell ref="G4:H4"/>
    <mergeCell ref="C3:H3"/>
  </mergeCells>
  <printOptions horizontalCentered="1"/>
  <pageMargins left="0.23622047244094491" right="0.27559055118110237" top="0.51181102362204722" bottom="0.27559055118110237" header="0.35433070866141736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Kompakti</vt:lpstr>
      <vt:lpstr>izvērsti</vt:lpstr>
      <vt:lpstr>izvērsti (bez AI)</vt:lpstr>
      <vt:lpstr>RESORI_EKK_(bez AI)</vt:lpstr>
      <vt:lpstr>Ietekme uz pašvaldību budžetu</vt:lpstr>
      <vt:lpstr>izvērsti!Print_Area</vt:lpstr>
      <vt:lpstr>'izvērsti (bez AI)'!Print_Area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Initra Pavloviča</cp:lastModifiedBy>
  <cp:lastPrinted>2022-07-29T13:21:40Z</cp:lastPrinted>
  <dcterms:created xsi:type="dcterms:W3CDTF">2022-06-02T12:19:57Z</dcterms:created>
  <dcterms:modified xsi:type="dcterms:W3CDTF">2022-07-29T13:36:27Z</dcterms:modified>
</cp:coreProperties>
</file>