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ktors.kravcenko\Documents\SAM 4.2.2.5\Saskaņošana\Saskaņošana I\Saskaņošana II\Saskaņošana III\FM iebildumi\"/>
    </mc:Choice>
  </mc:AlternateContent>
  <bookViews>
    <workbookView xWindow="0" yWindow="0" windowWidth="25575" windowHeight="11370"/>
  </bookViews>
  <sheets>
    <sheet name=" 4.2.2.5 projekta budžets_1_pi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5" i="1" l="1"/>
  <c r="K74" i="1"/>
  <c r="J74" i="1"/>
  <c r="I74" i="1"/>
  <c r="H74" i="1"/>
  <c r="G74" i="1"/>
  <c r="F74" i="1"/>
  <c r="E74" i="1"/>
  <c r="D74" i="1"/>
  <c r="K73" i="1"/>
  <c r="K72" i="1"/>
  <c r="J71" i="1"/>
  <c r="I71" i="1"/>
  <c r="H71" i="1"/>
  <c r="G71" i="1"/>
  <c r="F71" i="1"/>
  <c r="E71" i="1"/>
  <c r="K71" i="1" s="1"/>
  <c r="K70" i="1"/>
  <c r="J69" i="1"/>
  <c r="I69" i="1"/>
  <c r="H69" i="1"/>
  <c r="G69" i="1"/>
  <c r="F69" i="1"/>
  <c r="E69" i="1"/>
  <c r="D69" i="1"/>
  <c r="C69" i="1"/>
  <c r="K69" i="1" s="1"/>
  <c r="K68" i="1"/>
  <c r="H68" i="1"/>
  <c r="G68" i="1"/>
  <c r="G67" i="1" s="1"/>
  <c r="F68" i="1"/>
  <c r="F67" i="1" s="1"/>
  <c r="E68" i="1"/>
  <c r="E67" i="1" s="1"/>
  <c r="K67" i="1" s="1"/>
  <c r="J67" i="1"/>
  <c r="I67" i="1"/>
  <c r="H67" i="1"/>
  <c r="F66" i="1"/>
  <c r="F64" i="1" s="1"/>
  <c r="K65" i="1"/>
  <c r="J64" i="1"/>
  <c r="I64" i="1"/>
  <c r="H64" i="1"/>
  <c r="G64" i="1"/>
  <c r="E64" i="1"/>
  <c r="D64" i="1"/>
  <c r="C64" i="1"/>
  <c r="K64" i="1" s="1"/>
  <c r="K63" i="1"/>
  <c r="K62" i="1"/>
  <c r="J61" i="1"/>
  <c r="I61" i="1"/>
  <c r="H61" i="1"/>
  <c r="G61" i="1"/>
  <c r="F61" i="1"/>
  <c r="F51" i="1" s="1"/>
  <c r="F76" i="1" s="1"/>
  <c r="E61" i="1"/>
  <c r="D61" i="1"/>
  <c r="K60" i="1"/>
  <c r="K59" i="1"/>
  <c r="J58" i="1"/>
  <c r="I58" i="1"/>
  <c r="H58" i="1"/>
  <c r="G58" i="1"/>
  <c r="K58" i="1" s="1"/>
  <c r="F58" i="1"/>
  <c r="E58" i="1"/>
  <c r="D58" i="1"/>
  <c r="J57" i="1"/>
  <c r="I57" i="1"/>
  <c r="H57" i="1"/>
  <c r="G57" i="1"/>
  <c r="K57" i="1" s="1"/>
  <c r="F57" i="1"/>
  <c r="E57" i="1"/>
  <c r="D57" i="1"/>
  <c r="J56" i="1"/>
  <c r="J55" i="1" s="1"/>
  <c r="I56" i="1"/>
  <c r="H56" i="1"/>
  <c r="G56" i="1"/>
  <c r="K56" i="1" s="1"/>
  <c r="F56" i="1"/>
  <c r="E56" i="1"/>
  <c r="D56" i="1"/>
  <c r="I55" i="1"/>
  <c r="H55" i="1"/>
  <c r="F55" i="1"/>
  <c r="E55" i="1"/>
  <c r="D55" i="1"/>
  <c r="J54" i="1"/>
  <c r="J52" i="1" s="1"/>
  <c r="J51" i="1" s="1"/>
  <c r="I54" i="1"/>
  <c r="H54" i="1"/>
  <c r="G54" i="1"/>
  <c r="K54" i="1" s="1"/>
  <c r="K52" i="1" s="1"/>
  <c r="F54" i="1"/>
  <c r="E54" i="1"/>
  <c r="D54" i="1"/>
  <c r="K53" i="1"/>
  <c r="I52" i="1"/>
  <c r="H52" i="1"/>
  <c r="H51" i="1" s="1"/>
  <c r="F52" i="1"/>
  <c r="E52" i="1"/>
  <c r="D52" i="1"/>
  <c r="I51" i="1"/>
  <c r="D51" i="1"/>
  <c r="C51" i="1"/>
  <c r="C76" i="1" s="1"/>
  <c r="J50" i="1"/>
  <c r="I50" i="1"/>
  <c r="I76" i="1" s="1"/>
  <c r="H50" i="1"/>
  <c r="G50" i="1"/>
  <c r="F50" i="1"/>
  <c r="E50" i="1"/>
  <c r="D50" i="1"/>
  <c r="K50" i="1" s="1"/>
  <c r="K49" i="1"/>
  <c r="K48" i="1"/>
  <c r="K47" i="1"/>
  <c r="K46" i="1"/>
  <c r="J45" i="1"/>
  <c r="I45" i="1"/>
  <c r="H45" i="1"/>
  <c r="G45" i="1"/>
  <c r="F45" i="1"/>
  <c r="E45" i="1"/>
  <c r="D45" i="1"/>
  <c r="C45" i="1"/>
  <c r="K45" i="1" s="1"/>
  <c r="J76" i="1" l="1"/>
  <c r="E76" i="1"/>
  <c r="H76" i="1"/>
  <c r="E51" i="1"/>
  <c r="K66" i="1"/>
  <c r="K61" i="1"/>
  <c r="D76" i="1"/>
  <c r="K76" i="1" s="1"/>
  <c r="G52" i="1"/>
  <c r="G51" i="1" s="1"/>
  <c r="G76" i="1" s="1"/>
  <c r="G55" i="1"/>
  <c r="K55" i="1" s="1"/>
  <c r="K51" i="1" l="1"/>
  <c r="H36" i="1" l="1"/>
  <c r="J7" i="1"/>
  <c r="J8" i="1"/>
  <c r="F27" i="1" l="1"/>
  <c r="E35" i="1" l="1"/>
  <c r="F35" i="1"/>
  <c r="G35" i="1"/>
  <c r="H35" i="1"/>
  <c r="I35" i="1"/>
  <c r="D35" i="1"/>
  <c r="F32" i="1" l="1"/>
  <c r="G32" i="1"/>
  <c r="H32" i="1"/>
  <c r="I32" i="1"/>
  <c r="E32" i="1"/>
  <c r="D30" i="1"/>
  <c r="E30" i="1"/>
  <c r="F30" i="1"/>
  <c r="G30" i="1"/>
  <c r="H30" i="1"/>
  <c r="I30" i="1"/>
  <c r="C30" i="1"/>
  <c r="I28" i="1"/>
  <c r="E22" i="1" l="1"/>
  <c r="F22" i="1"/>
  <c r="G22" i="1"/>
  <c r="H22" i="1"/>
  <c r="I22" i="1"/>
  <c r="D22" i="1"/>
  <c r="E19" i="1"/>
  <c r="F19" i="1"/>
  <c r="G19" i="1"/>
  <c r="H19" i="1"/>
  <c r="I19" i="1"/>
  <c r="D19" i="1"/>
  <c r="C6" i="1"/>
  <c r="J31" i="1" l="1"/>
  <c r="H29" i="1"/>
  <c r="H28" i="1" s="1"/>
  <c r="G29" i="1"/>
  <c r="G28" i="1" s="1"/>
  <c r="F29" i="1"/>
  <c r="F28" i="1" s="1"/>
  <c r="E29" i="1"/>
  <c r="E28" i="1" s="1"/>
  <c r="J27" i="1"/>
  <c r="I25" i="1"/>
  <c r="H25" i="1"/>
  <c r="G25" i="1"/>
  <c r="F25" i="1"/>
  <c r="E25" i="1"/>
  <c r="D25" i="1"/>
  <c r="C25" i="1"/>
  <c r="C12" i="1" s="1"/>
  <c r="C37" i="1" s="1"/>
  <c r="I18" i="1"/>
  <c r="H18" i="1"/>
  <c r="G18" i="1"/>
  <c r="F18" i="1"/>
  <c r="E18" i="1"/>
  <c r="D18" i="1"/>
  <c r="I17" i="1"/>
  <c r="H17" i="1"/>
  <c r="G17" i="1"/>
  <c r="F17" i="1"/>
  <c r="E17" i="1"/>
  <c r="D17" i="1"/>
  <c r="H16" i="1" l="1"/>
  <c r="E16" i="1"/>
  <c r="F16" i="1"/>
  <c r="D16" i="1"/>
  <c r="I16" i="1"/>
  <c r="G16" i="1"/>
  <c r="J29" i="1"/>
  <c r="J17" i="1"/>
  <c r="J26" i="1"/>
  <c r="J18" i="1"/>
  <c r="J9" i="1"/>
  <c r="J10" i="1"/>
  <c r="D11" i="1"/>
  <c r="E11" i="1"/>
  <c r="F11" i="1"/>
  <c r="G11" i="1"/>
  <c r="H11" i="1"/>
  <c r="I11" i="1"/>
  <c r="J14" i="1"/>
  <c r="D15" i="1"/>
  <c r="D13" i="1" s="1"/>
  <c r="E15" i="1"/>
  <c r="E13" i="1" s="1"/>
  <c r="F15" i="1"/>
  <c r="F13" i="1" s="1"/>
  <c r="G15" i="1"/>
  <c r="G13" i="1" s="1"/>
  <c r="H15" i="1"/>
  <c r="H13" i="1" s="1"/>
  <c r="H12" i="1" s="1"/>
  <c r="I15" i="1"/>
  <c r="I13" i="1" s="1"/>
  <c r="F12" i="1" l="1"/>
  <c r="I12" i="1"/>
  <c r="E12" i="1"/>
  <c r="G12" i="1"/>
  <c r="J11" i="1"/>
  <c r="J15" i="1"/>
  <c r="J13" i="1" s="1"/>
  <c r="J16" i="1"/>
  <c r="J34" i="1" l="1"/>
  <c r="J33" i="1"/>
  <c r="J32" i="1"/>
  <c r="J30" i="1"/>
  <c r="J28" i="1"/>
  <c r="J25" i="1"/>
  <c r="J24" i="1"/>
  <c r="J23" i="1"/>
  <c r="J22" i="1"/>
  <c r="J21" i="1"/>
  <c r="J20" i="1"/>
  <c r="J19" i="1"/>
  <c r="D6" i="1" l="1"/>
  <c r="E6" i="1" l="1"/>
  <c r="E37" i="1" s="1"/>
  <c r="F6" i="1" l="1"/>
  <c r="F37" i="1" s="1"/>
  <c r="G6" i="1" l="1"/>
  <c r="G37" i="1" s="1"/>
  <c r="H6" i="1" l="1"/>
  <c r="H37" i="1" s="1"/>
  <c r="I6" i="1" l="1"/>
  <c r="I37" i="1" s="1"/>
  <c r="J6" i="1" l="1"/>
  <c r="J36" i="1" l="1"/>
  <c r="J35" i="1" s="1"/>
  <c r="D12" i="1"/>
  <c r="D37" i="1" s="1"/>
  <c r="J37" i="1" s="1"/>
  <c r="J12" i="1" l="1"/>
</calcChain>
</file>

<file path=xl/sharedStrings.xml><?xml version="1.0" encoding="utf-8"?>
<sst xmlns="http://schemas.openxmlformats.org/spreadsheetml/2006/main" count="104" uniqueCount="48">
  <si>
    <t>N.p.k.</t>
  </si>
  <si>
    <t>Izmaksu pozīcijas nosaukums</t>
  </si>
  <si>
    <t>KOPĀ</t>
  </si>
  <si>
    <t>Projekta vadības izmaksas saskaņā ar netiešo izmaksu vienoto likmi (15%)</t>
  </si>
  <si>
    <t>Atlīdzības izmaksas projekta vadības un  ieviešanas personālam (2022. gadā 1 slodze projekta vadītājam)</t>
  </si>
  <si>
    <t>Komandējumu izmaksas un apdrošināšanas izmaksas</t>
  </si>
  <si>
    <t>Informatīvo un publicitātes pasākumu izmaksas</t>
  </si>
  <si>
    <t>Pakalpojumu izmaksas (tulkošana, pasākumu organizēšana u.c.)</t>
  </si>
  <si>
    <t>OECD eksperti</t>
  </si>
  <si>
    <t>Starptautisko pētījumu izmaksas un starptautisko pētījumu dalības maksas</t>
  </si>
  <si>
    <t>Starptautiskā pētījuma PISA izmaksas</t>
  </si>
  <si>
    <t>7.1.1</t>
  </si>
  <si>
    <t>Starptautiskā dalības maksas PISA 2025 un PISA 2028</t>
  </si>
  <si>
    <t>7.1.2</t>
  </si>
  <si>
    <t>Nacionālās pētnieku komandas izmaksas</t>
  </si>
  <si>
    <t>7.2.</t>
  </si>
  <si>
    <t>Starptautiskā pētījuma TALIS izmaksas</t>
  </si>
  <si>
    <t>7.2.1</t>
  </si>
  <si>
    <t>Starptautiskā dalības maksas TALIS 2024 un TALIS 2029 (līdzfinansējums 20%)</t>
  </si>
  <si>
    <t>7.2.2</t>
  </si>
  <si>
    <t>Starptautiskā pētījuma TIMSS izmaksas</t>
  </si>
  <si>
    <t>7.3.1</t>
  </si>
  <si>
    <t>Starptautiskā dalības maksas TIMSS 2023 un TIMSS 2027</t>
  </si>
  <si>
    <t>7.3.2</t>
  </si>
  <si>
    <t>Starptautiskā pētījuma  PIRLS izmaksas</t>
  </si>
  <si>
    <t>7.4.1</t>
  </si>
  <si>
    <t>Starptautiskā dalības maksas PIRLS 2026</t>
  </si>
  <si>
    <t>7.4.2</t>
  </si>
  <si>
    <t>Starptautiskā pētījuma ICILS izmaksas</t>
  </si>
  <si>
    <t>7.5.1</t>
  </si>
  <si>
    <t>Starptautiskā dalības maksas ICILS 2023 un ICILS 2028 (līdzfinansējums 25%)</t>
  </si>
  <si>
    <t>7.5.2</t>
  </si>
  <si>
    <t xml:space="preserve">Starptautiskā pētījuma PIAAC izmaksas </t>
  </si>
  <si>
    <t>7.6.1</t>
  </si>
  <si>
    <t>Nacionālās pētnieku komandas izmaksas (sekundārie pētījumi)</t>
  </si>
  <si>
    <t>Starptautiskā pētījuma ICCS izmaksas (līdzfinansējums 25%)</t>
  </si>
  <si>
    <t>7.7.1</t>
  </si>
  <si>
    <t>Dalība OECD izglītības sistēmu indikatoru programmā INES</t>
  </si>
  <si>
    <t>7.8.1</t>
  </si>
  <si>
    <t>Starptautiskā dalības maksa INES</t>
  </si>
  <si>
    <t>7.8.2</t>
  </si>
  <si>
    <t>Sadarbības partnera izmaksas (Centrālā statistikas pārvalde)</t>
  </si>
  <si>
    <t>Dalība OECD izglītības pētniecības un inovāciju centra CERI aktivitātēs</t>
  </si>
  <si>
    <t>7.9.1.</t>
  </si>
  <si>
    <t>Starptautiskā dalības maksa CERI</t>
  </si>
  <si>
    <t>Nacionālās pētnieku komandas izmaksas PISA 2022, PISA 2025 un PISA 2028 ciklu īstenošanai</t>
  </si>
  <si>
    <t>Starptautisko izglītības pētījumu projekts 4.2.2.5_jaunais plānošanas periods bez elastības finansējuma</t>
  </si>
  <si>
    <t>Starptautisko izglītības pētījumu projekts 4.2.2.5_jaunais plānošanas periods ar elastības finansējumu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</si>
</sst>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  <charset val="186"/>
      <scheme val="minor"/>
    </font>
    <font>
      <b/>
      <sz val="12"/>
      <color rgb="FFFF0000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8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/>
    <xf numFmtId="0" fontId="7" fillId="0" borderId="0" xfId="0" applyFont="1"/>
    <xf numFmtId="0" fontId="4" fillId="0" borderId="0" xfId="0" applyFont="1"/>
    <xf numFmtId="0" fontId="4" fillId="0" borderId="1" xfId="0" applyFont="1" applyBorder="1" applyAlignment="1">
      <alignment wrapText="1"/>
    </xf>
    <xf numFmtId="0" fontId="9" fillId="0" borderId="0" xfId="0" applyFont="1"/>
    <xf numFmtId="0" fontId="5" fillId="0" borderId="1" xfId="0" applyFont="1" applyBorder="1"/>
    <xf numFmtId="9" fontId="4" fillId="0" borderId="0" xfId="0" applyNumberFormat="1" applyFont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1" fontId="6" fillId="0" borderId="1" xfId="0" applyNumberFormat="1" applyFont="1" applyBorder="1"/>
    <xf numFmtId="1" fontId="6" fillId="2" borderId="1" xfId="0" applyNumberFormat="1" applyFont="1" applyFill="1" applyBorder="1"/>
    <xf numFmtId="1" fontId="5" fillId="2" borderId="1" xfId="0" applyNumberFormat="1" applyFont="1" applyFill="1" applyBorder="1"/>
    <xf numFmtId="1" fontId="5" fillId="0" borderId="1" xfId="0" applyNumberFormat="1" applyFont="1" applyBorder="1"/>
    <xf numFmtId="1" fontId="5" fillId="3" borderId="1" xfId="0" applyNumberFormat="1" applyFont="1" applyFill="1" applyBorder="1"/>
    <xf numFmtId="1" fontId="6" fillId="3" borderId="1" xfId="0" applyNumberFormat="1" applyFont="1" applyFill="1" applyBorder="1"/>
    <xf numFmtId="1" fontId="8" fillId="0" borderId="0" xfId="0" applyNumberFormat="1" applyFont="1"/>
    <xf numFmtId="1" fontId="1" fillId="3" borderId="0" xfId="0" applyNumberFormat="1" applyFont="1" applyFill="1"/>
    <xf numFmtId="1" fontId="1" fillId="0" borderId="0" xfId="0" applyNumberFormat="1" applyFont="1"/>
    <xf numFmtId="0" fontId="3" fillId="2" borderId="2" xfId="0" applyFont="1" applyFill="1" applyBorder="1" applyAlignment="1"/>
    <xf numFmtId="0" fontId="1" fillId="2" borderId="3" xfId="0" applyFont="1" applyFill="1" applyBorder="1" applyAlignment="1"/>
    <xf numFmtId="0" fontId="3" fillId="2" borderId="1" xfId="0" applyFont="1" applyFill="1" applyBorder="1" applyAlignment="1"/>
    <xf numFmtId="0" fontId="1" fillId="2" borderId="1" xfId="0" applyFont="1" applyFill="1" applyBorder="1" applyAlignment="1"/>
    <xf numFmtId="2" fontId="3" fillId="2" borderId="2" xfId="0" applyNumberFormat="1" applyFont="1" applyFill="1" applyBorder="1" applyAlignment="1"/>
    <xf numFmtId="2" fontId="1" fillId="2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6"/>
  <sheetViews>
    <sheetView tabSelected="1" zoomScale="90" zoomScaleNormal="90" workbookViewId="0">
      <selection activeCell="K12" sqref="K12"/>
    </sheetView>
  </sheetViews>
  <sheetFormatPr defaultColWidth="8.7109375" defaultRowHeight="15.75" x14ac:dyDescent="0.25"/>
  <cols>
    <col min="1" max="1" width="7.28515625" style="1" customWidth="1"/>
    <col min="2" max="2" width="39.7109375" style="1" customWidth="1"/>
    <col min="3" max="4" width="12.140625" style="1" customWidth="1"/>
    <col min="5" max="5" width="13.7109375" style="1" bestFit="1" customWidth="1"/>
    <col min="6" max="6" width="12.140625" style="1" customWidth="1"/>
    <col min="7" max="8" width="13.140625" style="1" bestFit="1" customWidth="1"/>
    <col min="9" max="9" width="12.140625" style="1" customWidth="1"/>
    <col min="10" max="10" width="16" style="1" customWidth="1"/>
    <col min="11" max="16384" width="8.7109375" style="1"/>
  </cols>
  <sheetData>
    <row r="1" spans="1:11" x14ac:dyDescent="0.25">
      <c r="B1" s="2" t="s">
        <v>46</v>
      </c>
    </row>
    <row r="2" spans="1:11" x14ac:dyDescent="0.25">
      <c r="B2" s="2"/>
    </row>
    <row r="3" spans="1:11" x14ac:dyDescent="0.25">
      <c r="A3" s="34" t="s">
        <v>0</v>
      </c>
      <c r="B3" s="36" t="s">
        <v>1</v>
      </c>
      <c r="C3" s="32">
        <v>2022</v>
      </c>
      <c r="D3" s="32">
        <v>2023</v>
      </c>
      <c r="E3" s="32">
        <v>2024</v>
      </c>
      <c r="F3" s="32">
        <v>2025</v>
      </c>
      <c r="G3" s="32">
        <v>2026</v>
      </c>
      <c r="H3" s="32">
        <v>2027</v>
      </c>
      <c r="I3" s="32">
        <v>2028</v>
      </c>
      <c r="J3" s="32" t="s">
        <v>2</v>
      </c>
    </row>
    <row r="4" spans="1:11" s="3" customFormat="1" x14ac:dyDescent="0.25">
      <c r="A4" s="35"/>
      <c r="B4" s="37"/>
      <c r="C4" s="33"/>
      <c r="D4" s="33"/>
      <c r="E4" s="33"/>
      <c r="F4" s="33"/>
      <c r="G4" s="33"/>
      <c r="H4" s="33"/>
      <c r="I4" s="33"/>
      <c r="J4" s="33"/>
    </row>
    <row r="5" spans="1:11" x14ac:dyDescent="0.25">
      <c r="A5" s="4"/>
      <c r="B5" s="4"/>
      <c r="C5" s="4"/>
      <c r="D5" s="4"/>
      <c r="E5" s="4"/>
      <c r="F5" s="4"/>
      <c r="G5" s="4"/>
      <c r="H5" s="4"/>
      <c r="I5" s="4"/>
      <c r="J5" s="4"/>
    </row>
    <row r="6" spans="1:11" ht="31.5" x14ac:dyDescent="0.25">
      <c r="A6" s="5">
        <v>1</v>
      </c>
      <c r="B6" s="6" t="s">
        <v>3</v>
      </c>
      <c r="C6" s="23">
        <f>C7*0.15</f>
        <v>5644.9740000000002</v>
      </c>
      <c r="D6" s="23">
        <f t="shared" ref="D6:I6" si="0">D7*0.15</f>
        <v>28646.8952025</v>
      </c>
      <c r="E6" s="23">
        <f t="shared" si="0"/>
        <v>28646.8952025</v>
      </c>
      <c r="F6" s="23">
        <f t="shared" si="0"/>
        <v>28646.8952025</v>
      </c>
      <c r="G6" s="23">
        <f t="shared" si="0"/>
        <v>28646.8952025</v>
      </c>
      <c r="H6" s="23">
        <f t="shared" si="0"/>
        <v>28646.8952025</v>
      </c>
      <c r="I6" s="23">
        <f t="shared" si="0"/>
        <v>28646.8952025</v>
      </c>
      <c r="J6" s="23">
        <f t="shared" ref="J6:J12" si="1">SUM(C6:I6)</f>
        <v>177526.34521499998</v>
      </c>
    </row>
    <row r="7" spans="1:11" ht="47.25" x14ac:dyDescent="0.25">
      <c r="A7" s="7">
        <v>2</v>
      </c>
      <c r="B7" s="8" t="s">
        <v>4</v>
      </c>
      <c r="C7" s="23">
        <v>37633.160000000003</v>
      </c>
      <c r="D7" s="23">
        <v>190979.30134999999</v>
      </c>
      <c r="E7" s="23">
        <v>190979.30134999999</v>
      </c>
      <c r="F7" s="23">
        <v>190979.30134999999</v>
      </c>
      <c r="G7" s="23">
        <v>190979.30134999999</v>
      </c>
      <c r="H7" s="23">
        <v>190979.30134999999</v>
      </c>
      <c r="I7" s="23">
        <v>190979.30134999999</v>
      </c>
      <c r="J7" s="23">
        <f t="shared" si="1"/>
        <v>1183508.9680999999</v>
      </c>
    </row>
    <row r="8" spans="1:11" ht="31.5" x14ac:dyDescent="0.25">
      <c r="A8" s="7">
        <v>3</v>
      </c>
      <c r="B8" s="8" t="s">
        <v>5</v>
      </c>
      <c r="C8" s="23"/>
      <c r="D8" s="23">
        <v>20000</v>
      </c>
      <c r="E8" s="23">
        <v>20000</v>
      </c>
      <c r="F8" s="23">
        <v>20000</v>
      </c>
      <c r="G8" s="23">
        <v>20000</v>
      </c>
      <c r="H8" s="23">
        <v>20000</v>
      </c>
      <c r="I8" s="23">
        <v>20000</v>
      </c>
      <c r="J8" s="23">
        <f t="shared" si="1"/>
        <v>120000</v>
      </c>
    </row>
    <row r="9" spans="1:11" s="10" customFormat="1" ht="31.5" x14ac:dyDescent="0.25">
      <c r="A9" s="7">
        <v>4</v>
      </c>
      <c r="B9" s="8" t="s">
        <v>6</v>
      </c>
      <c r="C9" s="23"/>
      <c r="D9" s="23">
        <v>3000</v>
      </c>
      <c r="E9" s="23">
        <v>3000</v>
      </c>
      <c r="F9" s="23">
        <v>3000</v>
      </c>
      <c r="G9" s="23">
        <v>3000</v>
      </c>
      <c r="H9" s="23">
        <v>3000</v>
      </c>
      <c r="I9" s="23">
        <v>3000</v>
      </c>
      <c r="J9" s="23">
        <f t="shared" si="1"/>
        <v>18000</v>
      </c>
    </row>
    <row r="10" spans="1:11" s="10" customFormat="1" ht="31.5" x14ac:dyDescent="0.25">
      <c r="A10" s="7">
        <v>5</v>
      </c>
      <c r="B10" s="8" t="s">
        <v>7</v>
      </c>
      <c r="C10" s="23"/>
      <c r="D10" s="23">
        <v>20000</v>
      </c>
      <c r="E10" s="23">
        <v>20000</v>
      </c>
      <c r="F10" s="23">
        <v>20000</v>
      </c>
      <c r="G10" s="23">
        <v>20000</v>
      </c>
      <c r="H10" s="23">
        <v>20000</v>
      </c>
      <c r="I10" s="23">
        <v>20000</v>
      </c>
      <c r="J10" s="23">
        <f t="shared" si="1"/>
        <v>120000</v>
      </c>
    </row>
    <row r="11" spans="1:11" s="10" customFormat="1" x14ac:dyDescent="0.25">
      <c r="A11" s="7">
        <v>6</v>
      </c>
      <c r="B11" s="9" t="s">
        <v>8</v>
      </c>
      <c r="C11" s="23"/>
      <c r="D11" s="23">
        <f>200000/7</f>
        <v>28571.428571428572</v>
      </c>
      <c r="E11" s="23">
        <f t="shared" ref="E11:I11" si="2">200000/7</f>
        <v>28571.428571428572</v>
      </c>
      <c r="F11" s="23">
        <f t="shared" si="2"/>
        <v>28571.428571428572</v>
      </c>
      <c r="G11" s="23">
        <f t="shared" si="2"/>
        <v>28571.428571428572</v>
      </c>
      <c r="H11" s="23">
        <f t="shared" si="2"/>
        <v>28571.428571428572</v>
      </c>
      <c r="I11" s="23">
        <f t="shared" si="2"/>
        <v>28571.428571428572</v>
      </c>
      <c r="J11" s="23">
        <f t="shared" si="1"/>
        <v>171428.57142857145</v>
      </c>
    </row>
    <row r="12" spans="1:11" s="10" customFormat="1" ht="31.5" x14ac:dyDescent="0.25">
      <c r="A12" s="11">
        <v>7</v>
      </c>
      <c r="B12" s="12" t="s">
        <v>9</v>
      </c>
      <c r="C12" s="24">
        <f t="shared" ref="C12:I12" si="3">C13+C16+C19+C22+C25+C28+C30+C32+C35</f>
        <v>143724</v>
      </c>
      <c r="D12" s="24">
        <f t="shared" si="3"/>
        <v>680560.39285714284</v>
      </c>
      <c r="E12" s="24">
        <f t="shared" si="3"/>
        <v>627255.51785714284</v>
      </c>
      <c r="F12" s="24">
        <f t="shared" si="3"/>
        <v>638377.14285714284</v>
      </c>
      <c r="G12" s="24">
        <f t="shared" si="3"/>
        <v>762957.14285714284</v>
      </c>
      <c r="H12" s="24">
        <f t="shared" si="3"/>
        <v>658893.14285714284</v>
      </c>
      <c r="I12" s="24">
        <f t="shared" si="3"/>
        <v>473857.14285714284</v>
      </c>
      <c r="J12" s="24">
        <f t="shared" si="1"/>
        <v>3985624.4821428568</v>
      </c>
      <c r="K12" s="29"/>
    </row>
    <row r="13" spans="1:11" s="10" customFormat="1" x14ac:dyDescent="0.25">
      <c r="A13" s="11">
        <v>7.1</v>
      </c>
      <c r="B13" s="13" t="s">
        <v>10</v>
      </c>
      <c r="C13" s="25"/>
      <c r="D13" s="24">
        <f>D14+D15</f>
        <v>145714.28571428571</v>
      </c>
      <c r="E13" s="24">
        <f t="shared" ref="E13:J13" si="4">E14+E15</f>
        <v>145714.28571428571</v>
      </c>
      <c r="F13" s="24">
        <f t="shared" si="4"/>
        <v>145714.28571428571</v>
      </c>
      <c r="G13" s="24">
        <f t="shared" si="4"/>
        <v>145714.28571428571</v>
      </c>
      <c r="H13" s="24">
        <f t="shared" si="4"/>
        <v>145714.28571428571</v>
      </c>
      <c r="I13" s="24">
        <f t="shared" si="4"/>
        <v>145714.28571428571</v>
      </c>
      <c r="J13" s="24">
        <f t="shared" si="4"/>
        <v>874285.7142857142</v>
      </c>
    </row>
    <row r="14" spans="1:11" ht="31.5" x14ac:dyDescent="0.25">
      <c r="A14" s="5" t="s">
        <v>11</v>
      </c>
      <c r="B14" s="16" t="s">
        <v>12</v>
      </c>
      <c r="C14" s="23"/>
      <c r="D14" s="26">
        <v>60000</v>
      </c>
      <c r="E14" s="26">
        <v>60000</v>
      </c>
      <c r="F14" s="26">
        <v>60000</v>
      </c>
      <c r="G14" s="26">
        <v>60000</v>
      </c>
      <c r="H14" s="26">
        <v>60000</v>
      </c>
      <c r="I14" s="26">
        <v>60000</v>
      </c>
      <c r="J14" s="26">
        <f t="shared" ref="J14:J34" si="5">SUM(C14:I14)</f>
        <v>360000</v>
      </c>
    </row>
    <row r="15" spans="1:11" s="14" customFormat="1" ht="49.5" customHeight="1" x14ac:dyDescent="0.25">
      <c r="A15" s="5" t="s">
        <v>13</v>
      </c>
      <c r="B15" s="16" t="s">
        <v>45</v>
      </c>
      <c r="C15" s="23"/>
      <c r="D15" s="26">
        <f>600000/7</f>
        <v>85714.28571428571</v>
      </c>
      <c r="E15" s="26">
        <f t="shared" ref="E15:I15" si="6">600000/7</f>
        <v>85714.28571428571</v>
      </c>
      <c r="F15" s="26">
        <f t="shared" si="6"/>
        <v>85714.28571428571</v>
      </c>
      <c r="G15" s="26">
        <f t="shared" si="6"/>
        <v>85714.28571428571</v>
      </c>
      <c r="H15" s="26">
        <f t="shared" si="6"/>
        <v>85714.28571428571</v>
      </c>
      <c r="I15" s="26">
        <f t="shared" si="6"/>
        <v>85714.28571428571</v>
      </c>
      <c r="J15" s="26">
        <f t="shared" si="5"/>
        <v>514285.7142857142</v>
      </c>
    </row>
    <row r="16" spans="1:11" s="15" customFormat="1" x14ac:dyDescent="0.25">
      <c r="A16" s="11" t="s">
        <v>15</v>
      </c>
      <c r="B16" s="13" t="s">
        <v>16</v>
      </c>
      <c r="C16" s="25"/>
      <c r="D16" s="24">
        <f>D17+D18</f>
        <v>62142.857142857145</v>
      </c>
      <c r="E16" s="24">
        <f t="shared" ref="E16:I16" si="7">E17+E18</f>
        <v>62142.857142857145</v>
      </c>
      <c r="F16" s="24">
        <f t="shared" si="7"/>
        <v>62742.857142857145</v>
      </c>
      <c r="G16" s="24">
        <f t="shared" si="7"/>
        <v>62742.857142857145</v>
      </c>
      <c r="H16" s="24">
        <f t="shared" si="7"/>
        <v>63142.857142857145</v>
      </c>
      <c r="I16" s="24">
        <f t="shared" si="7"/>
        <v>63142.857142857145</v>
      </c>
      <c r="J16" s="24">
        <f t="shared" si="5"/>
        <v>376057.1428571429</v>
      </c>
    </row>
    <row r="17" spans="1:15" s="17" customFormat="1" ht="31.5" x14ac:dyDescent="0.25">
      <c r="A17" s="5" t="s">
        <v>17</v>
      </c>
      <c r="B17" s="16" t="s">
        <v>18</v>
      </c>
      <c r="C17" s="23"/>
      <c r="D17" s="27">
        <f>25000*20/100</f>
        <v>5000</v>
      </c>
      <c r="E17" s="27">
        <f>25000*20/100</f>
        <v>5000</v>
      </c>
      <c r="F17" s="27">
        <f>28000*20/100</f>
        <v>5600</v>
      </c>
      <c r="G17" s="27">
        <f>28000*20/100</f>
        <v>5600</v>
      </c>
      <c r="H17" s="27">
        <f>30000*20/100</f>
        <v>6000</v>
      </c>
      <c r="I17" s="27">
        <f>30000*20/100</f>
        <v>6000</v>
      </c>
      <c r="J17" s="27">
        <f t="shared" si="5"/>
        <v>33200</v>
      </c>
    </row>
    <row r="18" spans="1:15" s="10" customFormat="1" x14ac:dyDescent="0.25">
      <c r="A18" s="5" t="s">
        <v>19</v>
      </c>
      <c r="B18" s="18" t="s">
        <v>14</v>
      </c>
      <c r="C18" s="23"/>
      <c r="D18" s="27">
        <f>400000/7</f>
        <v>57142.857142857145</v>
      </c>
      <c r="E18" s="27">
        <f t="shared" ref="E18:I18" si="8">400000/7</f>
        <v>57142.857142857145</v>
      </c>
      <c r="F18" s="27">
        <f t="shared" si="8"/>
        <v>57142.857142857145</v>
      </c>
      <c r="G18" s="27">
        <f t="shared" si="8"/>
        <v>57142.857142857145</v>
      </c>
      <c r="H18" s="27">
        <f t="shared" si="8"/>
        <v>57142.857142857145</v>
      </c>
      <c r="I18" s="27">
        <f t="shared" si="8"/>
        <v>57142.857142857145</v>
      </c>
      <c r="J18" s="27">
        <f t="shared" si="5"/>
        <v>342857.1428571429</v>
      </c>
    </row>
    <row r="19" spans="1:15" s="10" customFormat="1" x14ac:dyDescent="0.25">
      <c r="A19" s="11">
        <v>7.3</v>
      </c>
      <c r="B19" s="13" t="s">
        <v>20</v>
      </c>
      <c r="C19" s="25"/>
      <c r="D19" s="24">
        <f>D20+D21</f>
        <v>180000</v>
      </c>
      <c r="E19" s="24">
        <f t="shared" ref="E19:I19" si="9">E20+E21</f>
        <v>138000</v>
      </c>
      <c r="F19" s="24">
        <f t="shared" si="9"/>
        <v>145000</v>
      </c>
      <c r="G19" s="24">
        <f t="shared" si="9"/>
        <v>185000</v>
      </c>
      <c r="H19" s="24">
        <f t="shared" si="9"/>
        <v>183000</v>
      </c>
      <c r="I19" s="24">
        <f t="shared" si="9"/>
        <v>120000</v>
      </c>
      <c r="J19" s="24">
        <f t="shared" si="5"/>
        <v>951000</v>
      </c>
    </row>
    <row r="20" spans="1:15" ht="31.5" x14ac:dyDescent="0.25">
      <c r="A20" s="5" t="s">
        <v>21</v>
      </c>
      <c r="B20" s="6" t="s">
        <v>22</v>
      </c>
      <c r="C20" s="23"/>
      <c r="D20" s="27">
        <v>80000</v>
      </c>
      <c r="E20" s="27">
        <v>48000</v>
      </c>
      <c r="F20" s="27">
        <v>95000</v>
      </c>
      <c r="G20" s="27">
        <v>95000</v>
      </c>
      <c r="H20" s="27">
        <v>83000</v>
      </c>
      <c r="I20" s="27">
        <v>50000</v>
      </c>
      <c r="J20" s="27">
        <f t="shared" si="5"/>
        <v>451000</v>
      </c>
    </row>
    <row r="21" spans="1:15" s="10" customFormat="1" x14ac:dyDescent="0.25">
      <c r="A21" s="5" t="s">
        <v>23</v>
      </c>
      <c r="B21" s="18" t="s">
        <v>14</v>
      </c>
      <c r="C21" s="23"/>
      <c r="D21" s="27">
        <v>100000</v>
      </c>
      <c r="E21" s="27">
        <v>90000</v>
      </c>
      <c r="F21" s="27">
        <v>50000</v>
      </c>
      <c r="G21" s="27">
        <v>90000</v>
      </c>
      <c r="H21" s="27">
        <v>100000</v>
      </c>
      <c r="I21" s="27">
        <v>70000</v>
      </c>
      <c r="J21" s="27">
        <f t="shared" si="5"/>
        <v>500000</v>
      </c>
    </row>
    <row r="22" spans="1:15" s="10" customFormat="1" x14ac:dyDescent="0.25">
      <c r="A22" s="11">
        <v>7.4</v>
      </c>
      <c r="B22" s="13" t="s">
        <v>24</v>
      </c>
      <c r="C22" s="25"/>
      <c r="D22" s="24">
        <f>D23+D24</f>
        <v>86000</v>
      </c>
      <c r="E22" s="24">
        <f t="shared" ref="E22:I22" si="10">E23+E24</f>
        <v>106000</v>
      </c>
      <c r="F22" s="24">
        <f t="shared" si="10"/>
        <v>115000</v>
      </c>
      <c r="G22" s="24">
        <f t="shared" si="10"/>
        <v>124000</v>
      </c>
      <c r="H22" s="24">
        <f t="shared" si="10"/>
        <v>94000</v>
      </c>
      <c r="I22" s="24">
        <f t="shared" si="10"/>
        <v>0</v>
      </c>
      <c r="J22" s="24">
        <f t="shared" si="5"/>
        <v>525000</v>
      </c>
    </row>
    <row r="23" spans="1:15" x14ac:dyDescent="0.25">
      <c r="A23" s="5" t="s">
        <v>25</v>
      </c>
      <c r="B23" s="18" t="s">
        <v>26</v>
      </c>
      <c r="C23" s="28"/>
      <c r="D23" s="27">
        <v>56000</v>
      </c>
      <c r="E23" s="27">
        <v>56000</v>
      </c>
      <c r="F23" s="27">
        <v>45000</v>
      </c>
      <c r="G23" s="27">
        <v>34000</v>
      </c>
      <c r="H23" s="27">
        <v>34000</v>
      </c>
      <c r="I23" s="27"/>
      <c r="J23" s="27">
        <f t="shared" si="5"/>
        <v>225000</v>
      </c>
    </row>
    <row r="24" spans="1:15" s="14" customFormat="1" x14ac:dyDescent="0.25">
      <c r="A24" s="5" t="s">
        <v>27</v>
      </c>
      <c r="B24" s="18" t="s">
        <v>14</v>
      </c>
      <c r="C24" s="28"/>
      <c r="D24" s="27">
        <v>30000</v>
      </c>
      <c r="E24" s="27">
        <v>50000</v>
      </c>
      <c r="F24" s="27">
        <v>70000</v>
      </c>
      <c r="G24" s="27">
        <v>90000</v>
      </c>
      <c r="H24" s="27">
        <v>60000</v>
      </c>
      <c r="I24" s="27"/>
      <c r="J24" s="27">
        <f t="shared" si="5"/>
        <v>300000</v>
      </c>
    </row>
    <row r="25" spans="1:15" s="15" customFormat="1" x14ac:dyDescent="0.25">
      <c r="A25" s="11">
        <v>7.5</v>
      </c>
      <c r="B25" s="13" t="s">
        <v>28</v>
      </c>
      <c r="C25" s="24">
        <f>C26+C27</f>
        <v>143724</v>
      </c>
      <c r="D25" s="24">
        <f t="shared" ref="D25:I25" si="11">D26+D27</f>
        <v>171703.25</v>
      </c>
      <c r="E25" s="24">
        <f t="shared" si="11"/>
        <v>47898.375</v>
      </c>
      <c r="F25" s="24">
        <f t="shared" si="11"/>
        <v>42420</v>
      </c>
      <c r="G25" s="24">
        <f t="shared" si="11"/>
        <v>75000</v>
      </c>
      <c r="H25" s="24">
        <f t="shared" si="11"/>
        <v>0</v>
      </c>
      <c r="I25" s="24">
        <f t="shared" si="11"/>
        <v>0</v>
      </c>
      <c r="J25" s="24">
        <f t="shared" si="5"/>
        <v>480745.625</v>
      </c>
      <c r="O25" s="19"/>
    </row>
    <row r="26" spans="1:15" s="17" customFormat="1" ht="39" customHeight="1" x14ac:dyDescent="0.25">
      <c r="A26" s="5" t="s">
        <v>29</v>
      </c>
      <c r="B26" s="6" t="s">
        <v>30</v>
      </c>
      <c r="C26" s="27">
        <v>49044</v>
      </c>
      <c r="D26" s="27">
        <v>18803.25</v>
      </c>
      <c r="E26" s="27">
        <v>8898.375</v>
      </c>
      <c r="F26" s="27">
        <v>11000</v>
      </c>
      <c r="G26" s="27">
        <v>20000</v>
      </c>
      <c r="H26" s="27"/>
      <c r="I26" s="27"/>
      <c r="J26" s="26">
        <f t="shared" si="5"/>
        <v>107745.625</v>
      </c>
    </row>
    <row r="27" spans="1:15" s="10" customFormat="1" x14ac:dyDescent="0.25">
      <c r="A27" s="5" t="s">
        <v>31</v>
      </c>
      <c r="B27" s="18" t="s">
        <v>14</v>
      </c>
      <c r="C27" s="27">
        <v>94680</v>
      </c>
      <c r="D27" s="27">
        <v>152900</v>
      </c>
      <c r="E27" s="27">
        <v>39000</v>
      </c>
      <c r="F27" s="27">
        <f>20000+11420</f>
        <v>31420</v>
      </c>
      <c r="G27" s="27">
        <v>55000</v>
      </c>
      <c r="H27" s="27"/>
      <c r="I27" s="27"/>
      <c r="J27" s="26">
        <f t="shared" si="5"/>
        <v>373000</v>
      </c>
    </row>
    <row r="28" spans="1:15" s="15" customFormat="1" ht="31.5" x14ac:dyDescent="0.25">
      <c r="A28" s="11">
        <v>7.6</v>
      </c>
      <c r="B28" s="12" t="s">
        <v>32</v>
      </c>
      <c r="C28" s="24">
        <v>0</v>
      </c>
      <c r="D28" s="24">
        <v>0</v>
      </c>
      <c r="E28" s="24">
        <f>E29</f>
        <v>37500</v>
      </c>
      <c r="F28" s="24">
        <f t="shared" ref="F28:I28" si="12">F29</f>
        <v>37500</v>
      </c>
      <c r="G28" s="24">
        <f t="shared" si="12"/>
        <v>37500</v>
      </c>
      <c r="H28" s="24">
        <f t="shared" si="12"/>
        <v>37500</v>
      </c>
      <c r="I28" s="24">
        <f t="shared" si="12"/>
        <v>0</v>
      </c>
      <c r="J28" s="24">
        <f t="shared" si="5"/>
        <v>150000</v>
      </c>
    </row>
    <row r="29" spans="1:15" s="15" customFormat="1" ht="31.5" x14ac:dyDescent="0.25">
      <c r="A29" s="5" t="s">
        <v>33</v>
      </c>
      <c r="B29" s="6" t="s">
        <v>34</v>
      </c>
      <c r="C29" s="26">
        <v>0</v>
      </c>
      <c r="D29" s="26">
        <v>0</v>
      </c>
      <c r="E29" s="26">
        <f>150000/4</f>
        <v>37500</v>
      </c>
      <c r="F29" s="26">
        <f t="shared" ref="F29:H29" si="13">150000/4</f>
        <v>37500</v>
      </c>
      <c r="G29" s="26">
        <f t="shared" si="13"/>
        <v>37500</v>
      </c>
      <c r="H29" s="26">
        <f t="shared" si="13"/>
        <v>37500</v>
      </c>
      <c r="I29" s="26">
        <v>0</v>
      </c>
      <c r="J29" s="26">
        <f t="shared" si="5"/>
        <v>150000</v>
      </c>
    </row>
    <row r="30" spans="1:15" s="14" customFormat="1" ht="31.5" x14ac:dyDescent="0.25">
      <c r="A30" s="11">
        <v>7.7</v>
      </c>
      <c r="B30" s="12" t="s">
        <v>35</v>
      </c>
      <c r="C30" s="24">
        <f>C31</f>
        <v>0</v>
      </c>
      <c r="D30" s="24">
        <f t="shared" ref="D30:I30" si="14">D31</f>
        <v>0</v>
      </c>
      <c r="E30" s="24">
        <f t="shared" si="14"/>
        <v>0</v>
      </c>
      <c r="F30" s="24">
        <f t="shared" si="14"/>
        <v>0</v>
      </c>
      <c r="G30" s="24">
        <f t="shared" si="14"/>
        <v>40000</v>
      </c>
      <c r="H30" s="24">
        <f t="shared" si="14"/>
        <v>70000</v>
      </c>
      <c r="I30" s="24">
        <f t="shared" si="14"/>
        <v>90000</v>
      </c>
      <c r="J30" s="24">
        <f t="shared" si="5"/>
        <v>200000</v>
      </c>
    </row>
    <row r="31" spans="1:15" s="14" customFormat="1" ht="31.5" x14ac:dyDescent="0.25">
      <c r="A31" s="5" t="s">
        <v>36</v>
      </c>
      <c r="B31" s="6" t="s">
        <v>14</v>
      </c>
      <c r="C31" s="27">
        <v>0</v>
      </c>
      <c r="D31" s="27">
        <v>0</v>
      </c>
      <c r="E31" s="27">
        <v>0</v>
      </c>
      <c r="F31" s="27">
        <v>0</v>
      </c>
      <c r="G31" s="27">
        <v>40000</v>
      </c>
      <c r="H31" s="27">
        <v>70000</v>
      </c>
      <c r="I31" s="27">
        <v>90000</v>
      </c>
      <c r="J31" s="27">
        <f t="shared" si="5"/>
        <v>200000</v>
      </c>
    </row>
    <row r="32" spans="1:15" s="10" customFormat="1" ht="31.5" x14ac:dyDescent="0.25">
      <c r="A32" s="11">
        <v>7.8</v>
      </c>
      <c r="B32" s="12" t="s">
        <v>37</v>
      </c>
      <c r="C32" s="24">
        <v>0</v>
      </c>
      <c r="D32" s="24">
        <v>0</v>
      </c>
      <c r="E32" s="24">
        <f>E33+E34</f>
        <v>55000</v>
      </c>
      <c r="F32" s="24">
        <f t="shared" ref="F32:I32" si="15">F33+F34</f>
        <v>55000</v>
      </c>
      <c r="G32" s="24">
        <f t="shared" si="15"/>
        <v>55000</v>
      </c>
      <c r="H32" s="24">
        <f t="shared" si="15"/>
        <v>55000</v>
      </c>
      <c r="I32" s="24">
        <f t="shared" si="15"/>
        <v>55000</v>
      </c>
      <c r="J32" s="24">
        <f t="shared" si="5"/>
        <v>275000</v>
      </c>
    </row>
    <row r="33" spans="1:11" s="10" customFormat="1" x14ac:dyDescent="0.25">
      <c r="A33" s="7" t="s">
        <v>38</v>
      </c>
      <c r="B33" s="6" t="s">
        <v>39</v>
      </c>
      <c r="C33" s="23"/>
      <c r="D33" s="23"/>
      <c r="E33" s="26">
        <v>30000</v>
      </c>
      <c r="F33" s="26">
        <v>30000</v>
      </c>
      <c r="G33" s="26">
        <v>30000</v>
      </c>
      <c r="H33" s="26">
        <v>30000</v>
      </c>
      <c r="I33" s="26">
        <v>30000</v>
      </c>
      <c r="J33" s="26">
        <f t="shared" si="5"/>
        <v>150000</v>
      </c>
    </row>
    <row r="34" spans="1:11" s="10" customFormat="1" ht="31.5" x14ac:dyDescent="0.25">
      <c r="A34" s="7" t="s">
        <v>40</v>
      </c>
      <c r="B34" s="6" t="s">
        <v>41</v>
      </c>
      <c r="C34" s="23"/>
      <c r="D34" s="23"/>
      <c r="E34" s="26">
        <v>25000</v>
      </c>
      <c r="F34" s="26">
        <v>25000</v>
      </c>
      <c r="G34" s="26">
        <v>25000</v>
      </c>
      <c r="H34" s="26">
        <v>25000</v>
      </c>
      <c r="I34" s="26">
        <v>25000</v>
      </c>
      <c r="J34" s="26">
        <f t="shared" si="5"/>
        <v>125000</v>
      </c>
    </row>
    <row r="35" spans="1:11" s="10" customFormat="1" ht="31.5" x14ac:dyDescent="0.25">
      <c r="A35" s="11">
        <v>7.9</v>
      </c>
      <c r="B35" s="12" t="s">
        <v>42</v>
      </c>
      <c r="C35" s="24"/>
      <c r="D35" s="24">
        <f>D36</f>
        <v>35000</v>
      </c>
      <c r="E35" s="24">
        <f t="shared" ref="E35:J35" si="16">E36</f>
        <v>35000</v>
      </c>
      <c r="F35" s="24">
        <f t="shared" si="16"/>
        <v>35000</v>
      </c>
      <c r="G35" s="24">
        <f t="shared" si="16"/>
        <v>38000</v>
      </c>
      <c r="H35" s="24">
        <f t="shared" si="16"/>
        <v>10536</v>
      </c>
      <c r="I35" s="24">
        <f t="shared" si="16"/>
        <v>0</v>
      </c>
      <c r="J35" s="24">
        <f t="shared" si="16"/>
        <v>153536</v>
      </c>
    </row>
    <row r="36" spans="1:11" s="10" customFormat="1" x14ac:dyDescent="0.25">
      <c r="A36" s="20" t="s">
        <v>43</v>
      </c>
      <c r="B36" s="21" t="s">
        <v>44</v>
      </c>
      <c r="C36" s="28"/>
      <c r="D36" s="28">
        <v>35000</v>
      </c>
      <c r="E36" s="28">
        <v>35000</v>
      </c>
      <c r="F36" s="28">
        <v>35000</v>
      </c>
      <c r="G36" s="28">
        <v>38000</v>
      </c>
      <c r="H36" s="28">
        <f>38000-27464</f>
        <v>10536</v>
      </c>
      <c r="I36" s="28"/>
      <c r="J36" s="28">
        <f>SUM(C36:I36)</f>
        <v>153536</v>
      </c>
    </row>
    <row r="37" spans="1:11" ht="28.5" customHeight="1" x14ac:dyDescent="0.25">
      <c r="A37" s="22"/>
      <c r="B37" s="13" t="s">
        <v>2</v>
      </c>
      <c r="C37" s="24">
        <f t="shared" ref="C37:I37" si="17">C6+C7+C8+C9+C10+C11+C12</f>
        <v>187002.13400000002</v>
      </c>
      <c r="D37" s="24">
        <f t="shared" si="17"/>
        <v>971758.01798107149</v>
      </c>
      <c r="E37" s="24">
        <f t="shared" si="17"/>
        <v>918453.14298107149</v>
      </c>
      <c r="F37" s="24">
        <f t="shared" si="17"/>
        <v>929574.76798107149</v>
      </c>
      <c r="G37" s="24">
        <f t="shared" si="17"/>
        <v>1054154.7679810715</v>
      </c>
      <c r="H37" s="24">
        <f t="shared" si="17"/>
        <v>950090.76798107149</v>
      </c>
      <c r="I37" s="24">
        <f t="shared" si="17"/>
        <v>765054.76798107149</v>
      </c>
      <c r="J37" s="24">
        <f>SUM(C37:I37)</f>
        <v>5776088.3668864295</v>
      </c>
    </row>
    <row r="38" spans="1:11" x14ac:dyDescent="0.25">
      <c r="J38" s="30"/>
    </row>
    <row r="39" spans="1:11" x14ac:dyDescent="0.25">
      <c r="J39" s="31"/>
    </row>
    <row r="40" spans="1:11" x14ac:dyDescent="0.25">
      <c r="B40" s="2" t="s">
        <v>47</v>
      </c>
    </row>
    <row r="41" spans="1:11" x14ac:dyDescent="0.25">
      <c r="B41" s="2"/>
    </row>
    <row r="42" spans="1:11" x14ac:dyDescent="0.25">
      <c r="A42" s="34" t="s">
        <v>0</v>
      </c>
      <c r="B42" s="36" t="s">
        <v>1</v>
      </c>
      <c r="C42" s="32">
        <v>2022</v>
      </c>
      <c r="D42" s="32">
        <v>2023</v>
      </c>
      <c r="E42" s="32">
        <v>2024</v>
      </c>
      <c r="F42" s="32">
        <v>2025</v>
      </c>
      <c r="G42" s="32">
        <v>2026</v>
      </c>
      <c r="H42" s="32">
        <v>2027</v>
      </c>
      <c r="I42" s="32">
        <v>2028</v>
      </c>
      <c r="J42" s="32">
        <v>2029</v>
      </c>
      <c r="K42" s="32" t="s">
        <v>2</v>
      </c>
    </row>
    <row r="43" spans="1:11" x14ac:dyDescent="0.25">
      <c r="A43" s="35"/>
      <c r="B43" s="37"/>
      <c r="C43" s="33"/>
      <c r="D43" s="33"/>
      <c r="E43" s="33"/>
      <c r="F43" s="33"/>
      <c r="G43" s="33"/>
      <c r="H43" s="33"/>
      <c r="I43" s="33"/>
      <c r="J43" s="33"/>
      <c r="K43" s="33"/>
    </row>
    <row r="44" spans="1:1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31.5" x14ac:dyDescent="0.25">
      <c r="A45" s="5">
        <v>1</v>
      </c>
      <c r="B45" s="6" t="s">
        <v>3</v>
      </c>
      <c r="C45" s="23">
        <f>C46*0.15</f>
        <v>5644.9740000000002</v>
      </c>
      <c r="D45" s="23">
        <f t="shared" ref="D45:J45" si="18">D46*0.15</f>
        <v>28646.8952025</v>
      </c>
      <c r="E45" s="23">
        <f t="shared" si="18"/>
        <v>28646.8952025</v>
      </c>
      <c r="F45" s="23">
        <f t="shared" si="18"/>
        <v>28646.8952025</v>
      </c>
      <c r="G45" s="23">
        <f t="shared" si="18"/>
        <v>28646.8952025</v>
      </c>
      <c r="H45" s="23">
        <f t="shared" si="18"/>
        <v>28646.8952025</v>
      </c>
      <c r="I45" s="23">
        <f t="shared" si="18"/>
        <v>28646.8952025</v>
      </c>
      <c r="J45" s="23">
        <f t="shared" si="18"/>
        <v>28646.8952025</v>
      </c>
      <c r="K45" s="23">
        <f>SUM(C45:J45)</f>
        <v>206173.24041749997</v>
      </c>
    </row>
    <row r="46" spans="1:11" ht="47.25" x14ac:dyDescent="0.25">
      <c r="A46" s="7">
        <v>2</v>
      </c>
      <c r="B46" s="8" t="s">
        <v>4</v>
      </c>
      <c r="C46" s="23">
        <v>37633.160000000003</v>
      </c>
      <c r="D46" s="23">
        <v>190979.30134999999</v>
      </c>
      <c r="E46" s="23">
        <v>190979.30134999999</v>
      </c>
      <c r="F46" s="23">
        <v>190979.30134999999</v>
      </c>
      <c r="G46" s="23">
        <v>190979.30134999999</v>
      </c>
      <c r="H46" s="23">
        <v>190979.30134999999</v>
      </c>
      <c r="I46" s="23">
        <v>190979.30134999999</v>
      </c>
      <c r="J46" s="23">
        <v>190979.30134999999</v>
      </c>
      <c r="K46" s="23">
        <f>SUM(C46:J46)</f>
        <v>1374488.26945</v>
      </c>
    </row>
    <row r="47" spans="1:11" ht="31.5" x14ac:dyDescent="0.25">
      <c r="A47" s="7">
        <v>3</v>
      </c>
      <c r="B47" s="8" t="s">
        <v>5</v>
      </c>
      <c r="C47" s="23"/>
      <c r="D47" s="23">
        <v>20000</v>
      </c>
      <c r="E47" s="23">
        <v>20000</v>
      </c>
      <c r="F47" s="23">
        <v>20000</v>
      </c>
      <c r="G47" s="23">
        <v>20000</v>
      </c>
      <c r="H47" s="23">
        <v>20000</v>
      </c>
      <c r="I47" s="23">
        <v>20000</v>
      </c>
      <c r="J47" s="23">
        <v>20000</v>
      </c>
      <c r="K47" s="23">
        <f t="shared" ref="K47:K51" si="19">SUM(C47:J47)</f>
        <v>140000</v>
      </c>
    </row>
    <row r="48" spans="1:11" ht="31.5" x14ac:dyDescent="0.25">
      <c r="A48" s="7">
        <v>4</v>
      </c>
      <c r="B48" s="8" t="s">
        <v>6</v>
      </c>
      <c r="C48" s="23"/>
      <c r="D48" s="23">
        <v>3000</v>
      </c>
      <c r="E48" s="23">
        <v>3000</v>
      </c>
      <c r="F48" s="23">
        <v>3000</v>
      </c>
      <c r="G48" s="23">
        <v>3000</v>
      </c>
      <c r="H48" s="23">
        <v>3000</v>
      </c>
      <c r="I48" s="23">
        <v>3000</v>
      </c>
      <c r="J48" s="23">
        <v>3000</v>
      </c>
      <c r="K48" s="23">
        <f t="shared" si="19"/>
        <v>21000</v>
      </c>
    </row>
    <row r="49" spans="1:11" ht="31.5" x14ac:dyDescent="0.25">
      <c r="A49" s="7">
        <v>5</v>
      </c>
      <c r="B49" s="8" t="s">
        <v>7</v>
      </c>
      <c r="C49" s="23"/>
      <c r="D49" s="23">
        <v>20000</v>
      </c>
      <c r="E49" s="23">
        <v>20000</v>
      </c>
      <c r="F49" s="23">
        <v>20000</v>
      </c>
      <c r="G49" s="23">
        <v>20000</v>
      </c>
      <c r="H49" s="23">
        <v>20000</v>
      </c>
      <c r="I49" s="23">
        <v>20000</v>
      </c>
      <c r="J49" s="23">
        <v>20000</v>
      </c>
      <c r="K49" s="23">
        <f t="shared" si="19"/>
        <v>140000</v>
      </c>
    </row>
    <row r="50" spans="1:11" x14ac:dyDescent="0.25">
      <c r="A50" s="7">
        <v>6</v>
      </c>
      <c r="B50" s="9" t="s">
        <v>8</v>
      </c>
      <c r="C50" s="23"/>
      <c r="D50" s="23">
        <f>200000/7</f>
        <v>28571.428571428572</v>
      </c>
      <c r="E50" s="23">
        <f t="shared" ref="E50:J50" si="20">200000/7</f>
        <v>28571.428571428572</v>
      </c>
      <c r="F50" s="23">
        <f t="shared" si="20"/>
        <v>28571.428571428572</v>
      </c>
      <c r="G50" s="23">
        <f t="shared" si="20"/>
        <v>28571.428571428572</v>
      </c>
      <c r="H50" s="23">
        <f t="shared" si="20"/>
        <v>28571.428571428572</v>
      </c>
      <c r="I50" s="23">
        <f t="shared" si="20"/>
        <v>28571.428571428572</v>
      </c>
      <c r="J50" s="23">
        <f t="shared" si="20"/>
        <v>28571.428571428572</v>
      </c>
      <c r="K50" s="23">
        <f t="shared" si="19"/>
        <v>200000.00000000003</v>
      </c>
    </row>
    <row r="51" spans="1:11" ht="31.5" x14ac:dyDescent="0.25">
      <c r="A51" s="11">
        <v>7</v>
      </c>
      <c r="B51" s="12" t="s">
        <v>9</v>
      </c>
      <c r="C51" s="24">
        <f t="shared" ref="C51:J51" si="21">C52+C55+C58+C61+C64+C67+C69+C71+C74</f>
        <v>143724</v>
      </c>
      <c r="D51" s="24">
        <f t="shared" si="21"/>
        <v>680560.39285714284</v>
      </c>
      <c r="E51" s="24">
        <f t="shared" si="21"/>
        <v>627255.51785714284</v>
      </c>
      <c r="F51" s="24">
        <f t="shared" si="21"/>
        <v>638377.14285714284</v>
      </c>
      <c r="G51" s="24">
        <f t="shared" si="21"/>
        <v>762957.14285714284</v>
      </c>
      <c r="H51" s="24">
        <f t="shared" si="21"/>
        <v>796357.14285714284</v>
      </c>
      <c r="I51" s="24">
        <f t="shared" si="21"/>
        <v>691357.14285714284</v>
      </c>
      <c r="J51" s="24">
        <f t="shared" si="21"/>
        <v>413357.14285714284</v>
      </c>
      <c r="K51" s="24">
        <f t="shared" si="19"/>
        <v>4753945.625</v>
      </c>
    </row>
    <row r="52" spans="1:11" x14ac:dyDescent="0.25">
      <c r="A52" s="11">
        <v>7.1</v>
      </c>
      <c r="B52" s="13" t="s">
        <v>10</v>
      </c>
      <c r="C52" s="25"/>
      <c r="D52" s="24">
        <f>D53+D54</f>
        <v>145714.28571428571</v>
      </c>
      <c r="E52" s="24">
        <f t="shared" ref="E52:K52" si="22">E53+E54</f>
        <v>145714.28571428571</v>
      </c>
      <c r="F52" s="24">
        <f t="shared" si="22"/>
        <v>145714.28571428571</v>
      </c>
      <c r="G52" s="24">
        <f t="shared" si="22"/>
        <v>145714.28571428571</v>
      </c>
      <c r="H52" s="24">
        <f t="shared" si="22"/>
        <v>145714.28571428571</v>
      </c>
      <c r="I52" s="24">
        <f t="shared" si="22"/>
        <v>145714.28571428571</v>
      </c>
      <c r="J52" s="24">
        <f t="shared" si="22"/>
        <v>145714.28571428571</v>
      </c>
      <c r="K52" s="24">
        <f t="shared" si="22"/>
        <v>1019999.9999999999</v>
      </c>
    </row>
    <row r="53" spans="1:11" ht="31.5" x14ac:dyDescent="0.25">
      <c r="A53" s="5" t="s">
        <v>11</v>
      </c>
      <c r="B53" s="16" t="s">
        <v>12</v>
      </c>
      <c r="C53" s="23"/>
      <c r="D53" s="26">
        <v>60000</v>
      </c>
      <c r="E53" s="26">
        <v>60000</v>
      </c>
      <c r="F53" s="26">
        <v>60000</v>
      </c>
      <c r="G53" s="26">
        <v>60000</v>
      </c>
      <c r="H53" s="26">
        <v>60000</v>
      </c>
      <c r="I53" s="26">
        <v>60000</v>
      </c>
      <c r="J53" s="26">
        <v>60000</v>
      </c>
      <c r="K53" s="26">
        <f>SUM(C53:J53)</f>
        <v>420000</v>
      </c>
    </row>
    <row r="54" spans="1:11" ht="47.25" x14ac:dyDescent="0.25">
      <c r="A54" s="5" t="s">
        <v>13</v>
      </c>
      <c r="B54" s="16" t="s">
        <v>45</v>
      </c>
      <c r="C54" s="23"/>
      <c r="D54" s="26">
        <f>600000/7</f>
        <v>85714.28571428571</v>
      </c>
      <c r="E54" s="26">
        <f t="shared" ref="E54:J54" si="23">600000/7</f>
        <v>85714.28571428571</v>
      </c>
      <c r="F54" s="26">
        <f t="shared" si="23"/>
        <v>85714.28571428571</v>
      </c>
      <c r="G54" s="26">
        <f t="shared" si="23"/>
        <v>85714.28571428571</v>
      </c>
      <c r="H54" s="26">
        <f t="shared" si="23"/>
        <v>85714.28571428571</v>
      </c>
      <c r="I54" s="26">
        <f t="shared" si="23"/>
        <v>85714.28571428571</v>
      </c>
      <c r="J54" s="26">
        <f t="shared" si="23"/>
        <v>85714.28571428571</v>
      </c>
      <c r="K54" s="26">
        <f t="shared" ref="K54:K76" si="24">SUM(C54:J54)</f>
        <v>599999.99999999988</v>
      </c>
    </row>
    <row r="55" spans="1:11" x14ac:dyDescent="0.25">
      <c r="A55" s="11" t="s">
        <v>15</v>
      </c>
      <c r="B55" s="13" t="s">
        <v>16</v>
      </c>
      <c r="C55" s="25"/>
      <c r="D55" s="24">
        <f>D56+D57</f>
        <v>62142.857142857145</v>
      </c>
      <c r="E55" s="24">
        <f t="shared" ref="E55:J55" si="25">E56+E57</f>
        <v>62142.857142857145</v>
      </c>
      <c r="F55" s="24">
        <f t="shared" si="25"/>
        <v>62742.857142857145</v>
      </c>
      <c r="G55" s="24">
        <f t="shared" si="25"/>
        <v>62742.857142857145</v>
      </c>
      <c r="H55" s="24">
        <f t="shared" si="25"/>
        <v>63142.857142857145</v>
      </c>
      <c r="I55" s="24">
        <f t="shared" si="25"/>
        <v>63142.857142857145</v>
      </c>
      <c r="J55" s="24">
        <f t="shared" si="25"/>
        <v>63142.857142857145</v>
      </c>
      <c r="K55" s="24">
        <f t="shared" si="24"/>
        <v>439200.00000000006</v>
      </c>
    </row>
    <row r="56" spans="1:11" ht="31.5" x14ac:dyDescent="0.25">
      <c r="A56" s="5" t="s">
        <v>17</v>
      </c>
      <c r="B56" s="16" t="s">
        <v>18</v>
      </c>
      <c r="C56" s="23"/>
      <c r="D56" s="27">
        <f>25000*20/100</f>
        <v>5000</v>
      </c>
      <c r="E56" s="27">
        <f>25000*20/100</f>
        <v>5000</v>
      </c>
      <c r="F56" s="27">
        <f>28000*20/100</f>
        <v>5600</v>
      </c>
      <c r="G56" s="27">
        <f>28000*20/100</f>
        <v>5600</v>
      </c>
      <c r="H56" s="27">
        <f>30000*20/100</f>
        <v>6000</v>
      </c>
      <c r="I56" s="27">
        <f>30000*20/100</f>
        <v>6000</v>
      </c>
      <c r="J56" s="27">
        <f>30000*20/100</f>
        <v>6000</v>
      </c>
      <c r="K56" s="27">
        <f t="shared" si="24"/>
        <v>39200</v>
      </c>
    </row>
    <row r="57" spans="1:11" x14ac:dyDescent="0.25">
      <c r="A57" s="5" t="s">
        <v>19</v>
      </c>
      <c r="B57" s="18" t="s">
        <v>14</v>
      </c>
      <c r="C57" s="23"/>
      <c r="D57" s="27">
        <f>400000/7</f>
        <v>57142.857142857145</v>
      </c>
      <c r="E57" s="27">
        <f t="shared" ref="E57:I57" si="26">400000/7</f>
        <v>57142.857142857145</v>
      </c>
      <c r="F57" s="27">
        <f t="shared" si="26"/>
        <v>57142.857142857145</v>
      </c>
      <c r="G57" s="27">
        <f t="shared" si="26"/>
        <v>57142.857142857145</v>
      </c>
      <c r="H57" s="27">
        <f t="shared" si="26"/>
        <v>57142.857142857145</v>
      </c>
      <c r="I57" s="27">
        <f t="shared" si="26"/>
        <v>57142.857142857145</v>
      </c>
      <c r="J57" s="27">
        <f>400000/7</f>
        <v>57142.857142857145</v>
      </c>
      <c r="K57" s="27">
        <f t="shared" si="24"/>
        <v>400000.00000000006</v>
      </c>
    </row>
    <row r="58" spans="1:11" x14ac:dyDescent="0.25">
      <c r="A58" s="11">
        <v>7.3</v>
      </c>
      <c r="B58" s="13" t="s">
        <v>20</v>
      </c>
      <c r="C58" s="25"/>
      <c r="D58" s="24">
        <f>D59+D60</f>
        <v>180000</v>
      </c>
      <c r="E58" s="24">
        <f t="shared" ref="E58:J58" si="27">E59+E60</f>
        <v>138000</v>
      </c>
      <c r="F58" s="24">
        <f t="shared" si="27"/>
        <v>145000</v>
      </c>
      <c r="G58" s="24">
        <f t="shared" si="27"/>
        <v>185000</v>
      </c>
      <c r="H58" s="24">
        <f t="shared" si="27"/>
        <v>183000</v>
      </c>
      <c r="I58" s="24">
        <f t="shared" si="27"/>
        <v>120000</v>
      </c>
      <c r="J58" s="24">
        <f t="shared" si="27"/>
        <v>0</v>
      </c>
      <c r="K58" s="24">
        <f t="shared" si="24"/>
        <v>951000</v>
      </c>
    </row>
    <row r="59" spans="1:11" ht="31.5" x14ac:dyDescent="0.25">
      <c r="A59" s="5" t="s">
        <v>21</v>
      </c>
      <c r="B59" s="6" t="s">
        <v>22</v>
      </c>
      <c r="C59" s="23"/>
      <c r="D59" s="27">
        <v>80000</v>
      </c>
      <c r="E59" s="27">
        <v>48000</v>
      </c>
      <c r="F59" s="27">
        <v>95000</v>
      </c>
      <c r="G59" s="27">
        <v>95000</v>
      </c>
      <c r="H59" s="27">
        <v>83000</v>
      </c>
      <c r="I59" s="27">
        <v>50000</v>
      </c>
      <c r="J59" s="27"/>
      <c r="K59" s="27">
        <f t="shared" si="24"/>
        <v>451000</v>
      </c>
    </row>
    <row r="60" spans="1:11" x14ac:dyDescent="0.25">
      <c r="A60" s="5" t="s">
        <v>23</v>
      </c>
      <c r="B60" s="18" t="s">
        <v>14</v>
      </c>
      <c r="C60" s="23"/>
      <c r="D60" s="27">
        <v>100000</v>
      </c>
      <c r="E60" s="27">
        <v>90000</v>
      </c>
      <c r="F60" s="27">
        <v>50000</v>
      </c>
      <c r="G60" s="27">
        <v>90000</v>
      </c>
      <c r="H60" s="27">
        <v>100000</v>
      </c>
      <c r="I60" s="27">
        <v>70000</v>
      </c>
      <c r="J60" s="27"/>
      <c r="K60" s="27">
        <f t="shared" si="24"/>
        <v>500000</v>
      </c>
    </row>
    <row r="61" spans="1:11" x14ac:dyDescent="0.25">
      <c r="A61" s="11">
        <v>7.4</v>
      </c>
      <c r="B61" s="13" t="s">
        <v>24</v>
      </c>
      <c r="C61" s="25"/>
      <c r="D61" s="24">
        <f>D62+D63</f>
        <v>86000</v>
      </c>
      <c r="E61" s="24">
        <f t="shared" ref="E61:J61" si="28">E62+E63</f>
        <v>106000</v>
      </c>
      <c r="F61" s="24">
        <f t="shared" si="28"/>
        <v>115000</v>
      </c>
      <c r="G61" s="24">
        <f t="shared" si="28"/>
        <v>124000</v>
      </c>
      <c r="H61" s="24">
        <f t="shared" si="28"/>
        <v>94000</v>
      </c>
      <c r="I61" s="24">
        <f t="shared" si="28"/>
        <v>0</v>
      </c>
      <c r="J61" s="24">
        <f t="shared" si="28"/>
        <v>0</v>
      </c>
      <c r="K61" s="24">
        <f t="shared" si="24"/>
        <v>525000</v>
      </c>
    </row>
    <row r="62" spans="1:11" x14ac:dyDescent="0.25">
      <c r="A62" s="5" t="s">
        <v>25</v>
      </c>
      <c r="B62" s="18" t="s">
        <v>26</v>
      </c>
      <c r="C62" s="28"/>
      <c r="D62" s="27">
        <v>56000</v>
      </c>
      <c r="E62" s="27">
        <v>56000</v>
      </c>
      <c r="F62" s="27">
        <v>45000</v>
      </c>
      <c r="G62" s="27">
        <v>34000</v>
      </c>
      <c r="H62" s="27">
        <v>34000</v>
      </c>
      <c r="I62" s="27"/>
      <c r="J62" s="27"/>
      <c r="K62" s="27">
        <f t="shared" si="24"/>
        <v>225000</v>
      </c>
    </row>
    <row r="63" spans="1:11" x14ac:dyDescent="0.25">
      <c r="A63" s="5" t="s">
        <v>27</v>
      </c>
      <c r="B63" s="18" t="s">
        <v>14</v>
      </c>
      <c r="C63" s="28"/>
      <c r="D63" s="27">
        <v>30000</v>
      </c>
      <c r="E63" s="27">
        <v>50000</v>
      </c>
      <c r="F63" s="27">
        <v>70000</v>
      </c>
      <c r="G63" s="27">
        <v>90000</v>
      </c>
      <c r="H63" s="27">
        <v>60000</v>
      </c>
      <c r="I63" s="27"/>
      <c r="J63" s="27"/>
      <c r="K63" s="27">
        <f t="shared" si="24"/>
        <v>300000</v>
      </c>
    </row>
    <row r="64" spans="1:11" x14ac:dyDescent="0.25">
      <c r="A64" s="11">
        <v>7.5</v>
      </c>
      <c r="B64" s="13" t="s">
        <v>28</v>
      </c>
      <c r="C64" s="24">
        <f>C65+C66</f>
        <v>143724</v>
      </c>
      <c r="D64" s="24">
        <f t="shared" ref="D64:J64" si="29">D65+D66</f>
        <v>171703.25</v>
      </c>
      <c r="E64" s="24">
        <f t="shared" si="29"/>
        <v>47898.375</v>
      </c>
      <c r="F64" s="24">
        <f t="shared" si="29"/>
        <v>42420</v>
      </c>
      <c r="G64" s="24">
        <f t="shared" si="29"/>
        <v>75000</v>
      </c>
      <c r="H64" s="24">
        <f t="shared" si="29"/>
        <v>110000</v>
      </c>
      <c r="I64" s="24">
        <f t="shared" si="29"/>
        <v>179500</v>
      </c>
      <c r="J64" s="24">
        <f t="shared" si="29"/>
        <v>51500</v>
      </c>
      <c r="K64" s="24">
        <f t="shared" si="24"/>
        <v>821745.625</v>
      </c>
    </row>
    <row r="65" spans="1:11" ht="31.5" x14ac:dyDescent="0.25">
      <c r="A65" s="5" t="s">
        <v>29</v>
      </c>
      <c r="B65" s="6" t="s">
        <v>30</v>
      </c>
      <c r="C65" s="27">
        <v>49044</v>
      </c>
      <c r="D65" s="27">
        <v>18803.25</v>
      </c>
      <c r="E65" s="27">
        <v>8898.375</v>
      </c>
      <c r="F65" s="27">
        <v>11000</v>
      </c>
      <c r="G65" s="27">
        <v>20000</v>
      </c>
      <c r="H65" s="27">
        <v>20000</v>
      </c>
      <c r="I65" s="27">
        <v>19500</v>
      </c>
      <c r="J65" s="27">
        <v>9500</v>
      </c>
      <c r="K65" s="26">
        <f t="shared" si="24"/>
        <v>156745.625</v>
      </c>
    </row>
    <row r="66" spans="1:11" x14ac:dyDescent="0.25">
      <c r="A66" s="5" t="s">
        <v>31</v>
      </c>
      <c r="B66" s="18" t="s">
        <v>14</v>
      </c>
      <c r="C66" s="27">
        <v>94680</v>
      </c>
      <c r="D66" s="27">
        <v>152900</v>
      </c>
      <c r="E66" s="27">
        <v>39000</v>
      </c>
      <c r="F66" s="27">
        <f>20000+11420</f>
        <v>31420</v>
      </c>
      <c r="G66" s="27">
        <v>55000</v>
      </c>
      <c r="H66" s="27">
        <v>90000</v>
      </c>
      <c r="I66" s="27">
        <v>160000</v>
      </c>
      <c r="J66" s="27">
        <v>42000</v>
      </c>
      <c r="K66" s="26">
        <f t="shared" si="24"/>
        <v>665000</v>
      </c>
    </row>
    <row r="67" spans="1:11" ht="31.5" x14ac:dyDescent="0.25">
      <c r="A67" s="11">
        <v>7.6</v>
      </c>
      <c r="B67" s="12" t="s">
        <v>32</v>
      </c>
      <c r="C67" s="24">
        <v>0</v>
      </c>
      <c r="D67" s="24">
        <v>0</v>
      </c>
      <c r="E67" s="24">
        <f>E68</f>
        <v>37500</v>
      </c>
      <c r="F67" s="24">
        <f t="shared" ref="F67:J67" si="30">F68</f>
        <v>37500</v>
      </c>
      <c r="G67" s="24">
        <f t="shared" si="30"/>
        <v>37500</v>
      </c>
      <c r="H67" s="24">
        <f t="shared" si="30"/>
        <v>37500</v>
      </c>
      <c r="I67" s="24">
        <f t="shared" si="30"/>
        <v>0</v>
      </c>
      <c r="J67" s="24">
        <f t="shared" si="30"/>
        <v>0</v>
      </c>
      <c r="K67" s="24">
        <f t="shared" si="24"/>
        <v>150000</v>
      </c>
    </row>
    <row r="68" spans="1:11" ht="31.5" x14ac:dyDescent="0.25">
      <c r="A68" s="5" t="s">
        <v>33</v>
      </c>
      <c r="B68" s="6" t="s">
        <v>34</v>
      </c>
      <c r="C68" s="26">
        <v>0</v>
      </c>
      <c r="D68" s="26">
        <v>0</v>
      </c>
      <c r="E68" s="26">
        <f>150000/4</f>
        <v>37500</v>
      </c>
      <c r="F68" s="26">
        <f t="shared" ref="F68:H68" si="31">150000/4</f>
        <v>37500</v>
      </c>
      <c r="G68" s="26">
        <f t="shared" si="31"/>
        <v>37500</v>
      </c>
      <c r="H68" s="26">
        <f t="shared" si="31"/>
        <v>37500</v>
      </c>
      <c r="I68" s="26">
        <v>0</v>
      </c>
      <c r="J68" s="26">
        <v>0</v>
      </c>
      <c r="K68" s="26">
        <f t="shared" si="24"/>
        <v>150000</v>
      </c>
    </row>
    <row r="69" spans="1:11" ht="31.5" x14ac:dyDescent="0.25">
      <c r="A69" s="11">
        <v>7.7</v>
      </c>
      <c r="B69" s="12" t="s">
        <v>35</v>
      </c>
      <c r="C69" s="24">
        <f>C70</f>
        <v>0</v>
      </c>
      <c r="D69" s="24">
        <f t="shared" ref="D69:J69" si="32">D70</f>
        <v>0</v>
      </c>
      <c r="E69" s="24">
        <f t="shared" si="32"/>
        <v>0</v>
      </c>
      <c r="F69" s="24">
        <f t="shared" si="32"/>
        <v>0</v>
      </c>
      <c r="G69" s="24">
        <f t="shared" si="32"/>
        <v>40000</v>
      </c>
      <c r="H69" s="24">
        <f t="shared" si="32"/>
        <v>70000</v>
      </c>
      <c r="I69" s="24">
        <f t="shared" si="32"/>
        <v>90000</v>
      </c>
      <c r="J69" s="24">
        <f t="shared" si="32"/>
        <v>60000</v>
      </c>
      <c r="K69" s="24">
        <f t="shared" si="24"/>
        <v>260000</v>
      </c>
    </row>
    <row r="70" spans="1:11" ht="31.5" x14ac:dyDescent="0.25">
      <c r="A70" s="5" t="s">
        <v>36</v>
      </c>
      <c r="B70" s="6" t="s">
        <v>14</v>
      </c>
      <c r="C70" s="27">
        <v>0</v>
      </c>
      <c r="D70" s="27">
        <v>0</v>
      </c>
      <c r="E70" s="27">
        <v>0</v>
      </c>
      <c r="F70" s="27">
        <v>0</v>
      </c>
      <c r="G70" s="27">
        <v>40000</v>
      </c>
      <c r="H70" s="27">
        <v>70000</v>
      </c>
      <c r="I70" s="27">
        <v>90000</v>
      </c>
      <c r="J70" s="27">
        <v>60000</v>
      </c>
      <c r="K70" s="27">
        <f>SUM(C70:J70)</f>
        <v>260000</v>
      </c>
    </row>
    <row r="71" spans="1:11" ht="31.5" x14ac:dyDescent="0.25">
      <c r="A71" s="11">
        <v>7.8</v>
      </c>
      <c r="B71" s="12" t="s">
        <v>37</v>
      </c>
      <c r="C71" s="24">
        <v>0</v>
      </c>
      <c r="D71" s="24">
        <v>0</v>
      </c>
      <c r="E71" s="24">
        <f>E72+E73</f>
        <v>55000</v>
      </c>
      <c r="F71" s="24">
        <f t="shared" ref="F71:J71" si="33">F72+F73</f>
        <v>55000</v>
      </c>
      <c r="G71" s="24">
        <f t="shared" si="33"/>
        <v>55000</v>
      </c>
      <c r="H71" s="24">
        <f t="shared" si="33"/>
        <v>55000</v>
      </c>
      <c r="I71" s="24">
        <f t="shared" si="33"/>
        <v>55000</v>
      </c>
      <c r="J71" s="24">
        <f t="shared" si="33"/>
        <v>55000</v>
      </c>
      <c r="K71" s="24">
        <f t="shared" si="24"/>
        <v>330000</v>
      </c>
    </row>
    <row r="72" spans="1:11" x14ac:dyDescent="0.25">
      <c r="A72" s="7" t="s">
        <v>38</v>
      </c>
      <c r="B72" s="6" t="s">
        <v>39</v>
      </c>
      <c r="C72" s="23"/>
      <c r="D72" s="23"/>
      <c r="E72" s="26">
        <v>30000</v>
      </c>
      <c r="F72" s="26">
        <v>30000</v>
      </c>
      <c r="G72" s="26">
        <v>30000</v>
      </c>
      <c r="H72" s="26">
        <v>30000</v>
      </c>
      <c r="I72" s="26">
        <v>30000</v>
      </c>
      <c r="J72" s="26">
        <v>30000</v>
      </c>
      <c r="K72" s="26">
        <f t="shared" si="24"/>
        <v>180000</v>
      </c>
    </row>
    <row r="73" spans="1:11" ht="31.5" x14ac:dyDescent="0.25">
      <c r="A73" s="7" t="s">
        <v>40</v>
      </c>
      <c r="B73" s="6" t="s">
        <v>41</v>
      </c>
      <c r="C73" s="23"/>
      <c r="D73" s="23"/>
      <c r="E73" s="26">
        <v>25000</v>
      </c>
      <c r="F73" s="26">
        <v>25000</v>
      </c>
      <c r="G73" s="26">
        <v>25000</v>
      </c>
      <c r="H73" s="26">
        <v>25000</v>
      </c>
      <c r="I73" s="26">
        <v>25000</v>
      </c>
      <c r="J73" s="26">
        <v>25000</v>
      </c>
      <c r="K73" s="26">
        <f t="shared" si="24"/>
        <v>150000</v>
      </c>
    </row>
    <row r="74" spans="1:11" ht="31.5" x14ac:dyDescent="0.25">
      <c r="A74" s="11">
        <v>7.9</v>
      </c>
      <c r="B74" s="12" t="s">
        <v>42</v>
      </c>
      <c r="C74" s="24"/>
      <c r="D74" s="24">
        <f>D75</f>
        <v>35000</v>
      </c>
      <c r="E74" s="24">
        <f t="shared" ref="E74:K74" si="34">E75</f>
        <v>35000</v>
      </c>
      <c r="F74" s="24">
        <f t="shared" si="34"/>
        <v>35000</v>
      </c>
      <c r="G74" s="24">
        <f t="shared" si="34"/>
        <v>38000</v>
      </c>
      <c r="H74" s="24">
        <f t="shared" si="34"/>
        <v>38000</v>
      </c>
      <c r="I74" s="24">
        <f t="shared" si="34"/>
        <v>38000</v>
      </c>
      <c r="J74" s="24">
        <f t="shared" si="34"/>
        <v>38000</v>
      </c>
      <c r="K74" s="24">
        <f t="shared" si="34"/>
        <v>257000</v>
      </c>
    </row>
    <row r="75" spans="1:11" x14ac:dyDescent="0.25">
      <c r="A75" s="20" t="s">
        <v>43</v>
      </c>
      <c r="B75" s="21" t="s">
        <v>44</v>
      </c>
      <c r="C75" s="28"/>
      <c r="D75" s="28">
        <v>35000</v>
      </c>
      <c r="E75" s="28">
        <v>35000</v>
      </c>
      <c r="F75" s="28">
        <v>35000</v>
      </c>
      <c r="G75" s="28">
        <v>38000</v>
      </c>
      <c r="H75" s="28">
        <v>38000</v>
      </c>
      <c r="I75" s="28">
        <v>38000</v>
      </c>
      <c r="J75" s="28">
        <v>38000</v>
      </c>
      <c r="K75" s="28">
        <f t="shared" si="24"/>
        <v>257000</v>
      </c>
    </row>
    <row r="76" spans="1:11" x14ac:dyDescent="0.25">
      <c r="A76" s="22"/>
      <c r="B76" s="13" t="s">
        <v>2</v>
      </c>
      <c r="C76" s="24">
        <f t="shared" ref="C76:J76" si="35">C45+C46+C47+C48+C49+C50+C51</f>
        <v>187002.13400000002</v>
      </c>
      <c r="D76" s="24">
        <f t="shared" si="35"/>
        <v>971758.01798107149</v>
      </c>
      <c r="E76" s="24">
        <f t="shared" si="35"/>
        <v>918453.14298107149</v>
      </c>
      <c r="F76" s="24">
        <f t="shared" si="35"/>
        <v>929574.76798107149</v>
      </c>
      <c r="G76" s="24">
        <f t="shared" si="35"/>
        <v>1054154.7679810715</v>
      </c>
      <c r="H76" s="24">
        <f t="shared" si="35"/>
        <v>1087554.7679810715</v>
      </c>
      <c r="I76" s="24">
        <f t="shared" si="35"/>
        <v>982554.76798107149</v>
      </c>
      <c r="J76" s="24">
        <f t="shared" si="35"/>
        <v>704554.76798107149</v>
      </c>
      <c r="K76" s="24">
        <f t="shared" si="24"/>
        <v>6835607.1348675005</v>
      </c>
    </row>
  </sheetData>
  <mergeCells count="21">
    <mergeCell ref="H3:H4"/>
    <mergeCell ref="I3:I4"/>
    <mergeCell ref="J3:J4"/>
    <mergeCell ref="A3:A4"/>
    <mergeCell ref="B3:B4"/>
    <mergeCell ref="C3:C4"/>
    <mergeCell ref="D3:D4"/>
    <mergeCell ref="E3:E4"/>
    <mergeCell ref="F3:F4"/>
    <mergeCell ref="G3:G4"/>
    <mergeCell ref="A42:A43"/>
    <mergeCell ref="B42:B43"/>
    <mergeCell ref="C42:C43"/>
    <mergeCell ref="D42:D43"/>
    <mergeCell ref="E42:E43"/>
    <mergeCell ref="K42:K43"/>
    <mergeCell ref="F42:F43"/>
    <mergeCell ref="G42:G43"/>
    <mergeCell ref="H42:H43"/>
    <mergeCell ref="I42:I43"/>
    <mergeCell ref="J42:J43"/>
  </mergeCells>
  <pageMargins left="0.45" right="0.45" top="0.5" bottom="0.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4.2.2.5 projekta budžets_1_pie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Sanda Kaša</dc:creator>
  <cp:keywords/>
  <dc:description/>
  <cp:lastModifiedBy>Viktors Kravčenko</cp:lastModifiedBy>
  <cp:revision/>
  <cp:lastPrinted>2022-01-13T14:34:30Z</cp:lastPrinted>
  <dcterms:created xsi:type="dcterms:W3CDTF">2021-08-05T22:46:48Z</dcterms:created>
  <dcterms:modified xsi:type="dcterms:W3CDTF">2022-02-25T12:47:45Z</dcterms:modified>
  <cp:category/>
  <cp:contentStatus/>
</cp:coreProperties>
</file>