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02"/>
  <workbookPr filterPrivacy="1" defaultThemeVersion="124226"/>
  <xr:revisionPtr revIDLastSave="0" documentId="13_ncr:1_{B96D3A68-9365-4190-B074-9F3034C87C8E}" xr6:coauthVersionLast="36" xr6:coauthVersionMax="36" xr10:uidLastSave="{00000000-0000-0000-0000-000000000000}"/>
  <bookViews>
    <workbookView xWindow="0" yWindow="0" windowWidth="19200" windowHeight="6770" activeTab="4" xr2:uid="{00000000-000D-0000-FFFF-FFFF00000000}"/>
  </bookViews>
  <sheets>
    <sheet name="IeM VP papildu" sheetId="3" r:id="rId1"/>
    <sheet name="IeM VRS papildu " sheetId="4" r:id="rId2"/>
    <sheet name="IeM IDB ietvaros" sheetId="5" r:id="rId3"/>
    <sheet name="TM VTEB papildu" sheetId="9" r:id="rId4"/>
    <sheet name="FM VID NMPP " sheetId="8" r:id="rId5"/>
  </sheets>
  <calcPr calcId="191029"/>
</workbook>
</file>

<file path=xl/calcChain.xml><?xml version="1.0" encoding="utf-8"?>
<calcChain xmlns="http://schemas.openxmlformats.org/spreadsheetml/2006/main">
  <c r="E13" i="3" l="1"/>
  <c r="F13" i="3"/>
  <c r="G13" i="3"/>
  <c r="D13" i="3"/>
  <c r="E12" i="3"/>
  <c r="F12" i="3"/>
  <c r="G12" i="3"/>
  <c r="D12" i="3"/>
  <c r="D5" i="5"/>
  <c r="E10" i="9" l="1"/>
  <c r="F10" i="9"/>
  <c r="G10" i="9"/>
  <c r="D10" i="9"/>
  <c r="I17" i="8" l="1"/>
  <c r="H17" i="8"/>
  <c r="G17" i="8"/>
  <c r="K12" i="8"/>
  <c r="J12" i="8"/>
  <c r="I12" i="8"/>
  <c r="H12" i="8"/>
  <c r="G12" i="8"/>
  <c r="F12" i="8"/>
  <c r="E12" i="8"/>
  <c r="D12" i="8"/>
  <c r="K11" i="8"/>
  <c r="J11" i="8"/>
  <c r="I11" i="8"/>
  <c r="H11" i="8"/>
  <c r="G11" i="8"/>
  <c r="G5" i="8" s="1"/>
  <c r="F11" i="8"/>
  <c r="F5" i="8" s="1"/>
  <c r="E11" i="8"/>
  <c r="D11" i="8"/>
  <c r="L10" i="8"/>
  <c r="K10" i="8"/>
  <c r="J10" i="8"/>
  <c r="I10" i="8"/>
  <c r="H10" i="8"/>
  <c r="G10" i="8"/>
  <c r="F10" i="8"/>
  <c r="E10" i="8"/>
  <c r="D10" i="8"/>
  <c r="K9" i="8"/>
  <c r="J9" i="8"/>
  <c r="I9" i="8"/>
  <c r="H9" i="8"/>
  <c r="G9" i="8"/>
  <c r="F9" i="8"/>
  <c r="E9" i="8"/>
  <c r="D9" i="8"/>
  <c r="K8" i="8"/>
  <c r="J8" i="8"/>
  <c r="I8" i="8"/>
  <c r="H8" i="8"/>
  <c r="G8" i="8"/>
  <c r="F8" i="8"/>
  <c r="E8" i="8"/>
  <c r="D8" i="8"/>
  <c r="K7" i="8"/>
  <c r="J7" i="8"/>
  <c r="I7" i="8"/>
  <c r="H7" i="8"/>
  <c r="G7" i="8"/>
  <c r="F7" i="8"/>
  <c r="E7" i="8"/>
  <c r="D7" i="8"/>
  <c r="K5" i="8"/>
  <c r="J5" i="8"/>
  <c r="I5" i="8"/>
  <c r="H5" i="8"/>
  <c r="E5" i="8"/>
  <c r="D5" i="8"/>
  <c r="L10" i="5" l="1"/>
  <c r="K10" i="5"/>
  <c r="J10" i="5"/>
  <c r="I10" i="5"/>
  <c r="H10" i="5"/>
  <c r="G10" i="5"/>
  <c r="F10" i="5"/>
  <c r="E10" i="5"/>
  <c r="D10" i="5"/>
  <c r="F9" i="5"/>
  <c r="E9" i="5"/>
  <c r="D9" i="5"/>
  <c r="L8" i="5"/>
  <c r="K8" i="5"/>
  <c r="J8" i="5"/>
  <c r="I8" i="5"/>
  <c r="H8" i="5"/>
  <c r="G8" i="5"/>
  <c r="F8" i="5"/>
  <c r="E8" i="5"/>
  <c r="D8" i="5"/>
  <c r="L7" i="5"/>
  <c r="K7" i="5"/>
  <c r="J7" i="5"/>
  <c r="I7" i="5"/>
  <c r="H7" i="5"/>
  <c r="H5" i="5" s="1"/>
  <c r="G7" i="5"/>
  <c r="F7" i="5"/>
  <c r="E7" i="5"/>
  <c r="E5" i="5" s="1"/>
  <c r="D7" i="5"/>
  <c r="K5" i="5"/>
  <c r="L5" i="5" l="1"/>
  <c r="J5" i="5"/>
  <c r="G5" i="5"/>
  <c r="I5" i="5"/>
  <c r="F5" i="5"/>
  <c r="E12" i="4" l="1"/>
  <c r="F12" i="4"/>
  <c r="D12" i="4"/>
  <c r="E13" i="4"/>
  <c r="F13" i="4"/>
  <c r="D13" i="4"/>
  <c r="E16" i="4" l="1"/>
  <c r="F16" i="4"/>
  <c r="D16" i="4"/>
  <c r="D19" i="4"/>
  <c r="G10" i="3"/>
  <c r="G24" i="3"/>
  <c r="G25" i="3"/>
  <c r="G16" i="3"/>
  <c r="G17" i="3"/>
  <c r="F19" i="4" l="1"/>
  <c r="E19" i="4"/>
  <c r="F17" i="4"/>
  <c r="E17" i="4"/>
  <c r="D17" i="4"/>
  <c r="D17" i="3"/>
  <c r="F10" i="4" l="1"/>
  <c r="E10" i="4"/>
  <c r="D22" i="3"/>
  <c r="D30" i="3"/>
  <c r="D10" i="4" l="1"/>
  <c r="F21" i="3"/>
  <c r="E21" i="3"/>
  <c r="D21" i="3"/>
  <c r="D16" i="3" s="1"/>
  <c r="F17" i="3"/>
  <c r="E17" i="3"/>
  <c r="F29" i="3"/>
  <c r="E29" i="3"/>
  <c r="D29" i="3"/>
  <c r="F25" i="3"/>
  <c r="E25" i="3"/>
  <c r="D25" i="3"/>
  <c r="F33" i="3"/>
  <c r="F32" i="3" s="1"/>
  <c r="E33" i="3"/>
  <c r="E32" i="3" s="1"/>
  <c r="D33" i="3"/>
  <c r="D32" i="3" s="1"/>
  <c r="D38" i="3"/>
  <c r="D37" i="3" s="1"/>
  <c r="E38" i="3"/>
  <c r="E37" i="3" s="1"/>
  <c r="F38" i="3"/>
  <c r="F37" i="3" s="1"/>
  <c r="F16" i="3" l="1"/>
  <c r="D24" i="3"/>
  <c r="E24" i="3"/>
  <c r="F24" i="3"/>
  <c r="E16" i="3"/>
  <c r="F10" i="3" l="1"/>
  <c r="D10" i="3"/>
  <c r="E10" i="3"/>
</calcChain>
</file>

<file path=xl/sharedStrings.xml><?xml version="1.0" encoding="utf-8"?>
<sst xmlns="http://schemas.openxmlformats.org/spreadsheetml/2006/main" count="210" uniqueCount="113">
  <si>
    <t>EKK</t>
  </si>
  <si>
    <t>Apraksts</t>
  </si>
  <si>
    <t>Aprēķins</t>
  </si>
  <si>
    <t xml:space="preserve">Pamatojums </t>
  </si>
  <si>
    <t>PAVISAM:</t>
  </si>
  <si>
    <t>EKK 1000</t>
  </si>
  <si>
    <t xml:space="preserve">Atlīdzība </t>
  </si>
  <si>
    <t>EKK 2000</t>
  </si>
  <si>
    <t xml:space="preserve">Preces un pakalpojumi </t>
  </si>
  <si>
    <t>EKK 5000</t>
  </si>
  <si>
    <t>Pamatkapitāla veidošana</t>
  </si>
  <si>
    <t>EKK 7000</t>
  </si>
  <si>
    <t>Transferti, starptautiskā sadarbība</t>
  </si>
  <si>
    <t>Preces un pakalpojumi</t>
  </si>
  <si>
    <t>papildu nepieciešamo izdevumu aprēķins</t>
  </si>
  <si>
    <t>Iekšlietu ministrija</t>
  </si>
  <si>
    <t>budžeta apakšprogramma 06.01.00 "Valsts policija"</t>
  </si>
  <si>
    <t>1. Valsts policija</t>
  </si>
  <si>
    <t>EKK2250</t>
  </si>
  <si>
    <t>Informācijas tehnoloģiju pakalpojumi</t>
  </si>
  <si>
    <t>EKK2271</t>
  </si>
  <si>
    <t>Izdevumi, kas saistīti ar operatīvo darbību</t>
  </si>
  <si>
    <t>EKK5238</t>
  </si>
  <si>
    <t>Datortehnika, sakaru un cita biroja tehnika</t>
  </si>
  <si>
    <t>EKK5220</t>
  </si>
  <si>
    <t>Tehnoloģiskās iekārtas un mašīnas</t>
  </si>
  <si>
    <t xml:space="preserve"> 1.pielikums 
Organizētās noziedzības novēršanas un apkarošanas plānam 2023.-2025.gadam
</t>
  </si>
  <si>
    <t>1.tabula</t>
  </si>
  <si>
    <t>2. Valsts robežsardze</t>
  </si>
  <si>
    <t>2.tabula</t>
  </si>
  <si>
    <t>Inventārs</t>
  </si>
  <si>
    <t>2025., 2026. un 2027. gads (katru gadu) Videonovērošanas GSM kamera REOLINK (vai analoga) iegāde 10 gab x 300 euro.</t>
  </si>
  <si>
    <t xml:space="preserve">2024.gads - speciālo ierīču un tehnisko līdzekļu iegāde - 172 500 euro
2025.gads - speciālo ierīču un tehnisko līdzekļu iegāde - 6 000 euro 
2026.gads-speciālo ierīču un tehnisko līdzekļu iegāde - 6 000 euro
 (detalizētāka  informācija klasificēta) </t>
  </si>
  <si>
    <t>Uzdevums</t>
  </si>
  <si>
    <t>Pasākums</t>
  </si>
  <si>
    <t>Vidēja termiņa budžeta ietvara likumā plānotais finansējums</t>
  </si>
  <si>
    <t>Nepieciešamais papildu finansējums</t>
  </si>
  <si>
    <t>Finansējums plāna realizācijai kopā</t>
  </si>
  <si>
    <t>tajā skaitā</t>
  </si>
  <si>
    <t>42.00.00 Iekšējās drošības biroja darbība</t>
  </si>
  <si>
    <t>1.5.</t>
  </si>
  <si>
    <t>Uzdevumi</t>
  </si>
  <si>
    <t>Organizētās noziedzības, ekonomisko un finanšu noziegumu, smago un sevišķi smago noziegumu apkarošanas jomā strādājošie regulāri paaugstina kvalifikāciju un līdzdarbojas pieredzes apmaiņas aktivitātēs</t>
  </si>
  <si>
    <t>Starptautiskā līmenī kvalifikāciju paaugstinājuši TAI vadošie analītiķi.</t>
  </si>
  <si>
    <t>Operatīvās darbības personāls nodrošināts ar atbilstošām tehniskajām vienībām</t>
  </si>
  <si>
    <t xml:space="preserve">Informācijas par Iekšējās drošības birojam plāna ieviešanai plānoto finansējumu </t>
  </si>
  <si>
    <t>Budžeta programmas (apakš-programmas) kods un nosaukums</t>
  </si>
  <si>
    <t>Pasākuma īstenošanas gads (ja pasākuma īstenošana ir terminēta)</t>
  </si>
  <si>
    <t>turpmākajā laikposmā līdz pasākuma pabeigšanai (ja pasākuma īstenošana ir terminēta)</t>
  </si>
  <si>
    <t xml:space="preserve">turpmāk ik gadu  (ja pasākuma izpilde nav terminēta) 
</t>
  </si>
  <si>
    <t>42.00.00 "Iekšējās drošības biroja darbība"</t>
  </si>
  <si>
    <t>3.tabula</t>
  </si>
  <si>
    <t>Tieslietu ministrija</t>
  </si>
  <si>
    <t>Valsts tiesu ekspertīžu birojs</t>
  </si>
  <si>
    <t>budžeta apakšprogramma 03.04.00 “Tiesu ekspertīžu veikšana”</t>
  </si>
  <si>
    <t>2025.gads</t>
  </si>
  <si>
    <t>2026.gads</t>
  </si>
  <si>
    <t>turpmāk katru gadu</t>
  </si>
  <si>
    <t xml:space="preserve"> Pielikums Organizētās noziedzības novēršanas un apkarošanas plānam
2023.-2025. gadam 
</t>
  </si>
  <si>
    <t>4.tabula</t>
  </si>
  <si>
    <t xml:space="preserve"> Pielikums 
Organizētās noziedzības novēršanas un apkarošanas plānam 2023.-2025.gadam</t>
  </si>
  <si>
    <t xml:space="preserve">Informācija par Valsts ieņēmumu dienesta Nodokļu un muitas policijas pārvaldei plāna ieviešanai plānoto un papildus nepieciešamo finansējumu </t>
  </si>
  <si>
    <t>Finanšu ministrija</t>
  </si>
  <si>
    <t>33.00.00 "Valsts ieņēmumu un muitas politikas nodrošināšana"</t>
  </si>
  <si>
    <t>71.07.00 "Eiropas Ekonomikas zonas un Norvēģijas finanšu instrumentu finansētie projekti"</t>
  </si>
  <si>
    <t>80.00.00 "Nesadalītais finansējums Eiropas Savienības politiku instrumentu un pārējās ārvalstu finanšu palīdzības līdzfinansēto projektu un pasākumu īstenošanai"</t>
  </si>
  <si>
    <t>Organizētās apmācības analītiska darba uzlabošanai pirmstiesas procesa ietvaros - “Operatīvā analīze” un “Stratēģiskā analīze”.</t>
  </si>
  <si>
    <t>Izdevumi, kas saistīti ar operatīvo darbību (EKK 2271; klasificēta informācija)</t>
  </si>
  <si>
    <t xml:space="preserve">Izveidota un ieviesta Nacionālā kriminālizlūkošanas modeļa atbalsta sistēma </t>
  </si>
  <si>
    <t>budžeta programma 10.00.00 "Valsts robežsardzes darbība"</t>
  </si>
  <si>
    <t xml:space="preserve"> Aprīkojums ķīmiskajām ekspertīzēm (sēra satura noteikšanai degvielā).
</t>
  </si>
  <si>
    <t xml:space="preserve"> Iekārta sēra satura noteikšanai - sēra saturs degvielā, ir viens no degvielu raksturojošiem lielumiem. Iekārta nepieciešama, lai varētu veikt pilnvērtīgu naftas produktu un viegli uzliesmojošo šķidrumu izpēti ekspertīzēs, kas saistītas ar naftas produktu kontrabandu vai zādzībām.</t>
  </si>
  <si>
    <t>Programmatūra  informācijas tehnoloģiju ekspertīzēm</t>
  </si>
  <si>
    <t>VTEB saskaras ar lielu mobilo telefonu un planšetdatoru daudzumu, kas tiek saņemts no VID Nodokļu un muitas policijas pārvaldes. Esošā viena iekārta ļauj strādāt vienlaikus tikai vienam ekspertam. Turklāt, šī esošā iekārta neļauj veikt mobilo ierīču atbloķēšanu un piekļūt sensitīvajai informācijai. Ar jaunu UFED minētajā komplektācijā var samazināt mobilo ierīču izpētes laiku palielinot efektivitāti un veikt to atbloķēšanu, nodrošinot piekļuvi sensetivajam saturam. Šodien arvien vairāk cilvēku aizsargā savas ierīces ar parolēm, īpaši, veicot noziedzīgas darbības, un minētais komplekts ļauj efektīvi risināt šo problēmu.</t>
  </si>
  <si>
    <t>Tiesu ekspertu apmācība</t>
  </si>
  <si>
    <t>Tiesu ekspertu darbs prasa nemitīgu kompetences paaugstināšanu, jo īpaši darbam ar jaunām iekārtām un ekspertīžu metodēm. Šāda apmācība ir ļoti dārga.</t>
  </si>
  <si>
    <t>5.tabula</t>
  </si>
  <si>
    <t>1.4. Veikt TAI nodarbināto pieredzes apmaiņu ar citām TAI un prokuratūru organizētās noziedzības, ekonomisko un finanšu noziegumu, smago un sevišķi smago noziegumu apkarošanas jomās. 
1.5.Īstenot apmācības neformālās izglītības programmās analītiska darba uzlabošanai pirmstiesas procesa ietvaros - “Operatīvā analīze” un “Stratēģiskā analīze”.</t>
  </si>
  <si>
    <t>1.5.Īstenot apmācības neformālās izglītības programmās analītiska darba uzlabošanai pirmstiesas procesa ietvaros - “Operatīvā analīze” un “Stratēģiskā analīze”.</t>
  </si>
  <si>
    <t>1.6.Nodrošināt iespējas analītiķiem paaugstināt kvalifikāciju līdzīgos dienestos ārvalstīs un starptautisko organizāciju, t.sk. Eiropola, piedāvātajos apmācības kursos, lai nodrošinātu ārvalstu labākās prakses pārņemšanu un analītiķu kvalifikācijas atbilstību Eiropola un citu ES dalībvalstu vispārējam līmenim analītiskā darba jomā.</t>
  </si>
  <si>
    <t xml:space="preserve">1.10. Pamatojoties uz operatīvā darbībā izmantojamo līdzekļu attīstības tendencēm, nodrošināt atbilstošu tehnisko vienību kapacitāti
</t>
  </si>
  <si>
    <t>1.20. Pilnveidot Valsts ieņēmumu dienesta informācijas sistēmas ar mērķi izveidot Nacionālā kriminālizlūkošanas modeļa atbalsta sistēmu Valsts ieņēmumu dienestā kā vienotu izlūkdatu vidi, tādējādi paaugstinot ekonomisko noziegumu apkarošanas un novēršanas efektivitāti.</t>
  </si>
  <si>
    <t>1.11. Uzlabot un efektivizēt tiesu ekspertīžu iestāžu personāla un tehnisko kapacitāti, lai saīsinātu tiesu ekspertīžu atzinumu sagatavošanas laiku un ieviestu nepieciešamos jaunākos spridzināšanas ierīču izpētes veidus.</t>
  </si>
  <si>
    <t>1.6 Nodrošināt iespējas analītiķiem paaugstināt kvalifikāciju līdzīgos dienestos ārvalstīs un starptautisko organizāciju, t.sk. Eiropola, piedāvātajos apmācības kursos, lai nodrošinātu ārvalstu labākās prakses pārņemšanu un analītiķu kvalifikācijas atbilstību Eiropola un citu ES dalībvalstu vispārējam līmenim analītiskā darba jomā.</t>
  </si>
  <si>
    <t>1.10.  Pamatojoties uz operatīvā darbībā izmantojamo līdzekļu attīstības tendencēm, nodrošināt atbilstošu tehnisko vienību kapacitāti</t>
  </si>
  <si>
    <t>1.4. un 1.5.</t>
  </si>
  <si>
    <t>1.6.</t>
  </si>
  <si>
    <t>1.10.</t>
  </si>
  <si>
    <t>1.20.</t>
  </si>
  <si>
    <t>1.10.Pamatojoties uz operatīvā darbībā izmantojamo līdzekļu attīstības tendencēm, nodrošināt atbilstošu tehnisko vienību kapacitāti</t>
  </si>
  <si>
    <t>1.8.Paaugstināt VP spējas novērst un apkarot organizētās noziedzības īstenotos kibernoziegumus, kas rada būtisku kaitējumu sabiedrībai, kā arī apsteidzoši un sistemātiski pielāgot VP spējas potenciāli iespējamo jauno kibernoziegumu veidu novēršanai un apkarošanai.
Attīstīt un stiprināt VP materiāli tehnisko kapacitāti cīņā ar kibernoziegumiem.</t>
  </si>
  <si>
    <t>1.9. Izveidot un attīstīt Kiberpatrulēšanas koncepciju kā inovatīvu Kibernoziegumu apkarošanas rīku</t>
  </si>
  <si>
    <t>1.9.  KOPĀ:</t>
  </si>
  <si>
    <t>1.8.  KOPĀ:</t>
  </si>
  <si>
    <t>1.10.Pamatojoties uz operatīvā darbībā izmantojamo speciālo līdzekļu attīstības tendencēm, nodrošināt atbilstošu tehnisko vienību kapacitāti</t>
  </si>
  <si>
    <t>1.10. KOPĀ:</t>
  </si>
  <si>
    <t>1.11.Uzlabot un efektivizēt tiesu ekspertīžu iestāžu personāla un tehnisko kapacitāti, lai saīsinātu tiesu ekspertīžu atzinumu sagatavošanas laiku un ieviestu nepieciešamos jaunākos spridzināšanas ierīču izpētes veidus.</t>
  </si>
  <si>
    <t>1.11. KOPĀ:</t>
  </si>
  <si>
    <t>1.10 KOPĀ:</t>
  </si>
  <si>
    <r>
      <rPr>
        <b/>
        <sz val="8"/>
        <rFont val="Times New Roman"/>
        <family val="1"/>
        <charset val="186"/>
      </rPr>
      <t>2024.gada un turpmāk katru gadu:</t>
    </r>
    <r>
      <rPr>
        <sz val="8"/>
        <rFont val="Times New Roman"/>
        <family val="1"/>
        <charset val="186"/>
      </rPr>
      <t xml:space="preserve">
Cellebrite UFED Premium,Cellebrite UFED Ultimate, Magnet AXIOM, Recon ITR, Recon LAB, UFS Explorer Professional Recovery, XRY, Oxygen, EnCase forensic, Passware, Osforensic, ShadowDragon SocialNet, Chainalysis “Reactor” u.c. licenču atjaunošana = 424 526 e</t>
    </r>
    <r>
      <rPr>
        <i/>
        <sz val="8"/>
        <rFont val="Times New Roman"/>
        <family val="1"/>
        <charset val="186"/>
      </rPr>
      <t>uro</t>
    </r>
  </si>
  <si>
    <r>
      <rPr>
        <b/>
        <sz val="8"/>
        <rFont val="Times New Roman"/>
        <family val="1"/>
        <charset val="186"/>
      </rPr>
      <t>2024.gads</t>
    </r>
    <r>
      <rPr>
        <sz val="8"/>
        <rFont val="Times New Roman"/>
        <family val="1"/>
        <charset val="186"/>
      </rPr>
      <t xml:space="preserve">
Serveris un dzesēšanas iekārtas, to uzstādīšana 1.gab = 100 000 euro;
Paaugstinātas jaudas darba staciju uzstādīšana un darbības nodrošināšana, t.sk. serveri, maršrutētāji 20.gab. x 10 000 = 200 000 </t>
    </r>
    <r>
      <rPr>
        <i/>
        <sz val="8"/>
        <rFont val="Times New Roman"/>
        <family val="1"/>
        <charset val="186"/>
      </rPr>
      <t>euro</t>
    </r>
  </si>
  <si>
    <r>
      <rPr>
        <b/>
        <sz val="8"/>
        <rFont val="Times New Roman"/>
        <family val="1"/>
        <charset val="186"/>
      </rPr>
      <t>2024.gada un turpmāk katru gadu:</t>
    </r>
    <r>
      <rPr>
        <sz val="8"/>
        <rFont val="Times New Roman"/>
        <family val="1"/>
        <charset val="186"/>
      </rPr>
      <t xml:space="preserve">
Paliscope (Discovery + Yose), OIMonitor, SocialNet, Pipl, Cellebrite OSINT, NordVPN, Maltego PRO u.c. licenču atjaunošana = 240 500 euro</t>
    </r>
  </si>
  <si>
    <r>
      <rPr>
        <b/>
        <sz val="8"/>
        <rFont val="Times New Roman"/>
        <family val="1"/>
        <charset val="186"/>
      </rPr>
      <t>2024.gads</t>
    </r>
    <r>
      <rPr>
        <sz val="8"/>
        <rFont val="Times New Roman"/>
        <family val="1"/>
        <charset val="186"/>
      </rPr>
      <t xml:space="preserve">
Darba vietu aprīkošanai:  </t>
    </r>
    <r>
      <rPr>
        <b/>
        <sz val="8"/>
        <rFont val="Times New Roman"/>
        <family val="1"/>
        <charset val="186"/>
      </rPr>
      <t>148 000 euro.</t>
    </r>
    <r>
      <rPr>
        <sz val="8"/>
        <rFont val="Times New Roman"/>
        <family val="1"/>
        <charset val="186"/>
      </rPr>
      <t xml:space="preserve"> tajā skaitā:
Portatīvie datori 10.gab x 3 000 = 30 000 euro;
Monitori 20.gab.x 1500 = 30 000 </t>
    </r>
    <r>
      <rPr>
        <i/>
        <sz val="8"/>
        <rFont val="Times New Roman"/>
        <family val="1"/>
        <charset val="186"/>
      </rPr>
      <t>euro</t>
    </r>
    <r>
      <rPr>
        <sz val="8"/>
        <rFont val="Times New Roman"/>
        <family val="1"/>
        <charset val="186"/>
      </rPr>
      <t xml:space="preserve">;
Darba stacijas 10.gab x 3 500 = 35 000 </t>
    </r>
    <r>
      <rPr>
        <i/>
        <sz val="8"/>
        <rFont val="Times New Roman"/>
        <family val="1"/>
        <charset val="186"/>
      </rPr>
      <t>euro</t>
    </r>
    <r>
      <rPr>
        <sz val="8"/>
        <rFont val="Times New Roman"/>
        <family val="1"/>
        <charset val="186"/>
      </rPr>
      <t xml:space="preserve">;
Interaktīvās tāfeles 2.gab x 7 000 = 14 000 </t>
    </r>
    <r>
      <rPr>
        <i/>
        <sz val="8"/>
        <rFont val="Times New Roman"/>
        <family val="1"/>
        <charset val="186"/>
      </rPr>
      <t>euro</t>
    </r>
    <r>
      <rPr>
        <sz val="8"/>
        <rFont val="Times New Roman"/>
        <family val="1"/>
        <charset val="186"/>
      </rPr>
      <t xml:space="preserve">;
Serveris 1.gab = 39 000 </t>
    </r>
    <r>
      <rPr>
        <i/>
        <sz val="8"/>
        <rFont val="Times New Roman"/>
        <family val="1"/>
        <charset val="186"/>
      </rPr>
      <t>euro.</t>
    </r>
  </si>
  <si>
    <r>
      <rPr>
        <b/>
        <sz val="8"/>
        <rFont val="Times New Roman"/>
        <family val="1"/>
        <charset val="186"/>
      </rPr>
      <t xml:space="preserve">2024.gads </t>
    </r>
    <r>
      <rPr>
        <sz val="8"/>
        <rFont val="Times New Roman"/>
        <family val="1"/>
        <charset val="186"/>
      </rPr>
      <t xml:space="preserve">
1 945 000 </t>
    </r>
    <r>
      <rPr>
        <i/>
        <sz val="8"/>
        <rFont val="Times New Roman"/>
        <family val="1"/>
        <charset val="186"/>
      </rPr>
      <t>euro</t>
    </r>
    <r>
      <rPr>
        <sz val="8"/>
        <rFont val="Times New Roman"/>
        <family val="1"/>
        <charset val="186"/>
      </rPr>
      <t xml:space="preserve">
</t>
    </r>
    <r>
      <rPr>
        <b/>
        <sz val="8"/>
        <rFont val="Times New Roman"/>
        <family val="1"/>
        <charset val="186"/>
      </rPr>
      <t xml:space="preserve"> 2025.gads</t>
    </r>
    <r>
      <rPr>
        <sz val="8"/>
        <rFont val="Times New Roman"/>
        <family val="1"/>
        <charset val="186"/>
      </rPr>
      <t xml:space="preserve">
1 905 000 </t>
    </r>
    <r>
      <rPr>
        <i/>
        <sz val="8"/>
        <rFont val="Times New Roman"/>
        <family val="1"/>
        <charset val="186"/>
      </rPr>
      <t>euro</t>
    </r>
    <r>
      <rPr>
        <sz val="8"/>
        <rFont val="Times New Roman"/>
        <family val="1"/>
        <charset val="186"/>
      </rPr>
      <t xml:space="preserve">
</t>
    </r>
    <r>
      <rPr>
        <i/>
        <sz val="8"/>
        <rFont val="Times New Roman"/>
        <family val="1"/>
        <charset val="186"/>
      </rPr>
      <t>Informācija klasificēta</t>
    </r>
  </si>
  <si>
    <r>
      <rPr>
        <b/>
        <sz val="8"/>
        <rFont val="Times New Roman"/>
        <family val="1"/>
        <charset val="186"/>
      </rPr>
      <t>2024.gads</t>
    </r>
    <r>
      <rPr>
        <sz val="8"/>
        <rFont val="Times New Roman"/>
        <family val="1"/>
        <charset val="186"/>
      </rPr>
      <t xml:space="preserve">
Hidrauliskais uzspridzinātāju ekstraktors spridzināšanas ietaišu un sprāgstvielu izpētei 1.gab= 200 860 </t>
    </r>
    <r>
      <rPr>
        <i/>
        <sz val="8"/>
        <rFont val="Times New Roman"/>
        <family val="1"/>
        <charset val="186"/>
      </rPr>
      <t>euro.</t>
    </r>
    <r>
      <rPr>
        <sz val="8"/>
        <rFont val="Times New Roman"/>
        <family val="1"/>
        <charset val="186"/>
      </rPr>
      <t xml:space="preserve">
</t>
    </r>
  </si>
  <si>
    <t>2025. gadā</t>
  </si>
  <si>
    <t xml:space="preserve">2026. gadā </t>
  </si>
  <si>
    <t xml:space="preserve">2027. gads </t>
  </si>
  <si>
    <t>2028. gads un turpmāk katru gadu</t>
  </si>
  <si>
    <t>2025 gadā</t>
  </si>
  <si>
    <t xml:space="preserve"> 2028. gads un turpmāk katru gadu</t>
  </si>
  <si>
    <t xml:space="preserve">2027 gads </t>
  </si>
  <si>
    <t>2027.gads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</si>
</sst>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theme="1"/>
      <name val="Calibri"/>
      <family val="2"/>
      <scheme val="minor"/>
    </font>
    <font>
      <b/>
      <sz val="12"/>
      <color theme="1"/>
      <name val="Times New Roman"/>
      <family val="1"/>
      <charset val="186"/>
    </font>
    <font>
      <sz val="8"/>
      <color theme="1"/>
      <name val="Times New Roman"/>
      <family val="1"/>
      <charset val="186"/>
    </font>
    <font>
      <b/>
      <sz val="8"/>
      <color theme="1"/>
      <name val="Times New Roman"/>
      <family val="1"/>
      <charset val="186"/>
    </font>
    <font>
      <b/>
      <sz val="8"/>
      <color rgb="FFFF0000"/>
      <name val="Times New Roman"/>
      <family val="1"/>
      <charset val="186"/>
    </font>
    <font>
      <sz val="11"/>
      <color theme="1"/>
      <name val="Times New Roman"/>
      <family val="1"/>
      <charset val="186"/>
    </font>
    <font>
      <sz val="9"/>
      <name val="Times New Roman"/>
      <family val="1"/>
      <charset val="186"/>
    </font>
    <font>
      <b/>
      <sz val="9"/>
      <name val="Times New Roman"/>
      <family val="1"/>
      <charset val="186"/>
    </font>
    <font>
      <b/>
      <sz val="12"/>
      <name val="Times New Roman"/>
      <family val="1"/>
      <charset val="186"/>
    </font>
    <font>
      <sz val="12"/>
      <name val="Times New Roman"/>
      <family val="1"/>
      <charset val="186"/>
    </font>
    <font>
      <b/>
      <sz val="8"/>
      <name val="Times New Roman"/>
      <family val="1"/>
      <charset val="186"/>
    </font>
    <font>
      <sz val="11"/>
      <name val="Times New Roman"/>
      <family val="1"/>
      <charset val="186"/>
    </font>
    <font>
      <sz val="11"/>
      <name val="Calibri"/>
      <family val="2"/>
      <scheme val="minor"/>
    </font>
    <font>
      <i/>
      <sz val="11"/>
      <name val="Times New Roman"/>
      <family val="1"/>
      <charset val="186"/>
    </font>
    <font>
      <b/>
      <sz val="11"/>
      <name val="Times New Roman"/>
      <family val="1"/>
      <charset val="186"/>
    </font>
    <font>
      <sz val="8"/>
      <name val="Times New Roman"/>
      <family val="1"/>
      <charset val="186"/>
    </font>
    <font>
      <sz val="10"/>
      <name val="Times New Roman"/>
      <family val="1"/>
      <charset val="186"/>
    </font>
    <font>
      <i/>
      <sz val="8"/>
      <name val="Times New Roman"/>
      <family val="1"/>
      <charset val="186"/>
    </font>
  </fonts>
  <fills count="9">
    <fill>
      <patternFill patternType="none"/>
    </fill>
    <fill>
      <patternFill patternType="gray125"/>
    </fill>
    <fill>
      <patternFill patternType="solid">
        <fgColor rgb="FFD9E1F2"/>
        <bgColor indexed="64"/>
      </patternFill>
    </fill>
    <fill>
      <patternFill patternType="solid">
        <fgColor rgb="FFE7E6E6"/>
        <bgColor indexed="64"/>
      </patternFill>
    </fill>
    <fill>
      <patternFill patternType="solid">
        <fgColor theme="0"/>
        <bgColor indexed="64"/>
      </patternFill>
    </fill>
    <fill>
      <patternFill patternType="solid">
        <fgColor rgb="FFFFFFFF"/>
        <bgColor indexed="64"/>
      </patternFill>
    </fill>
    <fill>
      <patternFill patternType="solid">
        <fgColor rgb="FFDDD9C3"/>
        <bgColor indexed="64"/>
      </patternFill>
    </fill>
    <fill>
      <patternFill patternType="solid">
        <fgColor theme="0" tint="-0.14999847407452621"/>
        <bgColor indexed="64"/>
      </patternFill>
    </fill>
    <fill>
      <patternFill patternType="solid">
        <fgColor theme="4" tint="0.79998168889431442"/>
        <bgColor indexed="64"/>
      </patternFill>
    </fill>
  </fills>
  <borders count="7">
    <border>
      <left/>
      <right/>
      <top/>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theme="0" tint="-0.34998626667073579"/>
      </left>
      <right style="thin">
        <color theme="0" tint="-0.34998626667073579"/>
      </right>
      <top style="thin">
        <color theme="0" tint="-0.34998626667073579"/>
      </top>
      <bottom/>
      <diagonal/>
    </border>
    <border>
      <left style="thin">
        <color theme="0" tint="-0.34998626667073579"/>
      </left>
      <right style="thin">
        <color theme="0" tint="-0.34998626667073579"/>
      </right>
      <top/>
      <bottom style="thin">
        <color theme="0" tint="-0.34998626667073579"/>
      </bottom>
      <diagonal/>
    </border>
    <border>
      <left style="thin">
        <color theme="0" tint="-0.34998626667073579"/>
      </left>
      <right/>
      <top style="thin">
        <color theme="0" tint="-0.34998626667073579"/>
      </top>
      <bottom style="thin">
        <color theme="0" tint="-0.34998626667073579"/>
      </bottom>
      <diagonal/>
    </border>
    <border>
      <left/>
      <right/>
      <top style="thin">
        <color theme="0" tint="-0.34998626667073579"/>
      </top>
      <bottom style="thin">
        <color theme="0" tint="-0.34998626667073579"/>
      </bottom>
      <diagonal/>
    </border>
    <border>
      <left/>
      <right style="thin">
        <color theme="0" tint="-0.34998626667073579"/>
      </right>
      <top style="thin">
        <color theme="0" tint="-0.34998626667073579"/>
      </top>
      <bottom style="thin">
        <color theme="0" tint="-0.34998626667073579"/>
      </bottom>
      <diagonal/>
    </border>
  </borders>
  <cellStyleXfs count="1">
    <xf numFmtId="0" fontId="0" fillId="0" borderId="0"/>
  </cellStyleXfs>
  <cellXfs count="118">
    <xf numFmtId="0" fontId="0" fillId="0" borderId="0" xfId="0"/>
    <xf numFmtId="0" fontId="5" fillId="0" borderId="0" xfId="0" applyFont="1"/>
    <xf numFmtId="0" fontId="3" fillId="2" borderId="1" xfId="0" applyFont="1" applyFill="1" applyBorder="1" applyAlignment="1">
      <alignment vertical="center" wrapText="1"/>
    </xf>
    <xf numFmtId="0" fontId="3" fillId="2" borderId="1" xfId="0" applyFont="1" applyFill="1" applyBorder="1" applyAlignment="1">
      <alignment horizontal="center" vertical="center" wrapText="1"/>
    </xf>
    <xf numFmtId="0" fontId="2" fillId="2" borderId="1" xfId="0" applyFont="1" applyFill="1" applyBorder="1" applyAlignment="1">
      <alignment vertical="center" wrapText="1"/>
    </xf>
    <xf numFmtId="3" fontId="3" fillId="2" borderId="1" xfId="0" applyNumberFormat="1" applyFont="1" applyFill="1" applyBorder="1" applyAlignment="1">
      <alignment horizontal="center" vertical="center"/>
    </xf>
    <xf numFmtId="3" fontId="3" fillId="2" borderId="1" xfId="0" applyNumberFormat="1" applyFont="1" applyFill="1" applyBorder="1" applyAlignment="1">
      <alignment horizontal="right" vertical="center"/>
    </xf>
    <xf numFmtId="0" fontId="4" fillId="2" borderId="1" xfId="0" applyFont="1" applyFill="1" applyBorder="1" applyAlignment="1">
      <alignment horizontal="center" vertical="center" wrapText="1"/>
    </xf>
    <xf numFmtId="3" fontId="3" fillId="2" borderId="1" xfId="0" applyNumberFormat="1" applyFont="1" applyFill="1" applyBorder="1" applyAlignment="1">
      <alignment horizontal="center" vertical="center" wrapText="1"/>
    </xf>
    <xf numFmtId="0" fontId="2" fillId="4" borderId="1" xfId="0" applyFont="1" applyFill="1" applyBorder="1" applyAlignment="1">
      <alignment vertical="center" wrapText="1"/>
    </xf>
    <xf numFmtId="0" fontId="2" fillId="4" borderId="1" xfId="0" applyFont="1" applyFill="1" applyBorder="1" applyAlignment="1">
      <alignment horizontal="left" vertical="center" wrapText="1"/>
    </xf>
    <xf numFmtId="3" fontId="2" fillId="4" borderId="1" xfId="0" applyNumberFormat="1" applyFont="1" applyFill="1" applyBorder="1" applyAlignment="1">
      <alignment horizontal="center" vertical="center"/>
    </xf>
    <xf numFmtId="3" fontId="2" fillId="2" borderId="1" xfId="0" applyNumberFormat="1" applyFont="1" applyFill="1" applyBorder="1" applyAlignment="1">
      <alignment horizontal="left" vertical="center" wrapText="1"/>
    </xf>
    <xf numFmtId="0" fontId="3" fillId="7" borderId="1" xfId="0" applyFont="1" applyFill="1" applyBorder="1" applyAlignment="1">
      <alignment vertical="center" wrapText="1"/>
    </xf>
    <xf numFmtId="0" fontId="3" fillId="7" borderId="1" xfId="0" applyFont="1" applyFill="1" applyBorder="1" applyAlignment="1">
      <alignment horizontal="center" vertical="center" wrapText="1"/>
    </xf>
    <xf numFmtId="0" fontId="0" fillId="7" borderId="1" xfId="0" applyFill="1" applyBorder="1"/>
    <xf numFmtId="3" fontId="2" fillId="7" borderId="1" xfId="0" applyNumberFormat="1" applyFont="1" applyFill="1" applyBorder="1"/>
    <xf numFmtId="3" fontId="5" fillId="7" borderId="1" xfId="0" applyNumberFormat="1" applyFont="1" applyFill="1" applyBorder="1"/>
    <xf numFmtId="0" fontId="0" fillId="0" borderId="1" xfId="0" applyBorder="1"/>
    <xf numFmtId="3" fontId="2" fillId="4" borderId="1" xfId="0" applyNumberFormat="1" applyFont="1" applyFill="1" applyBorder="1" applyAlignment="1">
      <alignment horizontal="left" vertical="center" wrapText="1"/>
    </xf>
    <xf numFmtId="0" fontId="3" fillId="8" borderId="1" xfId="0" applyFont="1" applyFill="1" applyBorder="1" applyAlignment="1">
      <alignment horizontal="center" vertical="center" wrapText="1"/>
    </xf>
    <xf numFmtId="0" fontId="7" fillId="0" borderId="1" xfId="0" applyFont="1" applyBorder="1" applyAlignment="1">
      <alignment horizontal="center" vertical="center" wrapText="1"/>
    </xf>
    <xf numFmtId="0" fontId="11" fillId="4" borderId="1" xfId="0" applyFont="1" applyFill="1" applyBorder="1" applyAlignment="1">
      <alignment horizontal="left" wrapText="1"/>
    </xf>
    <xf numFmtId="0" fontId="5" fillId="0" borderId="0" xfId="0" applyFont="1" applyAlignment="1">
      <alignment horizontal="right" vertical="center" wrapText="1"/>
    </xf>
    <xf numFmtId="3" fontId="0" fillId="7" borderId="1" xfId="0" applyNumberFormat="1" applyFill="1" applyBorder="1"/>
    <xf numFmtId="0" fontId="3" fillId="0" borderId="1" xfId="0" applyFont="1" applyBorder="1" applyAlignment="1">
      <alignment vertical="center"/>
    </xf>
    <xf numFmtId="0" fontId="2" fillId="0" borderId="1" xfId="0" applyFont="1" applyBorder="1" applyAlignment="1">
      <alignment vertical="center" wrapText="1"/>
    </xf>
    <xf numFmtId="0" fontId="2" fillId="0" borderId="1" xfId="0" applyFont="1" applyBorder="1" applyAlignment="1">
      <alignment vertical="center"/>
    </xf>
    <xf numFmtId="0" fontId="3" fillId="7" borderId="1" xfId="0" applyFont="1" applyFill="1" applyBorder="1" applyAlignment="1">
      <alignment vertical="center"/>
    </xf>
    <xf numFmtId="3" fontId="2" fillId="0" borderId="1" xfId="0" applyNumberFormat="1" applyFont="1" applyBorder="1" applyAlignment="1">
      <alignment horizontal="center" vertical="center"/>
    </xf>
    <xf numFmtId="0" fontId="6" fillId="0" borderId="1" xfId="0" applyFont="1" applyBorder="1" applyAlignment="1">
      <alignment horizontal="center" vertical="center" wrapText="1"/>
    </xf>
    <xf numFmtId="0" fontId="6" fillId="4" borderId="1" xfId="0" applyFont="1" applyFill="1" applyBorder="1" applyAlignment="1">
      <alignment horizontal="center" vertical="center" wrapText="1"/>
    </xf>
    <xf numFmtId="0" fontId="11" fillId="0" borderId="1" xfId="0" applyFont="1" applyBorder="1" applyAlignment="1">
      <alignment vertical="top" wrapText="1"/>
    </xf>
    <xf numFmtId="0" fontId="11" fillId="5" borderId="1" xfId="0" applyFont="1" applyFill="1" applyBorder="1" applyAlignment="1">
      <alignment horizontal="left" vertical="top" wrapText="1"/>
    </xf>
    <xf numFmtId="0" fontId="11" fillId="5" borderId="1" xfId="0" applyFont="1" applyFill="1" applyBorder="1" applyAlignment="1">
      <alignment horizontal="center" vertical="top" wrapText="1"/>
    </xf>
    <xf numFmtId="3" fontId="11" fillId="5" borderId="1" xfId="0" applyNumberFormat="1" applyFont="1" applyFill="1" applyBorder="1" applyAlignment="1">
      <alignment horizontal="center" vertical="center" wrapText="1"/>
    </xf>
    <xf numFmtId="0" fontId="11" fillId="5" borderId="1" xfId="0" applyFont="1" applyFill="1" applyBorder="1" applyAlignment="1">
      <alignment horizontal="right" vertical="center" wrapText="1"/>
    </xf>
    <xf numFmtId="0" fontId="11" fillId="0" borderId="0" xfId="0" applyFont="1"/>
    <xf numFmtId="0" fontId="11" fillId="4" borderId="1" xfId="0" applyFont="1" applyFill="1" applyBorder="1" applyAlignment="1">
      <alignment horizontal="center" vertical="top" wrapText="1"/>
    </xf>
    <xf numFmtId="3" fontId="11" fillId="4" borderId="1" xfId="0" applyNumberFormat="1" applyFont="1" applyFill="1" applyBorder="1" applyAlignment="1">
      <alignment horizontal="center" vertical="center" wrapText="1"/>
    </xf>
    <xf numFmtId="0" fontId="11" fillId="4" borderId="1" xfId="0" applyFont="1" applyFill="1" applyBorder="1" applyAlignment="1">
      <alignment horizontal="center" vertical="center" wrapText="1"/>
    </xf>
    <xf numFmtId="0" fontId="12" fillId="0" borderId="0" xfId="0" applyFont="1"/>
    <xf numFmtId="0" fontId="11" fillId="5" borderId="1" xfId="0" applyFont="1" applyFill="1" applyBorder="1" applyAlignment="1">
      <alignment horizontal="center" vertical="center" wrapText="1"/>
    </xf>
    <xf numFmtId="0" fontId="13" fillId="0" borderId="2" xfId="0" applyFont="1" applyBorder="1" applyAlignment="1">
      <alignment vertical="top" wrapText="1"/>
    </xf>
    <xf numFmtId="0" fontId="13" fillId="4" borderId="1" xfId="0" applyFont="1" applyFill="1" applyBorder="1" applyAlignment="1">
      <alignment horizontal="center" vertical="top" wrapText="1"/>
    </xf>
    <xf numFmtId="3" fontId="13" fillId="5" borderId="1" xfId="0" applyNumberFormat="1" applyFont="1" applyFill="1" applyBorder="1" applyAlignment="1">
      <alignment horizontal="center" vertical="center" wrapText="1"/>
    </xf>
    <xf numFmtId="0" fontId="13" fillId="5" borderId="1" xfId="0" applyFont="1" applyFill="1" applyBorder="1" applyAlignment="1">
      <alignment horizontal="center" vertical="center" wrapText="1"/>
    </xf>
    <xf numFmtId="0" fontId="11" fillId="5" borderId="1" xfId="0" applyFont="1" applyFill="1" applyBorder="1" applyAlignment="1">
      <alignment wrapText="1"/>
    </xf>
    <xf numFmtId="0" fontId="11" fillId="0" borderId="0" xfId="0" applyFont="1" applyAlignment="1">
      <alignment horizontal="center"/>
    </xf>
    <xf numFmtId="0" fontId="14" fillId="4" borderId="1" xfId="0" applyFont="1" applyFill="1" applyBorder="1" applyAlignment="1">
      <alignment horizontal="center" vertical="center" wrapText="1"/>
    </xf>
    <xf numFmtId="3" fontId="14" fillId="4" borderId="1" xfId="0" applyNumberFormat="1" applyFont="1" applyFill="1" applyBorder="1" applyAlignment="1">
      <alignment horizontal="right" vertical="center" wrapText="1"/>
    </xf>
    <xf numFmtId="0" fontId="14" fillId="4" borderId="1" xfId="0" applyFont="1" applyFill="1" applyBorder="1" applyAlignment="1">
      <alignment horizontal="right" vertical="center" wrapText="1"/>
    </xf>
    <xf numFmtId="3" fontId="11" fillId="4" borderId="1" xfId="0" applyNumberFormat="1" applyFont="1" applyFill="1" applyBorder="1" applyAlignment="1">
      <alignment horizontal="right" vertical="center" wrapText="1"/>
    </xf>
    <xf numFmtId="0" fontId="11" fillId="4" borderId="1" xfId="0" applyFont="1" applyFill="1" applyBorder="1" applyAlignment="1">
      <alignment horizontal="right" vertical="center" wrapText="1"/>
    </xf>
    <xf numFmtId="16" fontId="11" fillId="4" borderId="1" xfId="0" applyNumberFormat="1" applyFont="1" applyFill="1" applyBorder="1" applyAlignment="1">
      <alignment horizontal="center" vertical="center" wrapText="1"/>
    </xf>
    <xf numFmtId="0" fontId="11" fillId="6" borderId="1" xfId="0" applyFont="1" applyFill="1" applyBorder="1" applyAlignment="1">
      <alignment horizontal="center" vertical="top" wrapText="1"/>
    </xf>
    <xf numFmtId="3" fontId="11" fillId="6" borderId="1" xfId="0" applyNumberFormat="1" applyFont="1" applyFill="1" applyBorder="1" applyAlignment="1">
      <alignment horizontal="center" vertical="center" wrapText="1"/>
    </xf>
    <xf numFmtId="0" fontId="11" fillId="6" borderId="1" xfId="0" applyFont="1" applyFill="1" applyBorder="1" applyAlignment="1">
      <alignment horizontal="right" vertical="center" wrapText="1"/>
    </xf>
    <xf numFmtId="0" fontId="11" fillId="5" borderId="1" xfId="0" applyFont="1" applyFill="1" applyBorder="1" applyAlignment="1">
      <alignment vertical="center" wrapText="1"/>
    </xf>
    <xf numFmtId="0" fontId="11" fillId="4" borderId="1" xfId="0" applyNumberFormat="1" applyFont="1" applyFill="1" applyBorder="1" applyAlignment="1">
      <alignment horizontal="center" vertical="center" wrapText="1"/>
    </xf>
    <xf numFmtId="0" fontId="11" fillId="4" borderId="0" xfId="0" applyFont="1" applyFill="1" applyAlignment="1">
      <alignment horizontal="right" vertical="center" wrapText="1"/>
    </xf>
    <xf numFmtId="3" fontId="11" fillId="0" borderId="0" xfId="0" applyNumberFormat="1" applyFont="1"/>
    <xf numFmtId="0" fontId="11" fillId="0" borderId="0" xfId="0" applyFont="1" applyAlignment="1">
      <alignment vertical="center" wrapText="1"/>
    </xf>
    <xf numFmtId="0" fontId="10" fillId="2" borderId="1" xfId="0" applyFont="1" applyFill="1" applyBorder="1" applyAlignment="1">
      <alignment vertical="center" wrapText="1"/>
    </xf>
    <xf numFmtId="0" fontId="10" fillId="2" borderId="1" xfId="0" applyFont="1" applyFill="1" applyBorder="1" applyAlignment="1">
      <alignment horizontal="center" vertical="center" wrapText="1"/>
    </xf>
    <xf numFmtId="0" fontId="15" fillId="2" borderId="1" xfId="0" applyFont="1" applyFill="1" applyBorder="1" applyAlignment="1">
      <alignment vertical="center" wrapText="1"/>
    </xf>
    <xf numFmtId="3" fontId="10" fillId="2" borderId="1" xfId="0" applyNumberFormat="1" applyFont="1" applyFill="1" applyBorder="1" applyAlignment="1">
      <alignment horizontal="center" vertical="center"/>
    </xf>
    <xf numFmtId="3" fontId="10" fillId="2" borderId="1" xfId="0" applyNumberFormat="1" applyFont="1" applyFill="1" applyBorder="1" applyAlignment="1">
      <alignment horizontal="right" vertical="center"/>
    </xf>
    <xf numFmtId="3" fontId="10" fillId="2" borderId="1" xfId="0" applyNumberFormat="1" applyFont="1" applyFill="1" applyBorder="1" applyAlignment="1">
      <alignment wrapText="1"/>
    </xf>
    <xf numFmtId="3" fontId="10" fillId="2" borderId="1" xfId="0" applyNumberFormat="1" applyFont="1" applyFill="1" applyBorder="1" applyAlignment="1">
      <alignment horizontal="center" vertical="center" wrapText="1"/>
    </xf>
    <xf numFmtId="0" fontId="10" fillId="3" borderId="1" xfId="0" applyFont="1" applyFill="1" applyBorder="1" applyAlignment="1">
      <alignment vertical="center" wrapText="1"/>
    </xf>
    <xf numFmtId="0" fontId="10" fillId="3" borderId="1" xfId="0" applyFont="1" applyFill="1" applyBorder="1" applyAlignment="1">
      <alignment horizontal="center" vertical="center" wrapText="1"/>
    </xf>
    <xf numFmtId="3" fontId="10" fillId="3" borderId="1" xfId="0" applyNumberFormat="1" applyFont="1" applyFill="1" applyBorder="1" applyAlignment="1">
      <alignment horizontal="right" vertical="center"/>
    </xf>
    <xf numFmtId="3" fontId="10" fillId="3" borderId="1" xfId="0" applyNumberFormat="1" applyFont="1" applyFill="1" applyBorder="1" applyAlignment="1"/>
    <xf numFmtId="0" fontId="10" fillId="3" borderId="1" xfId="0" applyFont="1" applyFill="1" applyBorder="1" applyAlignment="1">
      <alignment horizontal="right" vertical="center"/>
    </xf>
    <xf numFmtId="0" fontId="15" fillId="4" borderId="1" xfId="0" applyFont="1" applyFill="1" applyBorder="1" applyAlignment="1">
      <alignment horizontal="right" vertical="center" wrapText="1"/>
    </xf>
    <xf numFmtId="0" fontId="15" fillId="4" borderId="1" xfId="0" applyFont="1" applyFill="1" applyBorder="1" applyAlignment="1">
      <alignment horizontal="left" vertical="center" wrapText="1"/>
    </xf>
    <xf numFmtId="0" fontId="15" fillId="4" borderId="1" xfId="0" applyFont="1" applyFill="1" applyBorder="1" applyAlignment="1">
      <alignment vertical="center" wrapText="1"/>
    </xf>
    <xf numFmtId="3" fontId="15" fillId="4" borderId="1" xfId="0" applyNumberFormat="1" applyFont="1" applyFill="1" applyBorder="1" applyAlignment="1">
      <alignment vertical="center"/>
    </xf>
    <xf numFmtId="3" fontId="10" fillId="4" borderId="1" xfId="0" applyNumberFormat="1" applyFont="1" applyFill="1" applyBorder="1" applyAlignment="1">
      <alignment vertical="center"/>
    </xf>
    <xf numFmtId="0" fontId="10" fillId="4" borderId="1" xfId="0" applyFont="1" applyFill="1" applyBorder="1" applyAlignment="1">
      <alignment horizontal="right" vertical="center"/>
    </xf>
    <xf numFmtId="3" fontId="10" fillId="3" borderId="1" xfId="0" applyNumberFormat="1" applyFont="1" applyFill="1" applyBorder="1" applyAlignment="1">
      <alignment vertical="center"/>
    </xf>
    <xf numFmtId="3" fontId="10" fillId="4" borderId="1" xfId="0" applyNumberFormat="1" applyFont="1" applyFill="1" applyBorder="1" applyAlignment="1"/>
    <xf numFmtId="0" fontId="16" fillId="4" borderId="0" xfId="0" applyFont="1" applyFill="1" applyAlignment="1">
      <alignment horizontal="right" vertical="center" wrapText="1"/>
    </xf>
    <xf numFmtId="3" fontId="15" fillId="4" borderId="1" xfId="0" applyNumberFormat="1" applyFont="1" applyFill="1" applyBorder="1" applyAlignment="1"/>
    <xf numFmtId="3" fontId="10" fillId="3" borderId="1" xfId="0" applyNumberFormat="1" applyFont="1" applyFill="1" applyBorder="1" applyAlignment="1">
      <alignment horizontal="center" vertical="center"/>
    </xf>
    <xf numFmtId="3" fontId="15" fillId="4" borderId="1" xfId="0" applyNumberFormat="1" applyFont="1" applyFill="1" applyBorder="1" applyAlignment="1">
      <alignment horizontal="center" vertical="center"/>
    </xf>
    <xf numFmtId="3" fontId="15" fillId="4" borderId="1" xfId="0" applyNumberFormat="1" applyFont="1" applyFill="1" applyBorder="1" applyAlignment="1">
      <alignment horizontal="right" vertical="center"/>
    </xf>
    <xf numFmtId="3" fontId="10" fillId="4" borderId="1" xfId="0" applyNumberFormat="1" applyFont="1" applyFill="1" applyBorder="1" applyAlignment="1">
      <alignment horizontal="right" vertical="center"/>
    </xf>
    <xf numFmtId="0" fontId="10" fillId="4" borderId="1" xfId="0" applyFont="1" applyFill="1" applyBorder="1" applyAlignment="1">
      <alignment vertical="center" wrapText="1"/>
    </xf>
    <xf numFmtId="0" fontId="16" fillId="4" borderId="0" xfId="0" applyFont="1" applyFill="1" applyAlignment="1">
      <alignment horizontal="right" vertical="center" wrapText="1"/>
    </xf>
    <xf numFmtId="0" fontId="14" fillId="0" borderId="0" xfId="0" applyFont="1" applyAlignment="1">
      <alignment horizontal="center"/>
    </xf>
    <xf numFmtId="0" fontId="8" fillId="0" borderId="0" xfId="0" applyFont="1" applyAlignment="1">
      <alignment horizontal="center" vertical="center"/>
    </xf>
    <xf numFmtId="0" fontId="9" fillId="0" borderId="0" xfId="0" applyFont="1" applyAlignment="1">
      <alignment horizontal="center" vertical="center"/>
    </xf>
    <xf numFmtId="0" fontId="10" fillId="0" borderId="1" xfId="0" applyFont="1" applyBorder="1" applyAlignment="1">
      <alignment horizontal="center" vertical="center" wrapText="1"/>
    </xf>
    <xf numFmtId="0" fontId="10" fillId="0" borderId="1" xfId="0" applyFont="1" applyBorder="1" applyAlignment="1">
      <alignment horizontal="center" vertical="center"/>
    </xf>
    <xf numFmtId="0" fontId="11" fillId="4" borderId="0" xfId="0" applyFont="1" applyFill="1" applyAlignment="1">
      <alignment horizontal="right" vertical="center" wrapText="1"/>
    </xf>
    <xf numFmtId="0" fontId="11" fillId="0" borderId="0" xfId="0" applyFont="1" applyAlignment="1">
      <alignment horizontal="center"/>
    </xf>
    <xf numFmtId="0" fontId="11" fillId="6" borderId="1" xfId="0" applyFont="1" applyFill="1" applyBorder="1" applyAlignment="1">
      <alignment horizontal="left" wrapText="1"/>
    </xf>
    <xf numFmtId="0" fontId="14" fillId="0" borderId="0" xfId="0" applyFont="1" applyBorder="1" applyAlignment="1">
      <alignment horizontal="center"/>
    </xf>
    <xf numFmtId="0" fontId="6" fillId="0" borderId="1" xfId="0" applyFont="1" applyBorder="1" applyAlignment="1">
      <alignment horizontal="center" vertical="center" wrapText="1"/>
    </xf>
    <xf numFmtId="0" fontId="6" fillId="4" borderId="1" xfId="0" applyFont="1" applyFill="1" applyBorder="1" applyAlignment="1">
      <alignment horizontal="center" vertical="center" wrapText="1"/>
    </xf>
    <xf numFmtId="0" fontId="3" fillId="0" borderId="1" xfId="0" applyFont="1" applyBorder="1" applyAlignment="1">
      <alignment horizontal="center" vertical="center"/>
    </xf>
    <xf numFmtId="0" fontId="3" fillId="0" borderId="1" xfId="0" applyFont="1" applyBorder="1" applyAlignment="1">
      <alignment horizontal="center" vertical="center" wrapText="1"/>
    </xf>
    <xf numFmtId="0" fontId="10" fillId="0" borderId="4" xfId="0" applyFont="1" applyBorder="1" applyAlignment="1">
      <alignment horizontal="left" vertical="center" wrapText="1"/>
    </xf>
    <xf numFmtId="0" fontId="10" fillId="0" borderId="5" xfId="0" applyFont="1" applyBorder="1" applyAlignment="1">
      <alignment horizontal="left" vertical="center" wrapText="1"/>
    </xf>
    <xf numFmtId="0" fontId="10" fillId="0" borderId="6" xfId="0" applyFont="1" applyBorder="1" applyAlignment="1">
      <alignment horizontal="left" vertical="center" wrapText="1"/>
    </xf>
    <xf numFmtId="0" fontId="5" fillId="0" borderId="0" xfId="0" applyFont="1" applyAlignment="1">
      <alignment horizontal="right" vertical="center" wrapText="1"/>
    </xf>
    <xf numFmtId="0" fontId="5" fillId="0" borderId="0" xfId="0" applyFont="1" applyAlignment="1">
      <alignment horizontal="center"/>
    </xf>
    <xf numFmtId="0" fontId="1" fillId="0" borderId="0" xfId="0" applyFont="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11" fillId="4" borderId="2" xfId="0" applyFont="1" applyFill="1" applyBorder="1" applyAlignment="1">
      <alignment horizontal="center" vertical="center" wrapText="1"/>
    </xf>
    <xf numFmtId="0" fontId="11" fillId="4" borderId="3" xfId="0" applyFont="1" applyFill="1" applyBorder="1" applyAlignment="1">
      <alignment horizontal="center" vertical="center" wrapText="1"/>
    </xf>
    <xf numFmtId="16" fontId="11" fillId="4" borderId="2" xfId="0" applyNumberFormat="1" applyFont="1" applyFill="1" applyBorder="1" applyAlignment="1">
      <alignment horizontal="center" vertical="center" wrapText="1"/>
    </xf>
    <xf numFmtId="16" fontId="11" fillId="4" borderId="3" xfId="0" applyNumberFormat="1" applyFont="1" applyFill="1" applyBorder="1" applyAlignment="1">
      <alignment horizontal="center" vertical="center" wrapText="1"/>
    </xf>
    <xf numFmtId="0" fontId="11" fillId="5" borderId="2" xfId="0" applyFont="1" applyFill="1" applyBorder="1" applyAlignment="1">
      <alignment horizontal="left" vertical="top" wrapText="1"/>
    </xf>
    <xf numFmtId="0" fontId="11" fillId="5" borderId="3" xfId="0" applyFont="1" applyFill="1" applyBorder="1" applyAlignment="1">
      <alignment horizontal="left" vertical="top" wrapText="1"/>
    </xf>
  </cellXfs>
  <cellStyles count="1">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39"/>
  <sheetViews>
    <sheetView topLeftCell="A15" zoomScaleNormal="100" workbookViewId="0">
      <selection activeCell="J8" sqref="J8"/>
    </sheetView>
  </sheetViews>
  <sheetFormatPr defaultRowHeight="14.5" x14ac:dyDescent="0.35"/>
  <cols>
    <col min="1" max="1" width="8.1796875" style="41" customWidth="1"/>
    <col min="2" max="2" width="15.54296875" style="41" customWidth="1"/>
    <col min="3" max="3" width="28.453125" style="41" customWidth="1"/>
    <col min="4" max="5" width="8.81640625" style="41" bestFit="1" customWidth="1"/>
    <col min="6" max="7" width="11.453125" style="41" customWidth="1"/>
    <col min="8" max="8" width="17.453125" style="41" customWidth="1"/>
    <col min="9" max="16384" width="8.7265625" style="41"/>
  </cols>
  <sheetData>
    <row r="1" spans="1:9" ht="32.5" customHeight="1" x14ac:dyDescent="0.35">
      <c r="C1" s="90" t="s">
        <v>60</v>
      </c>
      <c r="D1" s="90"/>
      <c r="E1" s="90"/>
      <c r="F1" s="90"/>
      <c r="G1" s="90"/>
      <c r="H1" s="90"/>
    </row>
    <row r="2" spans="1:9" ht="21" customHeight="1" x14ac:dyDescent="0.35">
      <c r="D2" s="60"/>
      <c r="E2" s="60"/>
      <c r="F2" s="60"/>
      <c r="G2" s="60"/>
      <c r="H2" s="83" t="s">
        <v>27</v>
      </c>
    </row>
    <row r="3" spans="1:9" s="37" customFormat="1" ht="14" x14ac:dyDescent="0.3">
      <c r="A3" s="91" t="s">
        <v>15</v>
      </c>
      <c r="B3" s="91"/>
      <c r="C3" s="91"/>
      <c r="D3" s="91"/>
      <c r="E3" s="91"/>
      <c r="F3" s="91"/>
      <c r="G3" s="91"/>
      <c r="H3" s="91"/>
    </row>
    <row r="4" spans="1:9" ht="14.5" customHeight="1" x14ac:dyDescent="0.35">
      <c r="A4" s="92" t="s">
        <v>17</v>
      </c>
      <c r="B4" s="92"/>
      <c r="C4" s="92"/>
      <c r="D4" s="92"/>
      <c r="E4" s="92"/>
      <c r="F4" s="92"/>
      <c r="G4" s="92"/>
      <c r="H4" s="92"/>
    </row>
    <row r="5" spans="1:9" ht="14.5" customHeight="1" x14ac:dyDescent="0.35">
      <c r="A5" s="93" t="s">
        <v>16</v>
      </c>
      <c r="B5" s="93"/>
      <c r="C5" s="93"/>
      <c r="D5" s="93"/>
      <c r="E5" s="93"/>
      <c r="F5" s="93"/>
      <c r="G5" s="93"/>
      <c r="H5" s="93"/>
    </row>
    <row r="6" spans="1:9" ht="14.5" customHeight="1" x14ac:dyDescent="0.35">
      <c r="A6" s="92" t="s">
        <v>14</v>
      </c>
      <c r="B6" s="92"/>
      <c r="C6" s="92"/>
      <c r="D6" s="92"/>
      <c r="E6" s="92"/>
      <c r="F6" s="92"/>
      <c r="G6" s="92"/>
      <c r="H6" s="92"/>
    </row>
    <row r="7" spans="1:9" s="37" customFormat="1" ht="14" x14ac:dyDescent="0.3">
      <c r="D7" s="61"/>
      <c r="E7" s="61"/>
      <c r="F7" s="61"/>
      <c r="G7" s="61"/>
      <c r="H7" s="61"/>
    </row>
    <row r="8" spans="1:9" s="37" customFormat="1" ht="14" x14ac:dyDescent="0.3">
      <c r="A8" s="95" t="s">
        <v>0</v>
      </c>
      <c r="B8" s="94" t="s">
        <v>1</v>
      </c>
      <c r="C8" s="94" t="s">
        <v>2</v>
      </c>
      <c r="D8" s="95" t="s">
        <v>105</v>
      </c>
      <c r="E8" s="95" t="s">
        <v>106</v>
      </c>
      <c r="F8" s="94" t="s">
        <v>107</v>
      </c>
      <c r="G8" s="94" t="s">
        <v>108</v>
      </c>
      <c r="H8" s="94" t="s">
        <v>3</v>
      </c>
      <c r="I8" s="62"/>
    </row>
    <row r="9" spans="1:9" s="37" customFormat="1" ht="24" customHeight="1" x14ac:dyDescent="0.3">
      <c r="A9" s="95"/>
      <c r="B9" s="94"/>
      <c r="C9" s="94"/>
      <c r="D9" s="95"/>
      <c r="E9" s="95"/>
      <c r="F9" s="94"/>
      <c r="G9" s="94"/>
      <c r="H9" s="94"/>
      <c r="I9" s="62"/>
    </row>
    <row r="10" spans="1:9" s="37" customFormat="1" ht="14" x14ac:dyDescent="0.3">
      <c r="A10" s="63"/>
      <c r="B10" s="64" t="s">
        <v>4</v>
      </c>
      <c r="C10" s="65"/>
      <c r="D10" s="66">
        <f>SUM(D11:D14)</f>
        <v>3258886</v>
      </c>
      <c r="E10" s="66">
        <f t="shared" ref="E10:F10" si="0">SUM(E11:E14)</f>
        <v>2570026</v>
      </c>
      <c r="F10" s="66">
        <f t="shared" si="0"/>
        <v>665026</v>
      </c>
      <c r="G10" s="66">
        <f>SUM(G11:G14)</f>
        <v>665026</v>
      </c>
      <c r="H10" s="67"/>
      <c r="I10" s="62"/>
    </row>
    <row r="11" spans="1:9" s="37" customFormat="1" ht="14" x14ac:dyDescent="0.3">
      <c r="A11" s="63" t="s">
        <v>5</v>
      </c>
      <c r="B11" s="64" t="s">
        <v>6</v>
      </c>
      <c r="C11" s="65"/>
      <c r="D11" s="66"/>
      <c r="E11" s="66"/>
      <c r="F11" s="66"/>
      <c r="G11" s="66"/>
      <c r="H11" s="67"/>
      <c r="I11" s="62"/>
    </row>
    <row r="12" spans="1:9" s="37" customFormat="1" ht="14" x14ac:dyDescent="0.3">
      <c r="A12" s="63" t="s">
        <v>7</v>
      </c>
      <c r="B12" s="64" t="s">
        <v>8</v>
      </c>
      <c r="C12" s="65"/>
      <c r="D12" s="66">
        <f>D17+D25+D33</f>
        <v>2610026</v>
      </c>
      <c r="E12" s="66">
        <f t="shared" ref="E12:G12" si="1">E17+E25+E33</f>
        <v>2570026</v>
      </c>
      <c r="F12" s="66">
        <f t="shared" si="1"/>
        <v>665026</v>
      </c>
      <c r="G12" s="66">
        <f t="shared" si="1"/>
        <v>665026</v>
      </c>
      <c r="H12" s="67"/>
      <c r="I12" s="62"/>
    </row>
    <row r="13" spans="1:9" s="37" customFormat="1" ht="22.5" customHeight="1" x14ac:dyDescent="0.3">
      <c r="A13" s="63" t="s">
        <v>9</v>
      </c>
      <c r="B13" s="64" t="s">
        <v>10</v>
      </c>
      <c r="C13" s="65"/>
      <c r="D13" s="66">
        <f>D21+D29+D38</f>
        <v>648860</v>
      </c>
      <c r="E13" s="66">
        <f t="shared" ref="E13:G13" si="2">E21+E29+E38</f>
        <v>0</v>
      </c>
      <c r="F13" s="66">
        <f t="shared" si="2"/>
        <v>0</v>
      </c>
      <c r="G13" s="66">
        <f t="shared" si="2"/>
        <v>0</v>
      </c>
      <c r="H13" s="67"/>
      <c r="I13" s="62"/>
    </row>
    <row r="14" spans="1:9" s="37" customFormat="1" ht="21" x14ac:dyDescent="0.3">
      <c r="A14" s="63" t="s">
        <v>11</v>
      </c>
      <c r="B14" s="64" t="s">
        <v>12</v>
      </c>
      <c r="C14" s="65"/>
      <c r="D14" s="66"/>
      <c r="E14" s="66"/>
      <c r="F14" s="66"/>
      <c r="G14" s="66"/>
      <c r="H14" s="67"/>
      <c r="I14" s="62"/>
    </row>
    <row r="15" spans="1:9" s="37" customFormat="1" ht="58.5" customHeight="1" x14ac:dyDescent="0.3">
      <c r="A15" s="89" t="s">
        <v>90</v>
      </c>
      <c r="B15" s="89"/>
      <c r="C15" s="89"/>
      <c r="D15" s="89"/>
      <c r="E15" s="89"/>
      <c r="F15" s="89"/>
      <c r="G15" s="89"/>
      <c r="H15" s="89"/>
      <c r="I15" s="62"/>
    </row>
    <row r="16" spans="1:9" s="37" customFormat="1" ht="14" x14ac:dyDescent="0.3">
      <c r="A16" s="64"/>
      <c r="B16" s="64"/>
      <c r="C16" s="64" t="s">
        <v>93</v>
      </c>
      <c r="D16" s="68">
        <f>D17+D21</f>
        <v>724526</v>
      </c>
      <c r="E16" s="68">
        <f t="shared" ref="E16" si="3">E17+E21</f>
        <v>424526</v>
      </c>
      <c r="F16" s="68">
        <f t="shared" ref="F16:G16" si="4">F17+F21</f>
        <v>424526</v>
      </c>
      <c r="G16" s="68">
        <f t="shared" si="4"/>
        <v>424526</v>
      </c>
      <c r="H16" s="69"/>
      <c r="I16" s="62"/>
    </row>
    <row r="17" spans="1:9" x14ac:dyDescent="0.35">
      <c r="A17" s="70" t="s">
        <v>7</v>
      </c>
      <c r="B17" s="71" t="s">
        <v>13</v>
      </c>
      <c r="C17" s="70"/>
      <c r="D17" s="81">
        <f>SUM(D18:D20)</f>
        <v>424526</v>
      </c>
      <c r="E17" s="81">
        <f t="shared" ref="E17" si="5">SUM(E18:E20)</f>
        <v>424526</v>
      </c>
      <c r="F17" s="81">
        <f t="shared" ref="F17:G17" si="6">SUM(F18:F20)</f>
        <v>424526</v>
      </c>
      <c r="G17" s="81">
        <f t="shared" si="6"/>
        <v>424526</v>
      </c>
      <c r="H17" s="74"/>
    </row>
    <row r="18" spans="1:9" ht="101.25" customHeight="1" x14ac:dyDescent="0.35">
      <c r="A18" s="75" t="s">
        <v>18</v>
      </c>
      <c r="B18" s="76" t="s">
        <v>19</v>
      </c>
      <c r="C18" s="77" t="s">
        <v>99</v>
      </c>
      <c r="D18" s="78">
        <v>424526</v>
      </c>
      <c r="E18" s="78">
        <v>424526</v>
      </c>
      <c r="F18" s="78">
        <v>424526</v>
      </c>
      <c r="G18" s="78">
        <v>424526</v>
      </c>
      <c r="H18" s="80"/>
    </row>
    <row r="19" spans="1:9" hidden="1" x14ac:dyDescent="0.35">
      <c r="A19" s="75"/>
      <c r="B19" s="76"/>
      <c r="C19" s="77"/>
      <c r="D19" s="84"/>
      <c r="E19" s="84"/>
      <c r="F19" s="82"/>
      <c r="G19" s="82"/>
      <c r="H19" s="80"/>
    </row>
    <row r="20" spans="1:9" hidden="1" x14ac:dyDescent="0.35">
      <c r="A20" s="75"/>
      <c r="B20" s="76"/>
      <c r="C20" s="77"/>
      <c r="D20" s="84"/>
      <c r="E20" s="84"/>
      <c r="F20" s="82"/>
      <c r="G20" s="82"/>
      <c r="H20" s="80"/>
    </row>
    <row r="21" spans="1:9" ht="21" x14ac:dyDescent="0.35">
      <c r="A21" s="70" t="s">
        <v>9</v>
      </c>
      <c r="B21" s="71" t="s">
        <v>10</v>
      </c>
      <c r="C21" s="70"/>
      <c r="D21" s="85">
        <f t="shared" ref="D21" si="7">SUM(D22)</f>
        <v>300000</v>
      </c>
      <c r="E21" s="85">
        <f t="shared" ref="E21" si="8">SUM(E22)</f>
        <v>0</v>
      </c>
      <c r="F21" s="85">
        <f t="shared" ref="F21" si="9">SUM(F22)</f>
        <v>0</v>
      </c>
      <c r="G21" s="85"/>
      <c r="H21" s="74"/>
    </row>
    <row r="22" spans="1:9" ht="72" customHeight="1" x14ac:dyDescent="0.35">
      <c r="A22" s="75" t="s">
        <v>22</v>
      </c>
      <c r="B22" s="76" t="s">
        <v>23</v>
      </c>
      <c r="C22" s="77" t="s">
        <v>100</v>
      </c>
      <c r="D22" s="86">
        <f>100000+20*10000</f>
        <v>300000</v>
      </c>
      <c r="E22" s="86"/>
      <c r="F22" s="86"/>
      <c r="G22" s="86"/>
      <c r="H22" s="80"/>
    </row>
    <row r="23" spans="1:9" s="37" customFormat="1" ht="22.5" customHeight="1" x14ac:dyDescent="0.3">
      <c r="A23" s="89" t="s">
        <v>91</v>
      </c>
      <c r="B23" s="89"/>
      <c r="C23" s="89"/>
      <c r="D23" s="89"/>
      <c r="E23" s="89"/>
      <c r="F23" s="89"/>
      <c r="G23" s="89"/>
      <c r="H23" s="89"/>
      <c r="I23" s="62"/>
    </row>
    <row r="24" spans="1:9" s="37" customFormat="1" ht="14" x14ac:dyDescent="0.3">
      <c r="A24" s="64"/>
      <c r="B24" s="64"/>
      <c r="C24" s="64" t="s">
        <v>92</v>
      </c>
      <c r="D24" s="69">
        <f>D25+D29</f>
        <v>388500</v>
      </c>
      <c r="E24" s="69">
        <f t="shared" ref="E24:G24" si="10">E25+E29</f>
        <v>240500</v>
      </c>
      <c r="F24" s="69">
        <f t="shared" si="10"/>
        <v>240500</v>
      </c>
      <c r="G24" s="69">
        <f t="shared" si="10"/>
        <v>240500</v>
      </c>
      <c r="H24" s="69"/>
      <c r="I24" s="62"/>
    </row>
    <row r="25" spans="1:9" x14ac:dyDescent="0.35">
      <c r="A25" s="70" t="s">
        <v>7</v>
      </c>
      <c r="B25" s="71" t="s">
        <v>13</v>
      </c>
      <c r="C25" s="70"/>
      <c r="D25" s="72">
        <f t="shared" ref="D25" si="11">SUM(D26:D28)</f>
        <v>240500</v>
      </c>
      <c r="E25" s="72">
        <f t="shared" ref="E25" si="12">SUM(E26:E28)</f>
        <v>240500</v>
      </c>
      <c r="F25" s="72">
        <f t="shared" ref="F25:G25" si="13">SUM(F26:F28)</f>
        <v>240500</v>
      </c>
      <c r="G25" s="72">
        <f t="shared" si="13"/>
        <v>240500</v>
      </c>
      <c r="H25" s="74"/>
    </row>
    <row r="26" spans="1:9" ht="68.150000000000006" customHeight="1" x14ac:dyDescent="0.35">
      <c r="A26" s="75" t="s">
        <v>18</v>
      </c>
      <c r="B26" s="76" t="s">
        <v>19</v>
      </c>
      <c r="C26" s="77" t="s">
        <v>101</v>
      </c>
      <c r="D26" s="87">
        <v>240500</v>
      </c>
      <c r="E26" s="87">
        <v>240500</v>
      </c>
      <c r="F26" s="87">
        <v>240500</v>
      </c>
      <c r="G26" s="87">
        <v>240500</v>
      </c>
      <c r="H26" s="80"/>
    </row>
    <row r="27" spans="1:9" ht="21" hidden="1" x14ac:dyDescent="0.35">
      <c r="A27" s="75" t="s">
        <v>20</v>
      </c>
      <c r="B27" s="76" t="s">
        <v>21</v>
      </c>
      <c r="C27" s="77"/>
      <c r="D27" s="87"/>
      <c r="E27" s="87"/>
      <c r="F27" s="88"/>
      <c r="G27" s="88"/>
      <c r="H27" s="80"/>
    </row>
    <row r="28" spans="1:9" hidden="1" x14ac:dyDescent="0.35">
      <c r="A28" s="75"/>
      <c r="B28" s="76"/>
      <c r="C28" s="77"/>
      <c r="D28" s="87"/>
      <c r="E28" s="87"/>
      <c r="F28" s="88"/>
      <c r="G28" s="88"/>
      <c r="H28" s="80"/>
    </row>
    <row r="29" spans="1:9" ht="21" x14ac:dyDescent="0.35">
      <c r="A29" s="70" t="s">
        <v>9</v>
      </c>
      <c r="B29" s="71" t="s">
        <v>10</v>
      </c>
      <c r="C29" s="70"/>
      <c r="D29" s="72">
        <f t="shared" ref="D29" si="14">SUM(D30)</f>
        <v>148000</v>
      </c>
      <c r="E29" s="72">
        <f t="shared" ref="E29" si="15">SUM(E30)</f>
        <v>0</v>
      </c>
      <c r="F29" s="72">
        <f t="shared" ref="F29" si="16">SUM(F30)</f>
        <v>0</v>
      </c>
      <c r="G29" s="72"/>
      <c r="H29" s="74"/>
    </row>
    <row r="30" spans="1:9" ht="97" customHeight="1" x14ac:dyDescent="0.35">
      <c r="A30" s="75" t="s">
        <v>22</v>
      </c>
      <c r="B30" s="76" t="s">
        <v>23</v>
      </c>
      <c r="C30" s="77" t="s">
        <v>102</v>
      </c>
      <c r="D30" s="87">
        <f>10*3000+20*1500+10*3500+2*7000+39000</f>
        <v>148000</v>
      </c>
      <c r="E30" s="87"/>
      <c r="F30" s="87"/>
      <c r="G30" s="87"/>
      <c r="H30" s="80"/>
    </row>
    <row r="31" spans="1:9" s="37" customFormat="1" ht="22.5" customHeight="1" x14ac:dyDescent="0.3">
      <c r="A31" s="89" t="s">
        <v>94</v>
      </c>
      <c r="B31" s="89"/>
      <c r="C31" s="89"/>
      <c r="D31" s="89"/>
      <c r="E31" s="89"/>
      <c r="F31" s="89"/>
      <c r="G31" s="89"/>
      <c r="H31" s="89"/>
      <c r="I31" s="62"/>
    </row>
    <row r="32" spans="1:9" s="37" customFormat="1" ht="14" x14ac:dyDescent="0.3">
      <c r="A32" s="64"/>
      <c r="B32" s="64"/>
      <c r="C32" s="64" t="s">
        <v>95</v>
      </c>
      <c r="D32" s="68">
        <f>D33</f>
        <v>1945000</v>
      </c>
      <c r="E32" s="68">
        <f t="shared" ref="E32:F32" si="17">E33</f>
        <v>1905000</v>
      </c>
      <c r="F32" s="68">
        <f t="shared" si="17"/>
        <v>0</v>
      </c>
      <c r="G32" s="68"/>
      <c r="H32" s="69"/>
      <c r="I32" s="62"/>
    </row>
    <row r="33" spans="1:9" x14ac:dyDescent="0.35">
      <c r="A33" s="70" t="s">
        <v>7</v>
      </c>
      <c r="B33" s="71" t="s">
        <v>13</v>
      </c>
      <c r="C33" s="70"/>
      <c r="D33" s="73">
        <f>SUM(D34:D35)</f>
        <v>1945000</v>
      </c>
      <c r="E33" s="73">
        <f>SUM(E34:E35)</f>
        <v>1905000</v>
      </c>
      <c r="F33" s="73">
        <f>SUM(F34:F35)</f>
        <v>0</v>
      </c>
      <c r="G33" s="73"/>
      <c r="H33" s="74"/>
    </row>
    <row r="34" spans="1:9" ht="39" customHeight="1" x14ac:dyDescent="0.35">
      <c r="A34" s="75" t="s">
        <v>18</v>
      </c>
      <c r="B34" s="76" t="s">
        <v>19</v>
      </c>
      <c r="C34" s="77"/>
      <c r="D34" s="84"/>
      <c r="E34" s="84"/>
      <c r="F34" s="82"/>
      <c r="G34" s="82"/>
      <c r="H34" s="80"/>
    </row>
    <row r="35" spans="1:9" ht="52.5" x14ac:dyDescent="0.35">
      <c r="A35" s="75" t="s">
        <v>20</v>
      </c>
      <c r="B35" s="76" t="s">
        <v>21</v>
      </c>
      <c r="C35" s="77" t="s">
        <v>103</v>
      </c>
      <c r="D35" s="78">
        <v>1945000</v>
      </c>
      <c r="E35" s="78">
        <v>1905000</v>
      </c>
      <c r="F35" s="82"/>
      <c r="G35" s="82"/>
      <c r="H35" s="80"/>
    </row>
    <row r="36" spans="1:9" s="37" customFormat="1" ht="34.5" customHeight="1" x14ac:dyDescent="0.3">
      <c r="A36" s="89" t="s">
        <v>96</v>
      </c>
      <c r="B36" s="89"/>
      <c r="C36" s="89"/>
      <c r="D36" s="89"/>
      <c r="E36" s="89"/>
      <c r="F36" s="89"/>
      <c r="G36" s="89"/>
      <c r="H36" s="89"/>
      <c r="I36" s="62"/>
    </row>
    <row r="37" spans="1:9" s="37" customFormat="1" ht="14" x14ac:dyDescent="0.3">
      <c r="A37" s="64"/>
      <c r="B37" s="64"/>
      <c r="C37" s="64" t="s">
        <v>97</v>
      </c>
      <c r="D37" s="68">
        <f>D38</f>
        <v>200860</v>
      </c>
      <c r="E37" s="68">
        <f t="shared" ref="E37:F37" si="18">E38</f>
        <v>0</v>
      </c>
      <c r="F37" s="68">
        <f t="shared" si="18"/>
        <v>0</v>
      </c>
      <c r="G37" s="68"/>
      <c r="H37" s="69"/>
      <c r="I37" s="62"/>
    </row>
    <row r="38" spans="1:9" ht="26.25" customHeight="1" x14ac:dyDescent="0.35">
      <c r="A38" s="70" t="s">
        <v>9</v>
      </c>
      <c r="B38" s="71" t="s">
        <v>10</v>
      </c>
      <c r="C38" s="70"/>
      <c r="D38" s="73">
        <f t="shared" ref="D38:F38" si="19">SUM(D39)</f>
        <v>200860</v>
      </c>
      <c r="E38" s="73">
        <f t="shared" si="19"/>
        <v>0</v>
      </c>
      <c r="F38" s="73">
        <f t="shared" si="19"/>
        <v>0</v>
      </c>
      <c r="G38" s="73"/>
      <c r="H38" s="74"/>
    </row>
    <row r="39" spans="1:9" ht="52.5" customHeight="1" x14ac:dyDescent="0.35">
      <c r="A39" s="75" t="s">
        <v>24</v>
      </c>
      <c r="B39" s="76" t="s">
        <v>25</v>
      </c>
      <c r="C39" s="77" t="s">
        <v>104</v>
      </c>
      <c r="D39" s="78">
        <v>200860</v>
      </c>
      <c r="E39" s="84"/>
      <c r="F39" s="82"/>
      <c r="G39" s="82"/>
      <c r="H39" s="80"/>
    </row>
  </sheetData>
  <mergeCells count="17">
    <mergeCell ref="A36:H36"/>
    <mergeCell ref="A5:H5"/>
    <mergeCell ref="F8:F9"/>
    <mergeCell ref="H8:H9"/>
    <mergeCell ref="A8:A9"/>
    <mergeCell ref="B8:B9"/>
    <mergeCell ref="C8:C9"/>
    <mergeCell ref="D8:D9"/>
    <mergeCell ref="E8:E9"/>
    <mergeCell ref="A6:H6"/>
    <mergeCell ref="G8:G9"/>
    <mergeCell ref="A15:H15"/>
    <mergeCell ref="A23:H23"/>
    <mergeCell ref="A31:H31"/>
    <mergeCell ref="C1:H1"/>
    <mergeCell ref="A3:H3"/>
    <mergeCell ref="A4:H4"/>
  </mergeCells>
  <pageMargins left="0.7" right="0.44" top="0.75" bottom="0.75" header="0.3" footer="0.3"/>
  <pageSetup paperSize="9" scale="82"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4DEBD1-CFFE-4DF9-A1F5-783FC25388B7}">
  <sheetPr>
    <pageSetUpPr fitToPage="1"/>
  </sheetPr>
  <dimension ref="A1:I20"/>
  <sheetViews>
    <sheetView topLeftCell="A2" zoomScaleNormal="100" workbookViewId="0">
      <selection activeCell="J13" sqref="J13"/>
    </sheetView>
  </sheetViews>
  <sheetFormatPr defaultColWidth="9.1796875" defaultRowHeight="14.5" x14ac:dyDescent="0.35"/>
  <cols>
    <col min="1" max="1" width="8.1796875" style="41" customWidth="1"/>
    <col min="2" max="2" width="15.54296875" style="41" customWidth="1"/>
    <col min="3" max="3" width="28.453125" style="41" customWidth="1"/>
    <col min="4" max="5" width="9.1796875" style="41"/>
    <col min="6" max="7" width="11.453125" style="41" customWidth="1"/>
    <col min="8" max="8" width="17.453125" style="41" customWidth="1"/>
    <col min="9" max="16384" width="9.1796875" style="41"/>
  </cols>
  <sheetData>
    <row r="1" spans="1:9" ht="58.5" customHeight="1" x14ac:dyDescent="0.35">
      <c r="D1" s="96" t="s">
        <v>26</v>
      </c>
      <c r="E1" s="96"/>
      <c r="F1" s="96"/>
      <c r="G1" s="96"/>
      <c r="H1" s="96"/>
    </row>
    <row r="2" spans="1:9" ht="21" customHeight="1" x14ac:dyDescent="0.35">
      <c r="D2" s="60"/>
      <c r="E2" s="60"/>
      <c r="F2" s="60"/>
      <c r="G2" s="60"/>
      <c r="H2" s="60" t="s">
        <v>29</v>
      </c>
    </row>
    <row r="3" spans="1:9" s="37" customFormat="1" ht="14" x14ac:dyDescent="0.3">
      <c r="A3" s="97" t="s">
        <v>15</v>
      </c>
      <c r="B3" s="97"/>
      <c r="C3" s="97"/>
      <c r="D3" s="97"/>
      <c r="E3" s="97"/>
      <c r="F3" s="97"/>
      <c r="G3" s="97"/>
      <c r="H3" s="97"/>
    </row>
    <row r="4" spans="1:9" ht="14.5" customHeight="1" x14ac:dyDescent="0.35">
      <c r="A4" s="92" t="s">
        <v>28</v>
      </c>
      <c r="B4" s="92"/>
      <c r="C4" s="92"/>
      <c r="D4" s="92"/>
      <c r="E4" s="92"/>
      <c r="F4" s="92"/>
      <c r="G4" s="92"/>
      <c r="H4" s="92"/>
    </row>
    <row r="5" spans="1:9" ht="14.5" customHeight="1" x14ac:dyDescent="0.35">
      <c r="A5" s="93" t="s">
        <v>69</v>
      </c>
      <c r="B5" s="93"/>
      <c r="C5" s="93"/>
      <c r="D5" s="93"/>
      <c r="E5" s="93"/>
      <c r="F5" s="93"/>
      <c r="G5" s="93"/>
      <c r="H5" s="93"/>
    </row>
    <row r="6" spans="1:9" ht="14.5" customHeight="1" x14ac:dyDescent="0.35">
      <c r="A6" s="92" t="s">
        <v>14</v>
      </c>
      <c r="B6" s="92"/>
      <c r="C6" s="92"/>
      <c r="D6" s="92"/>
      <c r="E6" s="92"/>
      <c r="F6" s="92"/>
      <c r="G6" s="92"/>
      <c r="H6" s="92"/>
    </row>
    <row r="7" spans="1:9" s="37" customFormat="1" ht="14" x14ac:dyDescent="0.3">
      <c r="D7" s="61"/>
      <c r="E7" s="61"/>
      <c r="F7" s="61"/>
      <c r="G7" s="61"/>
    </row>
    <row r="8" spans="1:9" s="37" customFormat="1" ht="14" x14ac:dyDescent="0.3">
      <c r="A8" s="95" t="s">
        <v>0</v>
      </c>
      <c r="B8" s="94" t="s">
        <v>1</v>
      </c>
      <c r="C8" s="94" t="s">
        <v>2</v>
      </c>
      <c r="D8" s="95" t="s">
        <v>109</v>
      </c>
      <c r="E8" s="95" t="s">
        <v>106</v>
      </c>
      <c r="F8" s="94" t="s">
        <v>111</v>
      </c>
      <c r="G8" s="94" t="s">
        <v>110</v>
      </c>
      <c r="H8" s="94" t="s">
        <v>3</v>
      </c>
      <c r="I8" s="62"/>
    </row>
    <row r="9" spans="1:9" s="37" customFormat="1" ht="24" customHeight="1" x14ac:dyDescent="0.3">
      <c r="A9" s="95"/>
      <c r="B9" s="94"/>
      <c r="C9" s="94"/>
      <c r="D9" s="95"/>
      <c r="E9" s="95"/>
      <c r="F9" s="94"/>
      <c r="G9" s="94"/>
      <c r="H9" s="94"/>
      <c r="I9" s="62"/>
    </row>
    <row r="10" spans="1:9" s="37" customFormat="1" ht="14" x14ac:dyDescent="0.3">
      <c r="A10" s="63"/>
      <c r="B10" s="64" t="s">
        <v>4</v>
      </c>
      <c r="C10" s="65"/>
      <c r="D10" s="66">
        <f>SUM(D11:D14)</f>
        <v>175500</v>
      </c>
      <c r="E10" s="66">
        <f t="shared" ref="E10:F10" si="0">SUM(E11:E14)</f>
        <v>9000</v>
      </c>
      <c r="F10" s="66">
        <f t="shared" si="0"/>
        <v>9000</v>
      </c>
      <c r="G10" s="66"/>
      <c r="H10" s="67"/>
      <c r="I10" s="62"/>
    </row>
    <row r="11" spans="1:9" s="37" customFormat="1" ht="14" x14ac:dyDescent="0.3">
      <c r="A11" s="63" t="s">
        <v>5</v>
      </c>
      <c r="B11" s="64" t="s">
        <v>6</v>
      </c>
      <c r="C11" s="65"/>
      <c r="D11" s="66"/>
      <c r="E11" s="66"/>
      <c r="F11" s="66"/>
      <c r="G11" s="66"/>
      <c r="H11" s="67"/>
      <c r="I11" s="62"/>
    </row>
    <row r="12" spans="1:9" s="37" customFormat="1" ht="14" x14ac:dyDescent="0.3">
      <c r="A12" s="63" t="s">
        <v>7</v>
      </c>
      <c r="B12" s="64" t="s">
        <v>8</v>
      </c>
      <c r="C12" s="65"/>
      <c r="D12" s="66">
        <f>D17</f>
        <v>3000</v>
      </c>
      <c r="E12" s="66">
        <f t="shared" ref="E12:F12" si="1">E17</f>
        <v>3000</v>
      </c>
      <c r="F12" s="66">
        <f t="shared" si="1"/>
        <v>3000</v>
      </c>
      <c r="G12" s="66"/>
      <c r="H12" s="67"/>
      <c r="I12" s="62"/>
    </row>
    <row r="13" spans="1:9" s="37" customFormat="1" ht="22.5" customHeight="1" x14ac:dyDescent="0.3">
      <c r="A13" s="63" t="s">
        <v>9</v>
      </c>
      <c r="B13" s="64" t="s">
        <v>10</v>
      </c>
      <c r="C13" s="65"/>
      <c r="D13" s="66">
        <f>D19</f>
        <v>172500</v>
      </c>
      <c r="E13" s="66">
        <f t="shared" ref="E13:F13" si="2">E19</f>
        <v>6000</v>
      </c>
      <c r="F13" s="66">
        <f t="shared" si="2"/>
        <v>6000</v>
      </c>
      <c r="G13" s="66"/>
      <c r="H13" s="67"/>
      <c r="I13" s="62"/>
    </row>
    <row r="14" spans="1:9" s="37" customFormat="1" ht="21" x14ac:dyDescent="0.3">
      <c r="A14" s="63" t="s">
        <v>11</v>
      </c>
      <c r="B14" s="64" t="s">
        <v>12</v>
      </c>
      <c r="C14" s="65"/>
      <c r="D14" s="66"/>
      <c r="E14" s="66"/>
      <c r="F14" s="66"/>
      <c r="G14" s="66"/>
      <c r="H14" s="67"/>
      <c r="I14" s="62"/>
    </row>
    <row r="15" spans="1:9" s="37" customFormat="1" ht="34.5" customHeight="1" x14ac:dyDescent="0.3">
      <c r="A15" s="89" t="s">
        <v>89</v>
      </c>
      <c r="B15" s="89"/>
      <c r="C15" s="89"/>
      <c r="D15" s="89"/>
      <c r="E15" s="89"/>
      <c r="F15" s="89"/>
      <c r="G15" s="89"/>
      <c r="H15" s="89"/>
      <c r="I15" s="62"/>
    </row>
    <row r="16" spans="1:9" s="37" customFormat="1" ht="14" x14ac:dyDescent="0.3">
      <c r="A16" s="64"/>
      <c r="B16" s="64"/>
      <c r="C16" s="64" t="s">
        <v>98</v>
      </c>
      <c r="D16" s="68">
        <f>D17+D19</f>
        <v>175500</v>
      </c>
      <c r="E16" s="68">
        <f t="shared" ref="E16:F16" si="3">E17+E19</f>
        <v>9000</v>
      </c>
      <c r="F16" s="68">
        <f t="shared" si="3"/>
        <v>9000</v>
      </c>
      <c r="G16" s="68"/>
      <c r="H16" s="69"/>
      <c r="I16" s="62"/>
    </row>
    <row r="17" spans="1:8" x14ac:dyDescent="0.35">
      <c r="A17" s="70" t="s">
        <v>7</v>
      </c>
      <c r="B17" s="71" t="s">
        <v>13</v>
      </c>
      <c r="C17" s="70"/>
      <c r="D17" s="72">
        <f>SUM(D18:D18)</f>
        <v>3000</v>
      </c>
      <c r="E17" s="72">
        <f>SUM(E18:E18)</f>
        <v>3000</v>
      </c>
      <c r="F17" s="72">
        <f>SUM(F18:F18)</f>
        <v>3000</v>
      </c>
      <c r="G17" s="73"/>
      <c r="H17" s="74"/>
    </row>
    <row r="18" spans="1:8" ht="56.25" customHeight="1" x14ac:dyDescent="0.35">
      <c r="A18" s="75">
        <v>2312</v>
      </c>
      <c r="B18" s="76" t="s">
        <v>30</v>
      </c>
      <c r="C18" s="77" t="s">
        <v>31</v>
      </c>
      <c r="D18" s="78">
        <v>3000</v>
      </c>
      <c r="E18" s="78">
        <v>3000</v>
      </c>
      <c r="F18" s="78">
        <v>3000</v>
      </c>
      <c r="G18" s="79"/>
      <c r="H18" s="80"/>
    </row>
    <row r="19" spans="1:8" ht="26.25" customHeight="1" x14ac:dyDescent="0.35">
      <c r="A19" s="70" t="s">
        <v>9</v>
      </c>
      <c r="B19" s="71" t="s">
        <v>10</v>
      </c>
      <c r="C19" s="70"/>
      <c r="D19" s="81">
        <f>D20</f>
        <v>172500</v>
      </c>
      <c r="E19" s="81">
        <f t="shared" ref="E19:F19" si="4">SUM(E20)</f>
        <v>6000</v>
      </c>
      <c r="F19" s="81">
        <f t="shared" si="4"/>
        <v>6000</v>
      </c>
      <c r="G19" s="73"/>
      <c r="H19" s="74"/>
    </row>
    <row r="20" spans="1:8" ht="85.5" customHeight="1" x14ac:dyDescent="0.35">
      <c r="A20" s="75">
        <v>5239</v>
      </c>
      <c r="B20" s="76" t="s">
        <v>25</v>
      </c>
      <c r="C20" s="77" t="s">
        <v>32</v>
      </c>
      <c r="D20" s="78">
        <v>172500</v>
      </c>
      <c r="E20" s="78">
        <v>6000</v>
      </c>
      <c r="F20" s="78">
        <v>6000</v>
      </c>
      <c r="G20" s="82"/>
      <c r="H20" s="80"/>
    </row>
  </sheetData>
  <mergeCells count="14">
    <mergeCell ref="G8:G9"/>
    <mergeCell ref="F8:F9"/>
    <mergeCell ref="H8:H9"/>
    <mergeCell ref="A15:H15"/>
    <mergeCell ref="D1:H1"/>
    <mergeCell ref="A3:H3"/>
    <mergeCell ref="A4:H4"/>
    <mergeCell ref="A5:H5"/>
    <mergeCell ref="A6:H6"/>
    <mergeCell ref="A8:A9"/>
    <mergeCell ref="B8:B9"/>
    <mergeCell ref="C8:C9"/>
    <mergeCell ref="D8:D9"/>
    <mergeCell ref="E8:E9"/>
  </mergeCells>
  <pageMargins left="0.7" right="0.44" top="0.75" bottom="0.75" header="0.3" footer="0.3"/>
  <pageSetup paperSize="9" scale="81" fitToHeight="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6D9363-7F97-4423-BE57-BB1F6BB64A6F}">
  <sheetPr>
    <pageSetUpPr fitToPage="1"/>
  </sheetPr>
  <dimension ref="A1:L14"/>
  <sheetViews>
    <sheetView zoomScale="80" zoomScaleNormal="80" workbookViewId="0">
      <selection activeCell="P8" sqref="P8"/>
    </sheetView>
  </sheetViews>
  <sheetFormatPr defaultColWidth="9.1796875" defaultRowHeight="14" x14ac:dyDescent="0.3"/>
  <cols>
    <col min="1" max="1" width="28.453125" style="37" customWidth="1"/>
    <col min="2" max="2" width="40.26953125" style="37" customWidth="1"/>
    <col min="3" max="3" width="20.1796875" style="37" customWidth="1"/>
    <col min="4" max="9" width="9.1796875" style="37"/>
    <col min="10" max="10" width="14.54296875" style="37" customWidth="1"/>
    <col min="11" max="11" width="17.453125" style="37" customWidth="1"/>
    <col min="12" max="12" width="18.81640625" style="37" customWidth="1"/>
    <col min="13" max="16384" width="9.1796875" style="37"/>
  </cols>
  <sheetData>
    <row r="1" spans="1:12" x14ac:dyDescent="0.3">
      <c r="L1" s="48" t="s">
        <v>51</v>
      </c>
    </row>
    <row r="2" spans="1:12" ht="24" customHeight="1" x14ac:dyDescent="0.3">
      <c r="A2" s="99" t="s">
        <v>45</v>
      </c>
      <c r="B2" s="99"/>
      <c r="C2" s="99"/>
      <c r="D2" s="99"/>
      <c r="E2" s="99"/>
      <c r="F2" s="99"/>
      <c r="G2" s="99"/>
      <c r="H2" s="99"/>
      <c r="I2" s="99"/>
      <c r="J2" s="99"/>
      <c r="K2" s="99"/>
      <c r="L2" s="99"/>
    </row>
    <row r="3" spans="1:12" ht="42" customHeight="1" x14ac:dyDescent="0.3">
      <c r="A3" s="100" t="s">
        <v>33</v>
      </c>
      <c r="B3" s="100" t="s">
        <v>34</v>
      </c>
      <c r="C3" s="100" t="s">
        <v>46</v>
      </c>
      <c r="D3" s="101" t="s">
        <v>35</v>
      </c>
      <c r="E3" s="101"/>
      <c r="F3" s="101"/>
      <c r="G3" s="100" t="s">
        <v>36</v>
      </c>
      <c r="H3" s="100"/>
      <c r="I3" s="100"/>
      <c r="J3" s="100"/>
      <c r="K3" s="100"/>
      <c r="L3" s="100" t="s">
        <v>47</v>
      </c>
    </row>
    <row r="4" spans="1:12" ht="80.5" x14ac:dyDescent="0.3">
      <c r="A4" s="100"/>
      <c r="B4" s="100"/>
      <c r="C4" s="100"/>
      <c r="D4" s="30">
        <v>2023</v>
      </c>
      <c r="E4" s="30">
        <v>2024</v>
      </c>
      <c r="F4" s="30">
        <v>2025</v>
      </c>
      <c r="G4" s="21">
        <v>2024</v>
      </c>
      <c r="H4" s="21">
        <v>2025</v>
      </c>
      <c r="I4" s="21">
        <v>2026</v>
      </c>
      <c r="J4" s="30" t="s">
        <v>48</v>
      </c>
      <c r="K4" s="31" t="s">
        <v>49</v>
      </c>
      <c r="L4" s="100"/>
    </row>
    <row r="5" spans="1:12" ht="33.65" customHeight="1" x14ac:dyDescent="0.3">
      <c r="A5" s="49" t="s">
        <v>37</v>
      </c>
      <c r="B5" s="49"/>
      <c r="C5" s="49"/>
      <c r="D5" s="50">
        <f t="shared" ref="D5:L5" si="0">SUM(D7:D9)</f>
        <v>75325</v>
      </c>
      <c r="E5" s="50">
        <f t="shared" si="0"/>
        <v>75800</v>
      </c>
      <c r="F5" s="50">
        <f t="shared" si="0"/>
        <v>76300</v>
      </c>
      <c r="G5" s="51">
        <f t="shared" si="0"/>
        <v>0</v>
      </c>
      <c r="H5" s="51">
        <f t="shared" si="0"/>
        <v>0</v>
      </c>
      <c r="I5" s="51">
        <f t="shared" si="0"/>
        <v>0</v>
      </c>
      <c r="J5" s="51">
        <f t="shared" si="0"/>
        <v>0</v>
      </c>
      <c r="K5" s="51">
        <f t="shared" si="0"/>
        <v>0</v>
      </c>
      <c r="L5" s="51">
        <f t="shared" si="0"/>
        <v>0</v>
      </c>
    </row>
    <row r="6" spans="1:12" x14ac:dyDescent="0.3">
      <c r="A6" s="40" t="s">
        <v>38</v>
      </c>
      <c r="B6" s="40"/>
      <c r="C6" s="40"/>
      <c r="D6" s="52"/>
      <c r="E6" s="52"/>
      <c r="F6" s="52"/>
      <c r="G6" s="53"/>
      <c r="H6" s="53"/>
      <c r="I6" s="53"/>
      <c r="J6" s="53"/>
      <c r="K6" s="53"/>
      <c r="L6" s="53"/>
    </row>
    <row r="7" spans="1:12" ht="42" x14ac:dyDescent="0.3">
      <c r="A7" s="40" t="s">
        <v>15</v>
      </c>
      <c r="B7" s="54" t="s">
        <v>85</v>
      </c>
      <c r="C7" s="38" t="s">
        <v>50</v>
      </c>
      <c r="D7" s="39">
        <f>D11</f>
        <v>3325</v>
      </c>
      <c r="E7" s="39">
        <f t="shared" ref="E7:L8" si="1">E11</f>
        <v>3800</v>
      </c>
      <c r="F7" s="39">
        <f t="shared" si="1"/>
        <v>4300</v>
      </c>
      <c r="G7" s="53">
        <f t="shared" si="1"/>
        <v>0</v>
      </c>
      <c r="H7" s="53">
        <f t="shared" si="1"/>
        <v>0</v>
      </c>
      <c r="I7" s="53">
        <f t="shared" si="1"/>
        <v>0</v>
      </c>
      <c r="J7" s="53">
        <f t="shared" si="1"/>
        <v>0</v>
      </c>
      <c r="K7" s="53">
        <f t="shared" si="1"/>
        <v>0</v>
      </c>
      <c r="L7" s="53">
        <f t="shared" si="1"/>
        <v>0</v>
      </c>
    </row>
    <row r="8" spans="1:12" ht="42" x14ac:dyDescent="0.3">
      <c r="A8" s="40" t="s">
        <v>15</v>
      </c>
      <c r="B8" s="40" t="s">
        <v>86</v>
      </c>
      <c r="C8" s="38" t="s">
        <v>50</v>
      </c>
      <c r="D8" s="39">
        <f>D12</f>
        <v>2000</v>
      </c>
      <c r="E8" s="39">
        <f t="shared" si="1"/>
        <v>2000</v>
      </c>
      <c r="F8" s="39">
        <f t="shared" si="1"/>
        <v>2000</v>
      </c>
      <c r="G8" s="53">
        <f t="shared" si="1"/>
        <v>0</v>
      </c>
      <c r="H8" s="53">
        <f t="shared" si="1"/>
        <v>0</v>
      </c>
      <c r="I8" s="53">
        <f t="shared" si="1"/>
        <v>0</v>
      </c>
      <c r="J8" s="53">
        <f t="shared" si="1"/>
        <v>0</v>
      </c>
      <c r="K8" s="53">
        <f t="shared" si="1"/>
        <v>0</v>
      </c>
      <c r="L8" s="53">
        <f t="shared" si="1"/>
        <v>0</v>
      </c>
    </row>
    <row r="9" spans="1:12" ht="42" x14ac:dyDescent="0.3">
      <c r="A9" s="40" t="s">
        <v>15</v>
      </c>
      <c r="B9" s="40" t="s">
        <v>87</v>
      </c>
      <c r="C9" s="38" t="s">
        <v>50</v>
      </c>
      <c r="D9" s="39">
        <f>D13</f>
        <v>70000</v>
      </c>
      <c r="E9" s="39">
        <f>E13</f>
        <v>70000</v>
      </c>
      <c r="F9" s="39">
        <f>F13</f>
        <v>70000</v>
      </c>
      <c r="G9" s="53">
        <v>0</v>
      </c>
      <c r="H9" s="53">
        <v>0</v>
      </c>
      <c r="I9" s="53">
        <v>0</v>
      </c>
      <c r="J9" s="53">
        <v>0</v>
      </c>
      <c r="K9" s="53">
        <v>0</v>
      </c>
      <c r="L9" s="53">
        <v>0</v>
      </c>
    </row>
    <row r="10" spans="1:12" x14ac:dyDescent="0.3">
      <c r="A10" s="98" t="s">
        <v>41</v>
      </c>
      <c r="B10" s="98"/>
      <c r="C10" s="55"/>
      <c r="D10" s="56">
        <f t="shared" ref="D10:L10" si="2">SUM(D11:D14)</f>
        <v>75325</v>
      </c>
      <c r="E10" s="56">
        <f t="shared" si="2"/>
        <v>75800</v>
      </c>
      <c r="F10" s="56">
        <f t="shared" si="2"/>
        <v>76300</v>
      </c>
      <c r="G10" s="57">
        <f t="shared" si="2"/>
        <v>0</v>
      </c>
      <c r="H10" s="57">
        <f t="shared" si="2"/>
        <v>0</v>
      </c>
      <c r="I10" s="57">
        <f t="shared" si="2"/>
        <v>0</v>
      </c>
      <c r="J10" s="57">
        <f t="shared" si="2"/>
        <v>0</v>
      </c>
      <c r="K10" s="57">
        <f t="shared" si="2"/>
        <v>0</v>
      </c>
      <c r="L10" s="57">
        <f t="shared" si="2"/>
        <v>0</v>
      </c>
    </row>
    <row r="11" spans="1:12" ht="156" customHeight="1" x14ac:dyDescent="0.3">
      <c r="A11" s="32" t="s">
        <v>42</v>
      </c>
      <c r="B11" s="33" t="s">
        <v>77</v>
      </c>
      <c r="C11" s="34" t="s">
        <v>39</v>
      </c>
      <c r="D11" s="35">
        <v>3325</v>
      </c>
      <c r="E11" s="35">
        <v>3800</v>
      </c>
      <c r="F11" s="35">
        <v>4300</v>
      </c>
      <c r="G11" s="36">
        <v>0</v>
      </c>
      <c r="H11" s="36">
        <v>0</v>
      </c>
      <c r="I11" s="36">
        <v>0</v>
      </c>
      <c r="J11" s="36">
        <v>0</v>
      </c>
      <c r="K11" s="36">
        <v>0</v>
      </c>
      <c r="L11" s="36">
        <v>0</v>
      </c>
    </row>
    <row r="12" spans="1:12" ht="112" x14ac:dyDescent="0.3">
      <c r="A12" s="33" t="s">
        <v>43</v>
      </c>
      <c r="B12" s="32" t="s">
        <v>83</v>
      </c>
      <c r="C12" s="34" t="s">
        <v>39</v>
      </c>
      <c r="D12" s="35">
        <v>2000</v>
      </c>
      <c r="E12" s="35">
        <v>2000</v>
      </c>
      <c r="F12" s="35">
        <v>2000</v>
      </c>
      <c r="G12" s="58">
        <v>0</v>
      </c>
      <c r="H12" s="58">
        <v>0</v>
      </c>
      <c r="I12" s="58">
        <v>0</v>
      </c>
      <c r="J12" s="58">
        <v>0</v>
      </c>
      <c r="K12" s="58">
        <v>0</v>
      </c>
      <c r="L12" s="58">
        <v>0</v>
      </c>
    </row>
    <row r="13" spans="1:12" ht="56" x14ac:dyDescent="0.3">
      <c r="A13" s="32" t="s">
        <v>44</v>
      </c>
      <c r="B13" s="32" t="s">
        <v>84</v>
      </c>
      <c r="C13" s="34" t="s">
        <v>39</v>
      </c>
      <c r="D13" s="35">
        <v>70000</v>
      </c>
      <c r="E13" s="35">
        <v>70000</v>
      </c>
      <c r="F13" s="35">
        <v>70000</v>
      </c>
      <c r="G13" s="47">
        <v>0</v>
      </c>
      <c r="H13" s="47">
        <v>0</v>
      </c>
      <c r="I13" s="47">
        <v>0</v>
      </c>
      <c r="J13" s="47">
        <v>0</v>
      </c>
      <c r="K13" s="47">
        <v>0</v>
      </c>
      <c r="L13" s="47">
        <v>0</v>
      </c>
    </row>
    <row r="14" spans="1:12" x14ac:dyDescent="0.3">
      <c r="A14" s="33"/>
      <c r="B14" s="32"/>
      <c r="C14" s="34"/>
      <c r="D14" s="35"/>
      <c r="E14" s="35"/>
      <c r="F14" s="35"/>
      <c r="G14" s="47"/>
      <c r="H14" s="47"/>
      <c r="I14" s="47"/>
      <c r="J14" s="47"/>
      <c r="K14" s="47"/>
      <c r="L14" s="47"/>
    </row>
  </sheetData>
  <mergeCells count="8">
    <mergeCell ref="A10:B10"/>
    <mergeCell ref="A2:L2"/>
    <mergeCell ref="A3:A4"/>
    <mergeCell ref="B3:B4"/>
    <mergeCell ref="C3:C4"/>
    <mergeCell ref="D3:F3"/>
    <mergeCell ref="G3:K3"/>
    <mergeCell ref="L3:L4"/>
  </mergeCells>
  <pageMargins left="0.46" right="0.51" top="0.74803149606299213" bottom="0.74803149606299213" header="0.31496062992125984" footer="0.31496062992125984"/>
  <pageSetup paperSize="9" scale="70" fitToHeight="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2EE33C-21C3-469E-87AB-C6C87A176664}">
  <sheetPr>
    <pageSetUpPr fitToPage="1"/>
  </sheetPr>
  <dimension ref="A1:H21"/>
  <sheetViews>
    <sheetView workbookViewId="0">
      <selection activeCell="H11" sqref="H11"/>
    </sheetView>
  </sheetViews>
  <sheetFormatPr defaultRowHeight="14.5" x14ac:dyDescent="0.35"/>
  <cols>
    <col min="2" max="2" width="17.7265625" customWidth="1"/>
    <col min="3" max="3" width="20.453125" customWidth="1"/>
    <col min="7" max="7" width="11.453125" customWidth="1"/>
    <col min="8" max="8" width="38.1796875" customWidth="1"/>
  </cols>
  <sheetData>
    <row r="1" spans="1:8" x14ac:dyDescent="0.35">
      <c r="E1" s="107" t="s">
        <v>58</v>
      </c>
      <c r="F1" s="107"/>
      <c r="G1" s="107"/>
      <c r="H1" s="107"/>
    </row>
    <row r="2" spans="1:8" x14ac:dyDescent="0.35">
      <c r="E2" s="23"/>
      <c r="F2" s="23"/>
      <c r="G2" s="23"/>
      <c r="H2" s="23" t="s">
        <v>59</v>
      </c>
    </row>
    <row r="3" spans="1:8" x14ac:dyDescent="0.35">
      <c r="A3" s="108" t="s">
        <v>52</v>
      </c>
      <c r="B3" s="108"/>
      <c r="C3" s="108"/>
      <c r="D3" s="108"/>
      <c r="E3" s="108"/>
      <c r="F3" s="108"/>
      <c r="G3" s="108"/>
      <c r="H3" s="108"/>
    </row>
    <row r="4" spans="1:8" ht="15" x14ac:dyDescent="0.35">
      <c r="A4" s="92" t="s">
        <v>53</v>
      </c>
      <c r="B4" s="92"/>
      <c r="C4" s="92"/>
      <c r="D4" s="92"/>
      <c r="E4" s="92"/>
      <c r="F4" s="92"/>
      <c r="G4" s="92"/>
      <c r="H4" s="92"/>
    </row>
    <row r="5" spans="1:8" ht="15.5" x14ac:dyDescent="0.35">
      <c r="A5" s="93" t="s">
        <v>54</v>
      </c>
      <c r="B5" s="93"/>
      <c r="C5" s="93"/>
      <c r="D5" s="93"/>
      <c r="E5" s="93"/>
      <c r="F5" s="93"/>
      <c r="G5" s="93"/>
      <c r="H5" s="93"/>
    </row>
    <row r="6" spans="1:8" ht="15" x14ac:dyDescent="0.35">
      <c r="A6" s="109" t="s">
        <v>14</v>
      </c>
      <c r="B6" s="109"/>
      <c r="C6" s="109"/>
      <c r="D6" s="109"/>
      <c r="E6" s="109"/>
      <c r="F6" s="109"/>
      <c r="G6" s="109"/>
      <c r="H6" s="109"/>
    </row>
    <row r="7" spans="1:8" x14ac:dyDescent="0.35">
      <c r="A7" s="1"/>
      <c r="B7" s="1"/>
      <c r="C7" s="1"/>
      <c r="D7" s="1"/>
      <c r="E7" s="1"/>
      <c r="F7" s="1"/>
      <c r="G7" s="1"/>
      <c r="H7" s="1"/>
    </row>
    <row r="8" spans="1:8" x14ac:dyDescent="0.35">
      <c r="A8" s="102" t="s">
        <v>0</v>
      </c>
      <c r="B8" s="103" t="s">
        <v>1</v>
      </c>
      <c r="C8" s="103" t="s">
        <v>2</v>
      </c>
      <c r="D8" s="110" t="s">
        <v>55</v>
      </c>
      <c r="E8" s="102" t="s">
        <v>56</v>
      </c>
      <c r="F8" s="102" t="s">
        <v>112</v>
      </c>
      <c r="G8" s="103" t="s">
        <v>57</v>
      </c>
      <c r="H8" s="103" t="s">
        <v>3</v>
      </c>
    </row>
    <row r="9" spans="1:8" x14ac:dyDescent="0.35">
      <c r="A9" s="102"/>
      <c r="B9" s="103"/>
      <c r="C9" s="103"/>
      <c r="D9" s="111"/>
      <c r="E9" s="102"/>
      <c r="F9" s="102"/>
      <c r="G9" s="103"/>
      <c r="H9" s="103"/>
    </row>
    <row r="10" spans="1:8" x14ac:dyDescent="0.35">
      <c r="A10" s="2"/>
      <c r="B10" s="3" t="s">
        <v>4</v>
      </c>
      <c r="C10" s="4"/>
      <c r="D10" s="5">
        <f>D11+D12+D13+D14</f>
        <v>170000</v>
      </c>
      <c r="E10" s="5">
        <f t="shared" ref="E10:G10" si="0">E11+E12+E13+E14</f>
        <v>70000</v>
      </c>
      <c r="F10" s="5">
        <f t="shared" si="0"/>
        <v>70000</v>
      </c>
      <c r="G10" s="5">
        <f t="shared" si="0"/>
        <v>70000</v>
      </c>
      <c r="H10" s="6"/>
    </row>
    <row r="11" spans="1:8" x14ac:dyDescent="0.35">
      <c r="A11" s="2" t="s">
        <v>5</v>
      </c>
      <c r="B11" s="3" t="s">
        <v>6</v>
      </c>
      <c r="C11" s="4"/>
      <c r="D11" s="5">
        <v>0</v>
      </c>
      <c r="E11" s="5">
        <v>0</v>
      </c>
      <c r="F11" s="5">
        <v>0</v>
      </c>
      <c r="G11" s="5">
        <v>0</v>
      </c>
      <c r="H11" s="6"/>
    </row>
    <row r="12" spans="1:8" x14ac:dyDescent="0.35">
      <c r="A12" s="2" t="s">
        <v>7</v>
      </c>
      <c r="B12" s="3" t="s">
        <v>8</v>
      </c>
      <c r="C12" s="4"/>
      <c r="D12" s="5">
        <v>20000</v>
      </c>
      <c r="E12" s="5">
        <v>20000</v>
      </c>
      <c r="F12" s="5">
        <v>20000</v>
      </c>
      <c r="G12" s="5">
        <v>20000</v>
      </c>
      <c r="H12" s="5"/>
    </row>
    <row r="13" spans="1:8" x14ac:dyDescent="0.35">
      <c r="A13" s="2" t="s">
        <v>9</v>
      </c>
      <c r="B13" s="3" t="s">
        <v>10</v>
      </c>
      <c r="C13" s="4"/>
      <c r="D13" s="5">
        <v>150000</v>
      </c>
      <c r="E13" s="5">
        <v>50000</v>
      </c>
      <c r="F13" s="5">
        <v>50000</v>
      </c>
      <c r="G13" s="5">
        <v>50000</v>
      </c>
      <c r="H13" s="12"/>
    </row>
    <row r="14" spans="1:8" ht="35.25" customHeight="1" x14ac:dyDescent="0.35">
      <c r="A14" s="2" t="s">
        <v>11</v>
      </c>
      <c r="B14" s="3" t="s">
        <v>12</v>
      </c>
      <c r="C14" s="4"/>
      <c r="D14" s="5"/>
      <c r="E14" s="5"/>
      <c r="F14" s="5"/>
      <c r="G14" s="5"/>
      <c r="H14" s="6"/>
    </row>
    <row r="15" spans="1:8" ht="30.75" customHeight="1" x14ac:dyDescent="0.35">
      <c r="A15" s="104" t="s">
        <v>82</v>
      </c>
      <c r="B15" s="105"/>
      <c r="C15" s="105"/>
      <c r="D15" s="105"/>
      <c r="E15" s="105"/>
      <c r="F15" s="105"/>
      <c r="G15" s="105"/>
      <c r="H15" s="106"/>
    </row>
    <row r="16" spans="1:8" x14ac:dyDescent="0.35">
      <c r="A16" s="7"/>
      <c r="B16" s="3"/>
      <c r="C16" s="20" t="s">
        <v>97</v>
      </c>
      <c r="D16" s="8"/>
      <c r="E16" s="8"/>
      <c r="F16" s="8"/>
      <c r="G16" s="8"/>
      <c r="H16" s="8"/>
    </row>
    <row r="17" spans="1:8" x14ac:dyDescent="0.35">
      <c r="A17" s="28" t="s">
        <v>7</v>
      </c>
      <c r="B17" s="14" t="s">
        <v>8</v>
      </c>
      <c r="C17" s="15"/>
      <c r="D17" s="15"/>
      <c r="E17" s="15"/>
      <c r="F17" s="15"/>
      <c r="G17" s="15"/>
      <c r="H17" s="15"/>
    </row>
    <row r="18" spans="1:8" ht="31.5" x14ac:dyDescent="0.35">
      <c r="A18" s="18"/>
      <c r="B18" s="18"/>
      <c r="C18" s="27" t="s">
        <v>74</v>
      </c>
      <c r="D18" s="29">
        <v>20000</v>
      </c>
      <c r="E18" s="29">
        <v>20000</v>
      </c>
      <c r="F18" s="29">
        <v>20000</v>
      </c>
      <c r="G18" s="29">
        <v>20000</v>
      </c>
      <c r="H18" s="26" t="s">
        <v>75</v>
      </c>
    </row>
    <row r="19" spans="1:8" x14ac:dyDescent="0.35">
      <c r="A19" s="13" t="s">
        <v>9</v>
      </c>
      <c r="B19" s="14" t="s">
        <v>10</v>
      </c>
      <c r="C19" s="15"/>
      <c r="D19" s="24"/>
      <c r="E19" s="16"/>
      <c r="F19" s="17"/>
      <c r="G19" s="17"/>
      <c r="H19" s="15"/>
    </row>
    <row r="20" spans="1:8" ht="72" customHeight="1" x14ac:dyDescent="0.35">
      <c r="A20" s="9"/>
      <c r="B20" s="10"/>
      <c r="C20" s="9" t="s">
        <v>70</v>
      </c>
      <c r="D20" s="11">
        <v>100000</v>
      </c>
      <c r="E20" s="11">
        <v>0</v>
      </c>
      <c r="F20" s="11">
        <v>0</v>
      </c>
      <c r="G20" s="11">
        <v>0</v>
      </c>
      <c r="H20" s="19" t="s">
        <v>71</v>
      </c>
    </row>
    <row r="21" spans="1:8" ht="144.75" customHeight="1" x14ac:dyDescent="0.35">
      <c r="A21" s="25"/>
      <c r="B21" s="25"/>
      <c r="C21" s="26" t="s">
        <v>72</v>
      </c>
      <c r="D21" s="29">
        <v>50000</v>
      </c>
      <c r="E21" s="29">
        <v>50000</v>
      </c>
      <c r="F21" s="29">
        <v>50000</v>
      </c>
      <c r="G21" s="29">
        <v>50000</v>
      </c>
      <c r="H21" s="26" t="s">
        <v>73</v>
      </c>
    </row>
  </sheetData>
  <mergeCells count="14">
    <mergeCell ref="F8:F9"/>
    <mergeCell ref="G8:G9"/>
    <mergeCell ref="H8:H9"/>
    <mergeCell ref="A15:H15"/>
    <mergeCell ref="E1:H1"/>
    <mergeCell ref="A3:H3"/>
    <mergeCell ref="A4:H4"/>
    <mergeCell ref="A5:H5"/>
    <mergeCell ref="A6:H6"/>
    <mergeCell ref="A8:A9"/>
    <mergeCell ref="B8:B9"/>
    <mergeCell ref="C8:C9"/>
    <mergeCell ref="D8:D9"/>
    <mergeCell ref="E8:E9"/>
  </mergeCells>
  <pageMargins left="0.7" right="0.7" top="0.75" bottom="0.75" header="0.3" footer="0.3"/>
  <pageSetup paperSize="9" scale="70" fitToHeight="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11A97F-A379-4DAC-A35A-FE0E4648409C}">
  <sheetPr>
    <pageSetUpPr fitToPage="1"/>
  </sheetPr>
  <dimension ref="A1:L20"/>
  <sheetViews>
    <sheetView tabSelected="1" topLeftCell="A10" zoomScale="80" zoomScaleNormal="80" workbookViewId="0">
      <selection activeCell="M17" sqref="M17"/>
    </sheetView>
  </sheetViews>
  <sheetFormatPr defaultColWidth="9.1796875" defaultRowHeight="14.5" x14ac:dyDescent="0.35"/>
  <cols>
    <col min="1" max="1" width="25.7265625" style="41" customWidth="1"/>
    <col min="2" max="2" width="40.26953125" style="41" customWidth="1"/>
    <col min="3" max="3" width="23.7265625" style="41" customWidth="1"/>
    <col min="4" max="9" width="9.1796875" style="41"/>
    <col min="10" max="10" width="14.54296875" style="41" customWidth="1"/>
    <col min="11" max="11" width="17.453125" style="41" customWidth="1"/>
    <col min="12" max="12" width="18.81640625" style="41" customWidth="1"/>
    <col min="13" max="16384" width="9.1796875" style="41"/>
  </cols>
  <sheetData>
    <row r="1" spans="1:12" x14ac:dyDescent="0.35">
      <c r="A1" s="37"/>
      <c r="B1" s="37"/>
      <c r="C1" s="37"/>
      <c r="D1" s="37"/>
      <c r="E1" s="37"/>
      <c r="F1" s="37"/>
      <c r="G1" s="37"/>
      <c r="H1" s="37"/>
      <c r="I1" s="37"/>
      <c r="J1" s="37"/>
      <c r="K1" s="37"/>
      <c r="L1" s="48" t="s">
        <v>76</v>
      </c>
    </row>
    <row r="2" spans="1:12" x14ac:dyDescent="0.35">
      <c r="A2" s="99" t="s">
        <v>61</v>
      </c>
      <c r="B2" s="99"/>
      <c r="C2" s="99"/>
      <c r="D2" s="99"/>
      <c r="E2" s="99"/>
      <c r="F2" s="99"/>
      <c r="G2" s="99"/>
      <c r="H2" s="99"/>
      <c r="I2" s="99"/>
      <c r="J2" s="99"/>
      <c r="K2" s="99"/>
      <c r="L2" s="99"/>
    </row>
    <row r="3" spans="1:12" ht="29.25" customHeight="1" x14ac:dyDescent="0.35">
      <c r="A3" s="100" t="s">
        <v>33</v>
      </c>
      <c r="B3" s="100" t="s">
        <v>34</v>
      </c>
      <c r="C3" s="100" t="s">
        <v>46</v>
      </c>
      <c r="D3" s="101" t="s">
        <v>35</v>
      </c>
      <c r="E3" s="101"/>
      <c r="F3" s="101"/>
      <c r="G3" s="100" t="s">
        <v>36</v>
      </c>
      <c r="H3" s="100"/>
      <c r="I3" s="100"/>
      <c r="J3" s="100"/>
      <c r="K3" s="100"/>
      <c r="L3" s="100" t="s">
        <v>47</v>
      </c>
    </row>
    <row r="4" spans="1:12" ht="80.5" x14ac:dyDescent="0.35">
      <c r="A4" s="100"/>
      <c r="B4" s="100"/>
      <c r="C4" s="100"/>
      <c r="D4" s="21">
        <v>2023</v>
      </c>
      <c r="E4" s="21">
        <v>2024</v>
      </c>
      <c r="F4" s="21">
        <v>2025</v>
      </c>
      <c r="G4" s="21">
        <v>2025</v>
      </c>
      <c r="H4" s="21">
        <v>2026</v>
      </c>
      <c r="I4" s="21">
        <v>2027</v>
      </c>
      <c r="J4" s="30" t="s">
        <v>48</v>
      </c>
      <c r="K4" s="31" t="s">
        <v>49</v>
      </c>
      <c r="L4" s="100"/>
    </row>
    <row r="5" spans="1:12" ht="36" customHeight="1" x14ac:dyDescent="0.35">
      <c r="A5" s="49" t="s">
        <v>37</v>
      </c>
      <c r="B5" s="49"/>
      <c r="C5" s="49"/>
      <c r="D5" s="50">
        <f>SUM(D7:D12)</f>
        <v>859441</v>
      </c>
      <c r="E5" s="50">
        <f t="shared" ref="E5:K5" si="0">SUM(E7:E12)</f>
        <v>931341</v>
      </c>
      <c r="F5" s="50">
        <f t="shared" si="0"/>
        <v>34000</v>
      </c>
      <c r="G5" s="50">
        <f t="shared" si="0"/>
        <v>196200</v>
      </c>
      <c r="H5" s="50">
        <f t="shared" si="0"/>
        <v>151200</v>
      </c>
      <c r="I5" s="50">
        <f t="shared" si="0"/>
        <v>174200</v>
      </c>
      <c r="J5" s="50">
        <f t="shared" si="0"/>
        <v>0</v>
      </c>
      <c r="K5" s="50">
        <f t="shared" si="0"/>
        <v>0</v>
      </c>
      <c r="L5" s="50"/>
    </row>
    <row r="6" spans="1:12" x14ac:dyDescent="0.35">
      <c r="A6" s="40" t="s">
        <v>38</v>
      </c>
      <c r="B6" s="40"/>
      <c r="C6" s="38"/>
      <c r="D6" s="52"/>
      <c r="E6" s="52"/>
      <c r="F6" s="52"/>
      <c r="G6" s="53"/>
      <c r="H6" s="53"/>
      <c r="I6" s="53"/>
      <c r="J6" s="53"/>
      <c r="K6" s="53"/>
      <c r="L6" s="53"/>
    </row>
    <row r="7" spans="1:12" ht="42" x14ac:dyDescent="0.35">
      <c r="A7" s="40" t="s">
        <v>62</v>
      </c>
      <c r="B7" s="40" t="s">
        <v>85</v>
      </c>
      <c r="C7" s="38" t="s">
        <v>63</v>
      </c>
      <c r="D7" s="39">
        <f t="shared" ref="D7:L10" si="1">D14</f>
        <v>30000</v>
      </c>
      <c r="E7" s="39">
        <f t="shared" si="1"/>
        <v>30000</v>
      </c>
      <c r="F7" s="39">
        <f t="shared" si="1"/>
        <v>30000</v>
      </c>
      <c r="G7" s="39">
        <f t="shared" si="1"/>
        <v>0</v>
      </c>
      <c r="H7" s="39">
        <f t="shared" si="1"/>
        <v>0</v>
      </c>
      <c r="I7" s="39">
        <f t="shared" si="1"/>
        <v>0</v>
      </c>
      <c r="J7" s="39">
        <f t="shared" si="1"/>
        <v>0</v>
      </c>
      <c r="K7" s="39">
        <f t="shared" si="1"/>
        <v>0</v>
      </c>
      <c r="L7" s="59"/>
    </row>
    <row r="8" spans="1:12" ht="42" x14ac:dyDescent="0.35">
      <c r="A8" s="40" t="s">
        <v>62</v>
      </c>
      <c r="B8" s="54" t="s">
        <v>40</v>
      </c>
      <c r="C8" s="38" t="s">
        <v>63</v>
      </c>
      <c r="D8" s="39">
        <f t="shared" si="1"/>
        <v>1000</v>
      </c>
      <c r="E8" s="39">
        <f t="shared" si="1"/>
        <v>1000</v>
      </c>
      <c r="F8" s="39">
        <f t="shared" si="1"/>
        <v>1000</v>
      </c>
      <c r="G8" s="39">
        <f t="shared" si="1"/>
        <v>0</v>
      </c>
      <c r="H8" s="39">
        <f t="shared" si="1"/>
        <v>0</v>
      </c>
      <c r="I8" s="39">
        <f t="shared" si="1"/>
        <v>0</v>
      </c>
      <c r="J8" s="39">
        <f t="shared" si="1"/>
        <v>0</v>
      </c>
      <c r="K8" s="39">
        <f t="shared" si="1"/>
        <v>0</v>
      </c>
      <c r="L8" s="59"/>
    </row>
    <row r="9" spans="1:12" ht="42" x14ac:dyDescent="0.35">
      <c r="A9" s="40" t="s">
        <v>62</v>
      </c>
      <c r="B9" s="40" t="s">
        <v>86</v>
      </c>
      <c r="C9" s="38" t="s">
        <v>63</v>
      </c>
      <c r="D9" s="39">
        <f t="shared" si="1"/>
        <v>3000</v>
      </c>
      <c r="E9" s="39">
        <f t="shared" si="1"/>
        <v>3000</v>
      </c>
      <c r="F9" s="39">
        <f t="shared" si="1"/>
        <v>3000</v>
      </c>
      <c r="G9" s="39">
        <f t="shared" si="1"/>
        <v>0</v>
      </c>
      <c r="H9" s="39">
        <f t="shared" si="1"/>
        <v>0</v>
      </c>
      <c r="I9" s="39">
        <f t="shared" si="1"/>
        <v>0</v>
      </c>
      <c r="J9" s="39">
        <f t="shared" si="1"/>
        <v>0</v>
      </c>
      <c r="K9" s="39">
        <f t="shared" si="1"/>
        <v>0</v>
      </c>
      <c r="L9" s="59"/>
    </row>
    <row r="10" spans="1:12" ht="42" x14ac:dyDescent="0.35">
      <c r="A10" s="40" t="s">
        <v>62</v>
      </c>
      <c r="B10" s="54" t="s">
        <v>87</v>
      </c>
      <c r="C10" s="38" t="s">
        <v>63</v>
      </c>
      <c r="D10" s="39">
        <f t="shared" si="1"/>
        <v>0</v>
      </c>
      <c r="E10" s="39">
        <f t="shared" si="1"/>
        <v>0</v>
      </c>
      <c r="F10" s="39">
        <f t="shared" si="1"/>
        <v>0</v>
      </c>
      <c r="G10" s="39">
        <f t="shared" si="1"/>
        <v>196200</v>
      </c>
      <c r="H10" s="39">
        <f t="shared" si="1"/>
        <v>151200</v>
      </c>
      <c r="I10" s="39">
        <f t="shared" si="1"/>
        <v>174200</v>
      </c>
      <c r="J10" s="39">
        <f t="shared" si="1"/>
        <v>0</v>
      </c>
      <c r="K10" s="39">
        <f t="shared" si="1"/>
        <v>0</v>
      </c>
      <c r="L10" s="59">
        <f t="shared" si="1"/>
        <v>2027</v>
      </c>
    </row>
    <row r="11" spans="1:12" ht="70" x14ac:dyDescent="0.35">
      <c r="A11" s="112" t="s">
        <v>62</v>
      </c>
      <c r="B11" s="114" t="s">
        <v>88</v>
      </c>
      <c r="C11" s="38" t="s">
        <v>64</v>
      </c>
      <c r="D11" s="39">
        <f>D19</f>
        <v>825441</v>
      </c>
      <c r="E11" s="39">
        <f t="shared" ref="E11:K12" si="2">E19</f>
        <v>201270</v>
      </c>
      <c r="F11" s="39">
        <f t="shared" si="2"/>
        <v>0</v>
      </c>
      <c r="G11" s="39">
        <f t="shared" si="2"/>
        <v>0</v>
      </c>
      <c r="H11" s="39">
        <f t="shared" si="2"/>
        <v>0</v>
      </c>
      <c r="I11" s="39">
        <f t="shared" si="2"/>
        <v>0</v>
      </c>
      <c r="J11" s="39">
        <f t="shared" si="2"/>
        <v>0</v>
      </c>
      <c r="K11" s="39">
        <f t="shared" si="2"/>
        <v>0</v>
      </c>
      <c r="L11" s="59"/>
    </row>
    <row r="12" spans="1:12" ht="98" x14ac:dyDescent="0.35">
      <c r="A12" s="113"/>
      <c r="B12" s="115"/>
      <c r="C12" s="38" t="s">
        <v>65</v>
      </c>
      <c r="D12" s="39">
        <f>D20</f>
        <v>0</v>
      </c>
      <c r="E12" s="39">
        <f t="shared" si="2"/>
        <v>696071</v>
      </c>
      <c r="F12" s="39">
        <f t="shared" si="2"/>
        <v>0</v>
      </c>
      <c r="G12" s="39">
        <f t="shared" si="2"/>
        <v>0</v>
      </c>
      <c r="H12" s="39">
        <f t="shared" si="2"/>
        <v>0</v>
      </c>
      <c r="I12" s="39">
        <f t="shared" si="2"/>
        <v>0</v>
      </c>
      <c r="J12" s="39">
        <f t="shared" si="2"/>
        <v>0</v>
      </c>
      <c r="K12" s="39">
        <f t="shared" si="2"/>
        <v>0</v>
      </c>
      <c r="L12" s="59"/>
    </row>
    <row r="13" spans="1:12" x14ac:dyDescent="0.35">
      <c r="A13" s="98" t="s">
        <v>41</v>
      </c>
      <c r="B13" s="98"/>
      <c r="C13" s="55"/>
      <c r="D13" s="56"/>
      <c r="E13" s="56"/>
      <c r="F13" s="56"/>
      <c r="G13" s="57"/>
      <c r="H13" s="57"/>
      <c r="I13" s="57"/>
      <c r="J13" s="57"/>
      <c r="K13" s="57"/>
      <c r="L13" s="57"/>
    </row>
    <row r="14" spans="1:12" ht="126.5" x14ac:dyDescent="0.35">
      <c r="A14" s="22" t="s">
        <v>42</v>
      </c>
      <c r="B14" s="22" t="s">
        <v>77</v>
      </c>
      <c r="C14" s="38" t="s">
        <v>63</v>
      </c>
      <c r="D14" s="39">
        <v>30000</v>
      </c>
      <c r="E14" s="39">
        <v>30000</v>
      </c>
      <c r="F14" s="39">
        <v>30000</v>
      </c>
      <c r="G14" s="40"/>
      <c r="H14" s="40"/>
      <c r="I14" s="40"/>
      <c r="J14" s="40"/>
      <c r="K14" s="40"/>
      <c r="L14" s="40"/>
    </row>
    <row r="15" spans="1:12" ht="70" x14ac:dyDescent="0.35">
      <c r="A15" s="32" t="s">
        <v>66</v>
      </c>
      <c r="B15" s="32" t="s">
        <v>78</v>
      </c>
      <c r="C15" s="38" t="s">
        <v>63</v>
      </c>
      <c r="D15" s="35">
        <v>1000</v>
      </c>
      <c r="E15" s="35">
        <v>1000</v>
      </c>
      <c r="F15" s="35">
        <v>1000</v>
      </c>
      <c r="G15" s="42"/>
      <c r="H15" s="42"/>
      <c r="I15" s="42"/>
      <c r="J15" s="42"/>
      <c r="K15" s="42"/>
      <c r="L15" s="42"/>
    </row>
    <row r="16" spans="1:12" ht="112" x14ac:dyDescent="0.35">
      <c r="A16" s="32" t="s">
        <v>43</v>
      </c>
      <c r="B16" s="32" t="s">
        <v>79</v>
      </c>
      <c r="C16" s="38" t="s">
        <v>63</v>
      </c>
      <c r="D16" s="35">
        <v>3000</v>
      </c>
      <c r="E16" s="35">
        <v>3000</v>
      </c>
      <c r="F16" s="35">
        <v>3000</v>
      </c>
      <c r="G16" s="42"/>
      <c r="H16" s="42"/>
      <c r="I16" s="42"/>
      <c r="J16" s="42"/>
      <c r="K16" s="42"/>
      <c r="L16" s="42"/>
    </row>
    <row r="17" spans="1:12" ht="70" x14ac:dyDescent="0.35">
      <c r="A17" s="32" t="s">
        <v>44</v>
      </c>
      <c r="B17" s="32" t="s">
        <v>80</v>
      </c>
      <c r="C17" s="38" t="s">
        <v>63</v>
      </c>
      <c r="D17" s="35"/>
      <c r="E17" s="35"/>
      <c r="F17" s="35"/>
      <c r="G17" s="35">
        <f>G18</f>
        <v>196200</v>
      </c>
      <c r="H17" s="35">
        <f t="shared" ref="H17:I17" si="3">H18</f>
        <v>151200</v>
      </c>
      <c r="I17" s="35">
        <f t="shared" si="3"/>
        <v>174200</v>
      </c>
      <c r="J17" s="42"/>
      <c r="K17" s="42"/>
      <c r="L17" s="42">
        <v>2027</v>
      </c>
    </row>
    <row r="18" spans="1:12" ht="28" x14ac:dyDescent="0.35">
      <c r="A18" s="43"/>
      <c r="B18" s="43" t="s">
        <v>67</v>
      </c>
      <c r="C18" s="44"/>
      <c r="D18" s="45"/>
      <c r="E18" s="45"/>
      <c r="F18" s="45"/>
      <c r="G18" s="45">
        <v>196200</v>
      </c>
      <c r="H18" s="45">
        <v>151200</v>
      </c>
      <c r="I18" s="45">
        <v>174200</v>
      </c>
      <c r="J18" s="46"/>
      <c r="K18" s="46"/>
      <c r="L18" s="46"/>
    </row>
    <row r="19" spans="1:12" ht="70" x14ac:dyDescent="0.35">
      <c r="A19" s="116" t="s">
        <v>68</v>
      </c>
      <c r="B19" s="116" t="s">
        <v>81</v>
      </c>
      <c r="C19" s="38" t="s">
        <v>64</v>
      </c>
      <c r="D19" s="35">
        <v>825441</v>
      </c>
      <c r="E19" s="35">
        <v>201270</v>
      </c>
      <c r="F19" s="35"/>
      <c r="G19" s="42"/>
      <c r="H19" s="42"/>
      <c r="I19" s="42"/>
      <c r="J19" s="42"/>
      <c r="K19" s="42"/>
      <c r="L19" s="42"/>
    </row>
    <row r="20" spans="1:12" ht="98" x14ac:dyDescent="0.35">
      <c r="A20" s="117"/>
      <c r="B20" s="117"/>
      <c r="C20" s="38" t="s">
        <v>65</v>
      </c>
      <c r="D20" s="35"/>
      <c r="E20" s="35">
        <v>696071</v>
      </c>
      <c r="F20" s="35"/>
      <c r="G20" s="42"/>
      <c r="H20" s="42"/>
      <c r="I20" s="42"/>
      <c r="J20" s="42"/>
      <c r="K20" s="42"/>
      <c r="L20" s="42"/>
    </row>
  </sheetData>
  <mergeCells count="12">
    <mergeCell ref="A11:A12"/>
    <mergeCell ref="B11:B12"/>
    <mergeCell ref="A13:B13"/>
    <mergeCell ref="A19:A20"/>
    <mergeCell ref="B19:B20"/>
    <mergeCell ref="A2:L2"/>
    <mergeCell ref="A3:A4"/>
    <mergeCell ref="B3:B4"/>
    <mergeCell ref="C3:C4"/>
    <mergeCell ref="D3:F3"/>
    <mergeCell ref="G3:K3"/>
    <mergeCell ref="L3:L4"/>
  </mergeCells>
  <pageMargins left="0.70866141732283472" right="0.70866141732283472" top="0.74803149606299213" bottom="0.74803149606299213" header="0.31496062992125984" footer="0.31496062992125984"/>
  <pageSetup paperSize="9" scale="67"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IeM VP papildu</vt:lpstr>
      <vt:lpstr>IeM VRS papildu </vt:lpstr>
      <vt:lpstr>IeM IDB ietvaros</vt:lpstr>
      <vt:lpstr>TM VTEB papildu</vt:lpstr>
      <vt:lpstr>FM VID NMPP </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2023-10-10T09:29:21Z</dcterms:modified>
</cp:coreProperties>
</file>